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9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E8FF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73FF86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ADFF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B273"/>
      </patternFill>
    </fill>
    <fill>
      <patternFill patternType="solid">
        <fgColor rgb="FFFF8F73"/>
      </patternFill>
    </fill>
    <fill>
      <patternFill patternType="solid">
        <fgColor rgb="FFFFBE73"/>
      </patternFill>
    </fill>
    <fill>
      <patternFill patternType="solid">
        <fgColor rgb="FFF1FF73"/>
      </patternFill>
    </fill>
    <fill>
      <patternFill patternType="solid">
        <fgColor rgb="FFC7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<sst xmlns="http://schemas.openxmlformats.org/spreadsheetml/2006/main" count="49914" uniqueCount="1022">
  <si>
    <t>CS2</t>
  </si>
  <si>
    <t>t4080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</si>
  <si>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</si>
  <si>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</si>
  <si>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</si>
  <si>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</si>
  <si>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</si>
  <si>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</si>
  <si>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</si>
  <si>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</si>
  <si>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</si>
  <si>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</si>
  <si>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</si>
  <si>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</si>
  <si>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</si>
  <si>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>ONSEN</t>
  </si>
  <si>
    <t>Init_Replay</t>
  </si>
  <si>
    <t/>
  </si>
  <si>
    <t>Init_Replay</t>
  </si>
  <si>
    <t>Reinit</t>
  </si>
  <si>
    <t>EV_00_11_02</t>
  </si>
  <si>
    <t>Start</t>
  </si>
  <si>
    <t>End</t>
  </si>
  <si>
    <t>AniFieldAttack</t>
  </si>
  <si>
    <t>AniWait</t>
  </si>
  <si>
    <t>FC_Start_Party</t>
  </si>
  <si>
    <t>I_SVIS029</t>
  </si>
  <si>
    <t>I_SVIS030</t>
  </si>
  <si>
    <t>I_SVIS031</t>
  </si>
  <si>
    <t>I_SVIS032</t>
  </si>
  <si>
    <t>I_SVIS033</t>
  </si>
  <si>
    <t>I_SVIS034</t>
  </si>
  <si>
    <t>I_SVIS035</t>
  </si>
  <si>
    <t>I_SVIS036</t>
  </si>
  <si>
    <t>I_SVIS037</t>
  </si>
  <si>
    <t>I_SVIS038</t>
  </si>
  <si>
    <t>I_SVIS039</t>
  </si>
  <si>
    <t>I_SVIS040</t>
  </si>
  <si>
    <t>I_SVIS011</t>
  </si>
  <si>
    <t>I_SVIS016</t>
  </si>
  <si>
    <t>I_SVIS012</t>
  </si>
  <si>
    <t>I_SVIS017</t>
  </si>
  <si>
    <t>I_SVIS013</t>
  </si>
  <si>
    <t>I_SVIS018</t>
  </si>
  <si>
    <t>I_SVIS014</t>
  </si>
  <si>
    <t>I_SVIS019</t>
  </si>
  <si>
    <t>I_SVIS015</t>
  </si>
  <si>
    <t>I_SVIS043</t>
  </si>
  <si>
    <t>I_VIS050</t>
  </si>
  <si>
    <t>event/ev2li100.eff</t>
  </si>
  <si>
    <t>event/ev2li101.eff</t>
  </si>
  <si>
    <t>C_NPC011_C11</t>
  </si>
  <si>
    <t>Elise</t>
  </si>
  <si>
    <t>C_NPC012_C11</t>
  </si>
  <si>
    <t>Princess Alfin</t>
  </si>
  <si>
    <t>C_NPC052</t>
  </si>
  <si>
    <t>Celine</t>
  </si>
  <si>
    <t>C_PLY000_C99</t>
  </si>
  <si>
    <t>Arm</t>
  </si>
  <si>
    <t>ply000</t>
  </si>
  <si>
    <t>FC_chr_entry</t>
  </si>
  <si>
    <t>C_PLY000_C11</t>
  </si>
  <si>
    <t>AniEv1335</t>
  </si>
  <si>
    <t>AniEv1340</t>
  </si>
  <si>
    <t>AniEv7210</t>
  </si>
  <si>
    <t>AniEv7215</t>
  </si>
  <si>
    <t>AniEv7220a</t>
  </si>
  <si>
    <t>AniEv7220b</t>
  </si>
  <si>
    <t>AniEv8475</t>
  </si>
  <si>
    <t>AniEv8475a</t>
  </si>
  <si>
    <t>AniEvSitEnd</t>
  </si>
  <si>
    <t>AniEvAtamakaki</t>
  </si>
  <si>
    <t>AniEvRyoteburi</t>
  </si>
  <si>
    <t>AniEv8405</t>
  </si>
  <si>
    <t>AniEvMukkii</t>
  </si>
  <si>
    <t>AniEvRyoteMae</t>
  </si>
  <si>
    <t>AniEvOdoroki</t>
  </si>
  <si>
    <t>AniEv8410</t>
  </si>
  <si>
    <t>#E[1]#M_9</t>
  </si>
  <si>
    <t>dialog</t>
  </si>
  <si>
    <t>Whew...</t>
  </si>
  <si>
    <t>#E[1]#M[9](You really can't beat an outdoor hot
spring.)</t>
  </si>
  <si>
    <t>(Feels like all the fatigue that's been
building up inside me is melting away...)</t>
  </si>
  <si>
    <t>#E_8#M[9](I don't think I realized just how
exhausted I was until I came in here.)</t>
  </si>
  <si>
    <t>3</t>
  </si>
  <si>
    <t>A</t>
  </si>
  <si>
    <t>#b</t>
  </si>
  <si>
    <t>0</t>
  </si>
  <si>
    <t>#E[3]#M[A]</t>
  </si>
  <si>
    <t>(Still...what am I supposed to do now?)</t>
  </si>
  <si>
    <t>#E_E#M[A]</t>
  </si>
  <si>
    <t>#0T#K#F(Chancellor Osborne's been shot,
the capital's been occupied...)</t>
  </si>
  <si>
    <t>(...and now even Trista and the academy
are under the Noble Alliance's control.)</t>
  </si>
  <si>
    <t>#0T#K#F(Then there's Crow... I was practically a joke.
I didn't stand a chance against him.)</t>
  </si>
  <si>
    <t>(Even borrowing the power of something
like a Divine Knight wasn't enough to fight
him on equal terms.)</t>
  </si>
  <si>
    <t>(Far from it. It was hopeless from the start.)</t>
  </si>
  <si>
    <t>#E_F#M[A]</t>
  </si>
  <si>
    <t>#0T#K#F(I didn't realize before, but he was holding
back against me the whole time.)</t>
  </si>
  <si>
    <t>(Even without that 'trump card' of his,
he could've defeated me effortlessly.)</t>
  </si>
  <si>
    <t>#E[9](And yet there was me, all happy, thinking
that I'd won...right before he knocked me
back with a single blow.)</t>
  </si>
  <si>
    <t>#2P(...If only I wasn't so weak...)</t>
  </si>
  <si>
    <t>(If only I'd been able to hold my ground...
Maybe things would've been different.)</t>
  </si>
  <si>
    <t>#E_8#M[A](Instead, I ended up running away and
leaving everyone else behind...)</t>
  </si>
  <si>
    <t>7</t>
  </si>
  <si>
    <t>#E[7]#M[A]</t>
  </si>
  <si>
    <t>#2P(There's no point in blaming how things
ended on Celine or Valimar...)</t>
  </si>
  <si>
    <t>(None of this is their fault. This is all on me.)</t>
  </si>
  <si>
    <t>#E_E#M[A](Because of that, I've lost everything...)</t>
  </si>
  <si>
    <t>(I'd finally found a place where I felt
I belonged, and people to share it with...
and I lost it all.)</t>
  </si>
  <si>
    <t>9</t>
  </si>
  <si>
    <t>#E[9]#M[A]</t>
  </si>
  <si>
    <t>#2P(I thought my life was finally gaining
some direction, but now I feel totally
lost again...)</t>
  </si>
  <si>
    <t>door01</t>
  </si>
  <si>
    <t>open1</t>
  </si>
  <si>
    <t>Girl's Voice</t>
  </si>
  <si>
    <t>#E[1]#M_0#H[2]</t>
  </si>
  <si>
    <t>#0TRean?</t>
  </si>
  <si>
    <t>C</t>
  </si>
  <si>
    <t>2</t>
  </si>
  <si>
    <t>#E_8#M_0#H[2]</t>
  </si>
  <si>
    <t>Sorry if I'm bothering you.</t>
  </si>
  <si>
    <t>#E[C]#M_0</t>
  </si>
  <si>
    <t>#K#0TElise...?</t>
  </si>
  <si>
    <t>Did you want to use the springs, too?</t>
  </si>
  <si>
    <t>AniEvWait</t>
  </si>
  <si>
    <t>#E_E#M_0#H[2]</t>
  </si>
  <si>
    <t>#K#FUmm... I... I heard you were here...</t>
  </si>
  <si>
    <t>#E_8#M_0...so I thought that perhaps I could
come and join you.</t>
  </si>
  <si>
    <t>#E[9]#M_A</t>
  </si>
  <si>
    <t>#4KI mean, I know we used to come in here
together when we were kids...</t>
  </si>
  <si>
    <t>#E_8#M_9...but we're a little old for that now, don't you
think? I'm not so sure it's the best idea.</t>
  </si>
  <si>
    <t>6</t>
  </si>
  <si>
    <t>#E_6#M_A#H[2]</t>
  </si>
  <si>
    <t>#K#FPlease, we're siblings! There's no need
to feel so self-conscious!</t>
  </si>
  <si>
    <t>#E[9]And you must be exhausted after all
that's happened.</t>
  </si>
  <si>
    <t>#E_6So I thought, the least I could do was
come and wash your back for you!</t>
  </si>
  <si>
    <t>F</t>
  </si>
  <si>
    <t>#E_F#M_9#H[2]</t>
  </si>
  <si>
    <t>#1PTh-The water's nice and toasty, huh?</t>
  </si>
  <si>
    <t>Truth be told, I haven't taken a dip here
for some time... I'd forgotten how pleasant
it was to sit here and admire the snow.</t>
  </si>
  <si>
    <t>#E_J#M_9</t>
  </si>
  <si>
    <t>#2PYeah, same here.</t>
  </si>
  <si>
    <t>#E_4#M_4Bathing during the fall when the leaves
are changing has its charms, but something
about watching the snow really relaxes me.</t>
  </si>
  <si>
    <t>#E[5]#M_4And it's plenty relaxing even without a bottle
of sake in hand, despite what Master Ka-fai
might tell you.</t>
  </si>
  <si>
    <t>#E[5]#M_9#H[2]</t>
  </si>
  <si>
    <t>#1PHeehee. He's always been a heavy drinker.</t>
  </si>
  <si>
    <t>#E_E#M_9To say nothing of the fact that Father can
never turn down the opportunity to help him
finish a bottle or three whenever he visits.</t>
  </si>
  <si>
    <t>#E_F#M_0...Umm...</t>
  </si>
  <si>
    <t>J</t>
  </si>
  <si>
    <t>#2P...I'm sorry.</t>
  </si>
  <si>
    <t>You came out here because you were worried,
didn't you?</t>
  </si>
  <si>
    <t>E</t>
  </si>
  <si>
    <t>#E_E#M_0#H[0]</t>
  </si>
  <si>
    <t>#1PO-Oh, no. Not at all...</t>
  </si>
  <si>
    <t>That wasn't why I came here at all!
It's just that--</t>
  </si>
  <si>
    <t>#E_8#M_A</t>
  </si>
  <si>
    <t>#2PYou're not the only one. It's like everyone
I meet has to go out of their way for me.</t>
  </si>
  <si>
    <t>#E_E#M_AIt's how things have been for my whole
life... How everyone feels like they have
to be around me.</t>
  </si>
  <si>
    <t>#1PWhat do you mean?</t>
  </si>
  <si>
    <t>#E[1]#M_A</t>
  </si>
  <si>
    <t>#2PIt happened the day Dad picked me up
in that blizzard twelve years ago...</t>
  </si>
  <si>
    <t>It happened the day when I lost control
and scared you eight years ago...</t>
  </si>
  <si>
    <t>#E[3]It happened the day Master Ka-fai cut
short my years of training...</t>
  </si>
  <si>
    <t>#E_2#M_AIt even happened only last month,
when everyone risked their lives so that I,
and I alone, could be saved.</t>
  </si>
  <si>
    <t>#E_8#M_8</t>
  </si>
  <si>
    <t>#1P...That's not...</t>
  </si>
  <si>
    <t>#E[9]#M[0]...</t>
  </si>
  <si>
    <t>#2PLooking back on my life, I've been too
fortunate for my own good.</t>
  </si>
  <si>
    <t>#E[9]All I've done is bask in the kindness of
everyone I know, giving nothing worthwhile
in return.</t>
  </si>
  <si>
    <t>#E_EOn the contrary--I've brought nothing but
misfortune to them instead. Like I'm some
kind of curse...</t>
  </si>
  <si>
    <t>#E_2#M[0]</t>
  </si>
  <si>
    <t>#1P...!</t>
  </si>
  <si>
    <t>#E[3]#M_A</t>
  </si>
  <si>
    <t>#2PI... I don't have the right to be treated
kindly. I don't deserve to have others
putting themselves out for me.</t>
  </si>
  <si>
    <t>Not when I seemingly can't do a thing to
return that kindness and am too weak to 
fight for them when they need it most.</t>
  </si>
  <si>
    <t>#E_INone of this should have ever happened...</t>
  </si>
  <si>
    <t>#E_E#M_AIf I'd known it would... If I'd known things
would ever become like this...</t>
  </si>
  <si>
    <t>#E[9]...then I'd never have gone to the academy
to begin wi--</t>
  </si>
  <si>
    <t>#E[3]#M_0</t>
  </si>
  <si>
    <t>#1PStop.</t>
  </si>
  <si>
    <t>#E_IDo you seriously mean all that you've
just said?</t>
  </si>
  <si>
    <t>#E[C]#M[8]</t>
  </si>
  <si>
    <t>#2PI... Uh...</t>
  </si>
  <si>
    <t>8</t>
  </si>
  <si>
    <t>#E_2#M_0</t>
  </si>
  <si>
    <t>The 'right' to be treated kindly?</t>
  </si>
  <si>
    <t>And who exactly decides who has that 
'right,' whatever that's supposed to be?</t>
  </si>
  <si>
    <t>...</t>
  </si>
  <si>
    <t>#E[B]#M_0#H[2]</t>
  </si>
  <si>
    <t>I don't look out for you because I expect
something in return or because I want you
to defend me!</t>
  </si>
  <si>
    <t>#E[R]Acts of kindness aren't debts to be repaid!</t>
  </si>
  <si>
    <t>head_point:NODE_HEAD</t>
  </si>
  <si>
    <t>#E_6#M_0</t>
  </si>
  <si>
    <t>I look out for you because I care about you!
Because you're important to me!</t>
  </si>
  <si>
    <t>#E[R]#M_0</t>
  </si>
  <si>
    <t>And I'm sure that Mother, Father, 
Master Ka-fai, your classmates, and all of
your other acquaintances feel the same.</t>
  </si>
  <si>
    <t>#E[Q]#M_0</t>
  </si>
  <si>
    <t>So please...from the bottom of my heart...</t>
  </si>
  <si>
    <t>R</t>
  </si>
  <si>
    <t>Please don't say that you don't have the
'right to be treated kindly.'</t>
  </si>
  <si>
    <t>#E[R]#M_0Of course you do. You just don't realize it.</t>
  </si>
  <si>
    <t>You care so much about the people who
matter to you...</t>
  </si>
  <si>
    <t>#E[Q]#M_0...so why can't you understand that those
people care just as much about you?</t>
  </si>
  <si>
    <t>#E_8#M[8]</t>
  </si>
  <si>
    <t>#3K...!</t>
  </si>
  <si>
    <t>#E[R]#M_9</t>
  </si>
  <si>
    <t>Think back to that day when you were
separated from your classmates.</t>
  </si>
  <si>
    <t>#E[Q]What kind of expressions did they have
when you parted from them?</t>
  </si>
  <si>
    <t>#E_F#M_0</t>
  </si>
  <si>
    <t>#3K#800W...They...</t>
  </si>
  <si>
    <t>#E[C]#M[8]#500W...!</t>
  </si>
  <si>
    <t>#E[9]#M_9</t>
  </si>
  <si>
    <t>#2P#500W...Ha. They were smiling.</t>
  </si>
  <si>
    <t>#800WThey all believed that we'd see each
other again.</t>
  </si>
  <si>
    <t>#800WThat no matter what happened along
the way, we'd all be reunited...</t>
  </si>
  <si>
    <t>#E_8#M_9#800W...and that, one day, we'd move forward
together as a class again, just like we
did before...</t>
  </si>
  <si>
    <t>#E[Q]#M[9]#H[0]</t>
  </si>
  <si>
    <t>#4K#800W...</t>
  </si>
  <si>
    <t>1</t>
  </si>
  <si>
    <t>#2PMaybe there's nothing wrong with feeling
lost and impatient from time to time.</t>
  </si>
  <si>
    <t>#E[3]I believe in all of them...and if they see me
as worthy of their trust, then I'd like to try
and believe in myself, too.</t>
  </si>
  <si>
    <t>#E_IWe're classmates--and more than that,
we're friends.</t>
  </si>
  <si>
    <t>So long as I keep moving forward...</t>
  </si>
  <si>
    <t>#E[3]#M_9...I'm sure that somewhere, someday, our
paths will cross again.</t>
  </si>
  <si>
    <t>#4KI... I think so, too, Rean.</t>
  </si>
  <si>
    <t>Thanks, Elise.</t>
  </si>
  <si>
    <t>#E_0#M_9I feel like you gave me exactly what
I needed to move forward.</t>
  </si>
  <si>
    <t>#E[G]#M_9</t>
  </si>
  <si>
    <t>Heehee. You don't need to thank me.
I didn't do anything.</t>
  </si>
  <si>
    <t>#E_4#M_9All I did was remind you of something
you already knew. It was your time at the
academy that gave you what you needed.</t>
  </si>
  <si>
    <t>#E[5]#M_9Heehee... I admit, I am a little envious of
your classmates, though.</t>
  </si>
  <si>
    <t>#E_8#M_9</t>
  </si>
  <si>
    <t>#3KHaha...</t>
  </si>
  <si>
    <t>#E[C]#M[8]#H[2]</t>
  </si>
  <si>
    <t>...!</t>
  </si>
  <si>
    <t>#3KStill, I'm really thankful to have you
in my life.</t>
  </si>
  <si>
    <t>#E_0#M_9I might not be the most dependable
brother in the world...but I'd appreciate
it if you kept looking out for me.</t>
  </si>
  <si>
    <t>And while it might be a ways away, 
I'll keep striving to be an older brother
you can be proud of.</t>
  </si>
  <si>
    <t>#E_4#M_9</t>
  </si>
  <si>
    <t>I'm always proud of you, you know...</t>
  </si>
  <si>
    <t>#E[5]#M_9</t>
  </si>
  <si>
    <t>...and of course I will! Heehee...</t>
  </si>
  <si>
    <t>#E_0#M_0</t>
  </si>
  <si>
    <t>Teehee. I see all's well that ends well. ♪</t>
  </si>
  <si>
    <t>back2_point</t>
  </si>
  <si>
    <t>#E[C]#M_0#H[2]</t>
  </si>
  <si>
    <t>#K#0TY-Your Highness?</t>
  </si>
  <si>
    <t>#K#0TAnd you've brought Celine, too.</t>
  </si>
  <si>
    <t>#E[1]#M_0</t>
  </si>
  <si>
    <t>*sigh* Hope you don't mind us barging in.</t>
  </si>
  <si>
    <t>#4KWh-What brings you here?!</t>
  </si>
  <si>
    <t>#K#FI heard that you were both here from
Toval, so I thought I might come along
and see how everything was going.</t>
  </si>
  <si>
    <t>#E_0#M_0Besides, how could I pass up a chance
to help cheer up Rean?</t>
  </si>
  <si>
    <t>#E[5]#M_0And, oh, what a heartwarming sight
I happened to stumble upon during my
humble quest. ㈱</t>
  </si>
  <si>
    <t>#E[A]#M_A</t>
  </si>
  <si>
    <t>#2K#F*sigh* Considering you were waiting
for the perfect time to make your grand
entrance, 'stumbling' is a stretch.</t>
  </si>
  <si>
    <t>#E[D]#M_9</t>
  </si>
  <si>
    <t>#4KYou were waiting...?</t>
  </si>
  <si>
    <t>#E[K]#M_0#H[1]</t>
  </si>
  <si>
    <t>#4KWere you l-l-listening in the whole time?!</t>
  </si>
  <si>
    <t>#E[5]#M_0</t>
  </si>
  <si>
    <t>#K#FTeeheehee! Elise, have you ever known me
to be so unladylike? But I see you've done
a fine enough job for the both of us.</t>
  </si>
  <si>
    <t>#E_E#M_0#H[2]Ahhh, the bond between siblings is truly
a miraculous thing! Not only do you share an
unwavering kinship, but you'll always have
the tender embrace of skinship within reach...</t>
  </si>
  <si>
    <t>#E[9]#M_0I'm sooo jealous... ㈱</t>
  </si>
  <si>
    <t>#E[9]#M[0]#H[1]</t>
  </si>
  <si>
    <t>#4K...</t>
  </si>
  <si>
    <t>#4KHaha... I appreciate your concern, though.</t>
  </si>
  <si>
    <t>#E_E#M_0Still, Elise is one thing, but I'm not entirely
comfortable sharing the springs with you,
Your Highness...</t>
  </si>
  <si>
    <t>#E_2#M_0#H[0]</t>
  </si>
  <si>
    <t>#K#FCome, now, Rean. This is the bath!
Ranks are stripped once our clothes are,
as far as I'm concerned.</t>
  </si>
  <si>
    <t>#E_8#M_0#H[2]That being said, may I join Elise in
washing your back as well?</t>
  </si>
  <si>
    <t>#E[4]#e[l5]#M_0This would make the perfect chance for
us to finally strengthen our bond as
honorary siblings, wouldn't you agree? ♪</t>
  </si>
  <si>
    <t>#4KY-Your Highness, please!</t>
  </si>
  <si>
    <t>#E_8#M[9]</t>
  </si>
  <si>
    <t>#4K(Haha...)</t>
  </si>
  <si>
    <t>5</t>
  </si>
  <si>
    <t>4</t>
  </si>
  <si>
    <t>0[autoE0]</t>
  </si>
  <si>
    <t>#3K...I'm sorry, okay?</t>
  </si>
  <si>
    <t>#KHuh...?</t>
  </si>
  <si>
    <t>About, you know...things.</t>
  </si>
  <si>
    <t>#E_E#M_AI'm not exactly all that cognizant
of human feelings and the like.
Emma often points out as much.</t>
  </si>
  <si>
    <t>#E[9]#M_ABut thinking back, I have done
some things that were probably
quite insensitive in your eyes.</t>
  </si>
  <si>
    <t>Ha... Look at you...</t>
  </si>
  <si>
    <t>...?!</t>
  </si>
  <si>
    <t>#E[9]#M_0</t>
  </si>
  <si>
    <t>If anything, I should be the one
apologizing. I shouldn't have taken my 
frustrations out on you like that.</t>
  </si>
  <si>
    <t>#E_8#M_9...Can you forgive me?</t>
  </si>
  <si>
    <t>F-Forgive you? Why would I need to...?</t>
  </si>
  <si>
    <t>#E[K]#M_AUgh... I really don't get you sometimes!</t>
  </si>
  <si>
    <t>#E[C]#M_A</t>
  </si>
  <si>
    <t>#KWhat was that...?</t>
  </si>
  <si>
    <t>#2KThat sounded like...</t>
  </si>
  <si>
    <t>#E_6#M_A</t>
  </si>
  <si>
    <t>#2PI know exactly what that was...!</t>
  </si>
  <si>
    <t>#K#0T#FIt's that Magic Knight we ran into
on the way down the mountain!</t>
  </si>
  <si>
    <t>#E_2#M_A</t>
  </si>
  <si>
    <t>I had a feeling Toval's art wasn't enough
to finish it off...</t>
  </si>
  <si>
    <t>#E[3]#M_A...but the fact it's still active isn't the only
problem.</t>
  </si>
  <si>
    <t>#E_2#M_AIt sounds like it's coming this way!</t>
  </si>
  <si>
    <t>EV_01_74_05</t>
  </si>
  <si>
    <t>I_SVIS056</t>
  </si>
  <si>
    <t>I_SVIS057</t>
  </si>
  <si>
    <t>I_SVIS058</t>
  </si>
  <si>
    <t>I_SVIS059</t>
  </si>
  <si>
    <t>I_SVIS060</t>
  </si>
  <si>
    <t>I_SVIS061</t>
  </si>
  <si>
    <t>I_SVIS062</t>
  </si>
  <si>
    <t>I_SVIS063</t>
  </si>
  <si>
    <t>I_SVIS064</t>
  </si>
  <si>
    <t>I_SVIS065</t>
  </si>
  <si>
    <t>I_SVIS066</t>
  </si>
  <si>
    <t>I_SVIS067</t>
  </si>
  <si>
    <t>I_SVIS068</t>
  </si>
  <si>
    <t>I_SVIS069</t>
  </si>
  <si>
    <t>I_SVIS185</t>
  </si>
  <si>
    <t>I_SVIS186</t>
  </si>
  <si>
    <t>I_SVIS187</t>
  </si>
  <si>
    <t>I_SVIS188</t>
  </si>
  <si>
    <t>#E_4#M[9]</t>
  </si>
  <si>
    <t>(It's so peaceful tonight...)</t>
  </si>
  <si>
    <t>#E[1]#M[0](Everyone's probably fast asleep by now.)</t>
  </si>
  <si>
    <t>#E_I#M[0](We might've all spent our time apart in
different ways, all with different things
on our minds...)</t>
  </si>
  <si>
    <t>#E[1]#M[9]</t>
  </si>
  <si>
    <t>(...but now we're finally back together as
a class.)</t>
  </si>
  <si>
    <t>#E_4#M[9](It wasn't easy getting this far, but we
have one less thing to worry about now.)</t>
  </si>
  <si>
    <t>#0T#F(And I owe it all to Elise's support and
encouragement.)</t>
  </si>
  <si>
    <t>(It's thanks to her that I've been able
to make it this far.)</t>
  </si>
  <si>
    <t>#E_0#M[0](...Hang in there, Elise.)</t>
  </si>
  <si>
    <t>(I'll bring you and Princess Alfin back
safely. I promise.)</t>
  </si>
  <si>
    <t>#E[1]#M[9](And when I do, I'll be sure to thank you
again for giving me all I needed to come
as far as I have.)</t>
  </si>
  <si>
    <t>#E[1]#M[0]</t>
  </si>
  <si>
    <t>(We still have to sit down and discuss
what we're going to do from here on out,
too.)</t>
  </si>
  <si>
    <t>#E_0#M[0](Can we even figure something like that
out by tomorrow? I've got to bring at least
some ideas to the table, but what?)</t>
  </si>
  <si>
    <t>#E[1]#M[0](I'm happy we're together again, but we've
got a lot to decide about our future...and
it's something we need to decide as a team.)</t>
  </si>
  <si>
    <t>(Everyone's had their own challenges to
face and problems to conquer, but each of
them faced what they were given head on.)</t>
  </si>
  <si>
    <t>(We ended up apart, but no one lost hope.
Instead, everyone tried to make the best
out of the circumstances they were dealt.)</t>
  </si>
  <si>
    <t>#E_4#M[9](...Haha. Thinking back on our reunions,
I think the one who left the strongest
impression was...)</t>
  </si>
  <si>
    <t>Who left the strongest impression?</t>
  </si>
  <si>
    <t>Alisa</t>
  </si>
  <si>
    <t>Elliot</t>
  </si>
  <si>
    <t>Laura</t>
  </si>
  <si>
    <t>Machias</t>
  </si>
  <si>
    <t>Emma</t>
  </si>
  <si>
    <t>Jusis</t>
  </si>
  <si>
    <t>Fie</t>
  </si>
  <si>
    <t>Gaius</t>
  </si>
  <si>
    <t>Millium</t>
  </si>
  <si>
    <t>Toval</t>
  </si>
  <si>
    <t>Captain Claire</t>
  </si>
  <si>
    <t>Sharon</t>
  </si>
  <si>
    <t>Instructor Sara</t>
  </si>
  <si>
    <t>#0T(...I think it would have to be Alisa.)</t>
  </si>
  <si>
    <t>(She blamed herself more than anyone
about how we parted ways in Trista.
I could see how worried she was for me.)</t>
  </si>
  <si>
    <t>#E_E#M[A](Even now, I'm sure she's worried about
her mother and the Reinford Company...)</t>
  </si>
  <si>
    <t>#E[1]#M[9](...but she's still putting everyone else
first, just like she always does. She did
all she could to bring us together again.</t>
  </si>
  <si>
    <t>#0T(...I think it would have to be Elliot.)</t>
  </si>
  <si>
    <t>(He must've been worried sick about
his dad and Fiona, but he never let that
stop him once.)</t>
  </si>
  <si>
    <t>#E_E#M[A](He's probably still worried, too. Even
now, we have no idea where Fiona is...)</t>
  </si>
  <si>
    <t>#E[1]#M[9](And yet he's never let it show once.
His smile's brighter than ever.)</t>
  </si>
  <si>
    <t>#0T(...I think it would have to be Laura.)</t>
  </si>
  <si>
    <t>(We may not know where her father is, but
she bravely stood up and defended Legram
in his place to the best of her ability.)</t>
  </si>
  <si>
    <t>#E_E#M[A](And that couldn't have been easy for her
with how worried she must be.)</t>
  </si>
  <si>
    <t>#E[1]#M[9](Not once did she let her worries stop her
from doing what needed to be done--
she proudly fought to protect her home.)</t>
  </si>
  <si>
    <t>#0T(...I think it would have to be Machias.)</t>
  </si>
  <si>
    <t>(He was doing everything he could over
in Celdic to find us, using all the contacts
he had to make our reunion a reality.)</t>
  </si>
  <si>
    <t>#E_E#M[A](And he did it all while the capital was
occupied and with no idea where his father
was, too. That must have been so hard...)</t>
  </si>
  <si>
    <t xml:space="preserve">#E[1]#M[9](...but he stayed responsible as ever and
redoubled his efforts alongside Elliot and
Fie.) </t>
  </si>
  <si>
    <t>#0T(...I think it would have to be Emma.)</t>
  </si>
  <si>
    <t>#E_E#M[A](All this time, she's been fighting alone,
unable to tell any of us her true identity
or why she was doing what she did.)</t>
  </si>
  <si>
    <t>(That must have been so hard on her. Did
she feel like an outsider? What was it like
never being able to ask for our support?)</t>
  </si>
  <si>
    <t>#E[1]#M[9](And yet she did all she could to fulfill
her duties as a witch while being a loyal
and kind classmate to us.)</t>
  </si>
  <si>
    <t>#0T(...I think it would have to be Jusis.)</t>
  </si>
  <si>
    <t>(He belongs to one of the Four Great Houses,
and yet he used that position to search for our
whereabouts instead.)</t>
  </si>
  <si>
    <t>#E_E#M[A](Considering how important his father
and brother are in the Noble Alliance, that
couldn't have been an easy decision for him.)</t>
  </si>
  <si>
    <t>#E[1]#M[9](He was never willing to compromise his 
sense of responsibility, and he tried to
find his own path to believe in instead.)</t>
  </si>
  <si>
    <t>#0T(...I think it would have to be Fie.)</t>
  </si>
  <si>
    <t>(She made the most of her experience as
a former jaeger to support Machias and
Elliot in their efforts.)</t>
  </si>
  <si>
    <t>#E_E#M[A](That must have been really difficult for
her, considering members of her old corps
are working with the Noble Alliance now.)</t>
  </si>
  <si>
    <t>#E[1]#M[9](She fought her hardest to protect her
new 'family,' our class, even if it meant
opposing her old one...)</t>
  </si>
  <si>
    <t>#0T(...I think it would have to be Gaius.)</t>
  </si>
  <si>
    <t>#E_E#M[A](He must have been horrified and scared
when the flames of war threatened his
beloved homeland.)</t>
  </si>
  <si>
    <t>#E[1]#M[9](But he never ran away. He did all he
could to protect Nord.)</t>
  </si>
  <si>
    <t>(Now he's doing the same for the Empire,
even though it means leaving his family
behind once again.)</t>
  </si>
  <si>
    <t>#0T(...I think it would have to be Millium.)</t>
  </si>
  <si>
    <t>(She might be a member of the Intelligence
Division, but that didn't stop her from
fighting for the people of the highlands.)</t>
  </si>
  <si>
    <t>#E_E#M[A](She must be really concerned about
what happened to Lechter and Chancellor
Osborne after all that's happened...)</t>
  </si>
  <si>
    <t>#E[1]#M[9](...but you wouldn't know it from looking at
her. She's still the same, energetic member
of our class that she's always been.)</t>
  </si>
  <si>
    <t>#0T(...I think it would have to be Toval.)</t>
  </si>
  <si>
    <t>(Elise and Princess Alfin wouldn't have 
made it to Ymir to begin with if Prince 
Olivert hadn't asked him to help.)</t>
  </si>
  <si>
    <t>#E[1]#M[9](And then he saved me from danger at
the last moment when I encountered that 
Magic Knight in the mountains, too.)</t>
  </si>
  <si>
    <t>(I'm really fortunate to have someone like
him watching my back, especially when
I'm sure he's busy with bracer business...)</t>
  </si>
  <si>
    <t>#0T(...I think it would have to be Captain
Claire.)</t>
  </si>
  <si>
    <t>(It was surprising to find she and the
Railway Military Police had been helping
out the 4th Armored Division.)</t>
  </si>
  <si>
    <t>#E_E#M[A](Given that the chancellor she served is
gone, I wouldn't be surprised if she was
feeling lost right now...)</t>
  </si>
  <si>
    <t>#E[1]#M[9](...and yet you wouldn't be able to tell it
from looking at her. She did all she could
to help defend this village from attack.)</t>
  </si>
  <si>
    <t>#0T(...I think it would have to be Sharon.)</t>
  </si>
  <si>
    <t>(She sensed that Alisa was in danger
in Nord and wasted no time in coming 
to her aid.)</t>
  </si>
  <si>
    <t>#E_E#M[A](She might be shrouded in mystery and
a member of Ouroboros, who definitely
don't seem to be our allies...)</t>
  </si>
  <si>
    <t>#E[1]#M[9](...but she's always put us first, even
if it meant fighting against them.)</t>
  </si>
  <si>
    <t>#0T(...I think it would have to be Instructor
Sara.)</t>
  </si>
  <si>
    <t>(Without her intervention, I'm sure our
encounter with those terrifying society
members would've ended very differently.)</t>
  </si>
  <si>
    <t>#E[1]#M[9](She's always been there watching over us,
even when we don't realize it.)</t>
  </si>
  <si>
    <t>(Her lifestyle might not exactly be one to
take after, but she's always there when we
need her.)</t>
  </si>
  <si>
    <t>EV_01_74_06</t>
  </si>
  <si>
    <t>C_PLY001_C11</t>
  </si>
  <si>
    <t>AniEvUdegumiF</t>
  </si>
  <si>
    <t>G</t>
  </si>
  <si>
    <t>(I wish I could be like her.)</t>
  </si>
  <si>
    <t>#E_0#M[9]</t>
  </si>
  <si>
    <t>(I wish I could be that strong.)</t>
  </si>
  <si>
    <t>Voice</t>
  </si>
  <si>
    <t>#0TRean? Are you there?</t>
  </si>
  <si>
    <t>#K#0T#5SA-Alisa...?!</t>
  </si>
  <si>
    <t>#E[9]#M_0I didn't think anyone else would come here
so late at night. Sorry! I'll get out no--</t>
  </si>
  <si>
    <t>#E[9]#M_0#H[2]</t>
  </si>
  <si>
    <t>#1PThere's no need to shout.</t>
  </si>
  <si>
    <t>#E_E#M_9I...umm... I actually already knew that
you were here. I'd asked the manager
beforehand.</t>
  </si>
  <si>
    <t>#E_8#M_9So I thought, now might be a good time
to talk with you.</t>
  </si>
  <si>
    <t>#K#0TErm... Pardon?</t>
  </si>
  <si>
    <t>close1</t>
  </si>
  <si>
    <t>#2PAhhh... There's really nothing like a warm
bath on a cold winter's day.</t>
  </si>
  <si>
    <t>Gazing up at the night sky, feeling the
warmth of the spring coursing through
your whole body... This is such bliss.</t>
  </si>
  <si>
    <t>#4KY-Yeah, I couldn't agree more... It's my
favorite time of the year to relax in the
springs, too...</t>
  </si>
  <si>
    <t>#E[9]#M_0But both of us bathing in here together
is really, REALLY not a good idea!</t>
  </si>
  <si>
    <t>#E_8#M_0Doesn't it bother you even a little?
The two of us here alone feels kind of...
I don't know...</t>
  </si>
  <si>
    <t>#E[A]#M_0#H[2]</t>
  </si>
  <si>
    <t>#1PWhat's the b-big deal? I'm covered up,
aren't I?</t>
  </si>
  <si>
    <t>#E[9]#M_0...I'd appreciate it if you didn't stare so
hard, though.</t>
  </si>
  <si>
    <t>#E_E#M_0I might've managed to pluck up the 
courage to come in here, but it's
still kind of embarrassing.</t>
  </si>
  <si>
    <t>#4KW-Well...</t>
  </si>
  <si>
    <t>#1PI...wasn't doing it on purpose. Sorry.</t>
  </si>
  <si>
    <t>#E_E#M_0But what made you need to 'pluck up the
courage' to come in here to begin with?</t>
  </si>
  <si>
    <t>You said you wanted to talk. Anything
in particular?</t>
  </si>
  <si>
    <t>#E[1]#M_4#H[0]</t>
  </si>
  <si>
    <t>Well...umm...I just wanted to thank you.</t>
  </si>
  <si>
    <t>#E[C]#M_0#H[0]</t>
  </si>
  <si>
    <t>Thank me...? Thank me for what?</t>
  </si>
  <si>
    <t>#E_0#M_0I don't feel like I've done anything that
warrants being thanked.</t>
  </si>
  <si>
    <t>#E_4#M_4</t>
  </si>
  <si>
    <t>You have, though. And for everything,
really.</t>
  </si>
  <si>
    <t>#E[G]#M_4I wanted to thank you for surviving all
this time so that we could meet again...</t>
  </si>
  <si>
    <t>...and I wanted to thank you for coming
all the way to Nord to get me.</t>
  </si>
  <si>
    <t>#E_4#M_4Maybe we can't be here with Crow, but
because of you, the rest of us are back
together again.</t>
  </si>
  <si>
    <t>Because of me...?</t>
  </si>
  <si>
    <t>#E_F#M_0That's not true. Besides, it was only
because of you guys that I was able to
do anything at all...</t>
  </si>
  <si>
    <t>#E_8#M_4</t>
  </si>
  <si>
    <t>Heehee. I knew you'd say that.</t>
  </si>
  <si>
    <t>#E[G]#M_4Still, I feel like Class VII is what it is
because you're at its center.</t>
  </si>
  <si>
    <t>We had faith that you'd get back up on
your feet and fight--and it's because you
followed through that we've come this far.</t>
  </si>
  <si>
    <t>#E_4#M_4I'm not the only one who feels that way,
either.</t>
  </si>
  <si>
    <t>#E[5]#M_4So...thank you, Rean.</t>
  </si>
  <si>
    <t>...I...</t>
  </si>
  <si>
    <t>#E[G]#M_4</t>
  </si>
  <si>
    <t>...Haha...</t>
  </si>
  <si>
    <t>#E[5]#M_4</t>
  </si>
  <si>
    <t>#5SHahahaha...!</t>
  </si>
  <si>
    <t>#E_8#M_A#H[2]</t>
  </si>
  <si>
    <t>#3K#FO-Oh, come ON! Knock it off with the
laughing!</t>
  </si>
  <si>
    <t>#E[9]#M_A#H[0]It wasn't easy to come here and say all
of this, you know!</t>
  </si>
  <si>
    <t>Haha. I'm sorry, I wasn't laughing at you.</t>
  </si>
  <si>
    <t>#E[G]#M_4It just finally hit home that everything
Elise said was true.</t>
  </si>
  <si>
    <t>I had no idea that everyone was thinking
of me as much as they were, or that so 
many people were looking out for me.</t>
  </si>
  <si>
    <t>#E_F#M_4It just made me realize all over again how
blind I've been all this time.</t>
  </si>
  <si>
    <t>#E_8#M_4So I couldn't help but laugh at myself.</t>
  </si>
  <si>
    <t>#E_8#M_9#H[0]</t>
  </si>
  <si>
    <t>Heehee... Well, I can accept that.</t>
  </si>
  <si>
    <t>#E[1]#M_4And now that you know, I don't want you
to ever forget it.</t>
  </si>
  <si>
    <t>#E_4#M_4We've been through so much together,
Rean. We have a bond so strong, nothing
can ever break it.</t>
  </si>
  <si>
    <t>#4K#FDon't worry. I won't forget.</t>
  </si>
  <si>
    <t>#E_4#M_9And now that Class VII is together again,
I'm sure we'll be able to go back to the
academy one day...</t>
  </si>
  <si>
    <t>#E[G]#M_9As long as we don't give up, I know we can
make that a reality.</t>
  </si>
  <si>
    <t>#E_0#M_9So, let's give it everything we've got.</t>
  </si>
  <si>
    <t>Of course...!</t>
  </si>
  <si>
    <t>Your bond with Alisa strengthened!</t>
  </si>
  <si>
    <t>EV_01_74_07</t>
  </si>
  <si>
    <t>C_PLY002_C11</t>
  </si>
  <si>
    <t>(I wish I could be like him.)</t>
  </si>
  <si>
    <t>door00</t>
  </si>
  <si>
    <t>#0THow's the water, Rean?</t>
  </si>
  <si>
    <t>#K#0TOh, hey. I didn't think anyone would be
swinging by this late.</t>
  </si>
  <si>
    <t>#E_8#M_9I figured everyone would be fast asleep
by now.</t>
  </si>
  <si>
    <t>#2PWell, I heard you leaving your room, so
I figured I'd follow and see what's up.</t>
  </si>
  <si>
    <t>#E_4#M_0Got room for one more?</t>
  </si>
  <si>
    <t>#K#0THaha, of course. Come on in.</t>
  </si>
  <si>
    <t>#1PAhhh... Nothing beats bathing in a hot
spring while looking up at the sky during
winter.</t>
  </si>
  <si>
    <t>I love that tingly feeling from all the
warmth coming back to my fingers.</t>
  </si>
  <si>
    <t>#3KHaha. This is my favorite season to use 
the springs, too.</t>
  </si>
  <si>
    <t>#E[C]#M_0Still, any particular reason you wanted
to take another bath?</t>
  </si>
  <si>
    <t>#E_4#M_9I mean, I know it's nice and it's not like
I can talk, but we were all in here earlier
today.</t>
  </si>
  <si>
    <t>Oh, I just thought that this might be a
good chance to say something that I've
been meaning to say for a while.</t>
  </si>
  <si>
    <t>#E[1]#M_0I'd like to thank you, Rean.</t>
  </si>
  <si>
    <t>Well...everything, really.</t>
  </si>
  <si>
    <t>#E[1]#M_9I wanted to thank you for surviving all
this time so that we could meet again...</t>
  </si>
  <si>
    <t>...and I wanted to thank you for coming
all the way to Celdic to get us.</t>
  </si>
  <si>
    <t>#E_4#M_0It's sad that Crow's not here, but you're
the reason the rest of us are together
again.</t>
  </si>
  <si>
    <t>I-I am...?</t>
  </si>
  <si>
    <t>#E_E#M_0I wouldn't be so sure. It was only thanks
to everyone's support, yours included,
that I was able to do anything at all.</t>
  </si>
  <si>
    <t>That's true, too, I guess.</t>
  </si>
  <si>
    <t>#E[1]#M_9Still, I feel like Class VII is what it is
because you're at its center.</t>
  </si>
  <si>
    <t>We knew you'd stand right back up
and fight, and because you did just that,
we're here, fighting by your side.</t>
  </si>
  <si>
    <t>#E_4#M_0And I'm sure everyone else feels the
same exact way.</t>
  </si>
  <si>
    <t>#E[5]#M_0So...thank you, Rean.</t>
  </si>
  <si>
    <t>#1P...Haha...</t>
  </si>
  <si>
    <t>#5S#1PHahahaha...!</t>
  </si>
  <si>
    <t>#E_8#M_0</t>
  </si>
  <si>
    <t>#4K#FS-Sorry... That was all super cheesy, huh?</t>
  </si>
  <si>
    <t>#E[9]#M_AYou don't need to laugh THAT much,
though...</t>
  </si>
  <si>
    <t>#E_E#M_4It just made me realize all over again how
blind I've been all this time.</t>
  </si>
  <si>
    <t>#E_4#M_0#H[0]</t>
  </si>
  <si>
    <t>Ahaha... Oh, okay.</t>
  </si>
  <si>
    <t>#E[G]#M_0Well, now you know.</t>
  </si>
  <si>
    <t>#E_4#M_0We're friends, and our bond is stronger
than you know. I hope you never forget
that--I know I won't.</t>
  </si>
  <si>
    <t>#3K#FDon't worry. I won't, either.</t>
  </si>
  <si>
    <t>Right...!</t>
  </si>
  <si>
    <t>Your bond with Elliot strengthened!</t>
  </si>
  <si>
    <t>EV_01_74_08</t>
  </si>
  <si>
    <t>C_PLY003_C11</t>
  </si>
  <si>
    <t>#0TRean...?</t>
  </si>
  <si>
    <t>#K#0T#5SL-Laura...?!</t>
  </si>
  <si>
    <t>#1PY-You don't have to apologize, Rean.
I should have checked if someone else
was inside before coming in.</t>
  </si>
  <si>
    <t>#E_E#M_0Truth be told, I was thinking the same
thing. I thought it would be empty by
now.</t>
  </si>
  <si>
    <t>#1PStill, this might make for the perfect
chance to sit and talk, no?</t>
  </si>
  <si>
    <t>#K#0TOh? You still wanna come in?</t>
  </si>
  <si>
    <t>#E[9]#M_4</t>
  </si>
  <si>
    <t>#2PAhhh... There are few things more pleasant
than relaxing in a hot spring while gazing
up at the wintry sky.</t>
  </si>
  <si>
    <t>That tingle of warmth returning to my
fingers and toes is particularly nice.</t>
  </si>
  <si>
    <t>#4KY-Yeah, I couldn't agree more... It's my
favorite time of the year to relax in the
springs, too.</t>
  </si>
  <si>
    <t>#E[9]#M_0But never mind that! Are you sure you're
comfortable with both of us being here,
Laura?</t>
  </si>
  <si>
    <t>#E_8#M_0It's pretty late, and with the two of us,
it's kind of...erm...</t>
  </si>
  <si>
    <t>#1PW-Well, I am modestly covered, so I don't
think there's a problem, per se...</t>
  </si>
  <si>
    <t>#E[A]#M_0Although, I'd prefer if you didn't look at
me quite so pointedly.</t>
  </si>
  <si>
    <t>#E_E#M_0...It's embarrassing for me to be here, too,
I hope you realize.</t>
  </si>
  <si>
    <t>#4KT-True...</t>
  </si>
  <si>
    <t>#1PI...wasn't doing it on purpose. Sorry...</t>
  </si>
  <si>
    <t>#E_E#M_0Anyway, you said you wanted to talk,
right?</t>
  </si>
  <si>
    <t>Was it about anything in particular?</t>
  </si>
  <si>
    <t>#E[1]#M_9#H[0]</t>
  </si>
  <si>
    <t>Well, I wanted the opportunity to say
thank you.</t>
  </si>
  <si>
    <t>You're thanking me...? For what?</t>
  </si>
  <si>
    <t>Hmm... Everything, I suppose.</t>
  </si>
  <si>
    <t>...and I wanted to thank you for coming
all the way to Legram to find us.</t>
  </si>
  <si>
    <t>#E_4#M_4Crow may not be with us, but you're the
reason the rest of us are together again.</t>
  </si>
  <si>
    <t>I think that's a bit of a stretch...</t>
  </si>
  <si>
    <t>#E_F#M_0Besides, it was only because of you guys
that I was able to do anything at all.</t>
  </si>
  <si>
    <t>#E[1]#M_4</t>
  </si>
  <si>
    <t>Heehee. Well, it's understandable that
you'd feel that way.</t>
  </si>
  <si>
    <t>#E_4#M_4Still, I believe Class VII is only what it
is because you are at its center.</t>
  </si>
  <si>
    <t>You were the one who stood right back
up and fought, and it's because of that
we were able to make it this far.</t>
  </si>
  <si>
    <t>#E[1]#M_4That's what I feel. And I know that's how
the others feel, too.</t>
  </si>
  <si>
    <t>#E_4#M_4So...thank you, Rean.</t>
  </si>
  <si>
    <t>#E[9]#M_A#H[2]</t>
  </si>
  <si>
    <t>#3K#FI-I'd rather you didn't laugh at me...</t>
  </si>
  <si>
    <t>#E_2#M_AIt took a lot of courage to come in here
and tell you that, you know...</t>
  </si>
  <si>
    <t>#E_8#M_4#H[0]</t>
  </si>
  <si>
    <t>...Haha. I see.</t>
  </si>
  <si>
    <t>#E[1]#M_4In that case, be sure that you never
forget what I said.</t>
  </si>
  <si>
    <t>#E_4#M_4We've been through so much together--
the bonds formed between us will not be
so easily broken.</t>
  </si>
  <si>
    <t>Of course.</t>
  </si>
  <si>
    <t>Your bond with Laura strengthened!</t>
  </si>
  <si>
    <t>EV_01_74_09</t>
  </si>
  <si>
    <t>C_PLY004_C11</t>
  </si>
  <si>
    <t>megane_point</t>
  </si>
  <si>
    <t>#0TIt's me, Rean. I'm coming in.</t>
  </si>
  <si>
    <t>#2PWell, I noticed you leaving your room, so
I thought I'd tag along and see what's up.</t>
  </si>
  <si>
    <t>#E_4#M_4Mind if I join you?</t>
  </si>
  <si>
    <t>#K#0TSure, go right ahead.</t>
  </si>
  <si>
    <t>#1PAhhh... There really is nothing like soaking
in a hot spring under a wintry sky.</t>
  </si>
  <si>
    <t>You can feel all of your exhaustion just
melting away.</t>
  </si>
  <si>
    <t>#E[C]#M_0Still, what made you want to come back
in here?</t>
  </si>
  <si>
    <t>#E_0#M_9</t>
  </si>
  <si>
    <t>Oh, I just thought that this might be a 
good chance to talk to you, that's all.</t>
  </si>
  <si>
    <t>#E[1]#M_9Or, more specifically, I thought this would
be an ideal opportunity to say thank you.</t>
  </si>
  <si>
    <t>Well...everything up to this point, I guess.</t>
  </si>
  <si>
    <t>#E_0#M_9I feel like it was only thanks to you that
all of us were able to come together again,
even if it is without Crow.</t>
  </si>
  <si>
    <t>Thanks to me...?</t>
  </si>
  <si>
    <t>#E_E#M_0That's not true. It was only thanks to
everyone's support, yours included, that
I was able to do anything at all.</t>
  </si>
  <si>
    <t>Haha. In a way, you're right.</t>
  </si>
  <si>
    <t>#E[1]#M_9Still, Class VII is what it is because you're
at its center.</t>
  </si>
  <si>
    <t>We believed you'd stand back up again
and fight. And rightly so--that's the very
reason we're all here today.</t>
  </si>
  <si>
    <t>#E_4#M_9I know I feel that way, and I'm sure that
everyone else does, too.</t>
  </si>
  <si>
    <t>#E[5]#M_4So...please. Let me thank you, Rean.</t>
  </si>
  <si>
    <t>#4K#FHey, you're not supposed to laugh, damn
it!</t>
  </si>
  <si>
    <t>#E[A]#M_0I'll admit that might be an overdramatic
way of putting it, but I don't think you're
in any position to criticize!</t>
  </si>
  <si>
    <t>...Haha. Oh, right.</t>
  </si>
  <si>
    <t xml:space="preserve">#E[1]#M_4Well, as long as you understand now. </t>
  </si>
  <si>
    <t>#E_4#M_4We didn't become friends overnight, but
since then, we've all formed a bond that
won't be so easily broken. Don't forget that.</t>
  </si>
  <si>
    <t>#3K#FDon't worry. I won't.</t>
  </si>
  <si>
    <t>Your bond with Machias strengthened!</t>
  </si>
  <si>
    <t>EV_01_74_10</t>
  </si>
  <si>
    <t>C_PLY005_C11</t>
  </si>
  <si>
    <t>#0TR-Rean...?!</t>
  </si>
  <si>
    <t>#K#0T#5SE-Emma...?!</t>
  </si>
  <si>
    <t>#E[C]#M_A#H[2]</t>
  </si>
  <si>
    <t>#1PNo, no. You shouldn't have to do that!</t>
  </si>
  <si>
    <t>#E[9]#M_AI'm so sorry. I had no idea that anyone
was in here...</t>
  </si>
  <si>
    <t>#E_8#M_0#H[0]</t>
  </si>
  <si>
    <t>#1P...Still, this might be the perfect chance
for us to sit down and talk.</t>
  </si>
  <si>
    <t>#K#0TPardon?</t>
  </si>
  <si>
    <t>#2PAhhh...</t>
  </si>
  <si>
    <t>#E_E#M_4It...umm... It feels wonderful to bathe
here during the winter.</t>
  </si>
  <si>
    <t>#E[5]#M_4I love the feeling of warmth coursing
through your entire body while relaxing.</t>
  </si>
  <si>
    <t>#E[9]#M_0But never mind that! Are you sure you're
comfortable with both of us being here,
Emma?</t>
  </si>
  <si>
    <t>#1PI-I see you what you mean...</t>
  </si>
  <si>
    <t>#E_8#M_AStill, I'm modestly covered, so I don't
think it's too much of a problem.</t>
  </si>
  <si>
    <t>#E_E#M_AI'd appreciate it if you didn't stare at me
so much, however.</t>
  </si>
  <si>
    <t>#E[9]#M_AAlthough, I can't blame you too much.
I'm the one who decided to come in to
begin with...</t>
  </si>
  <si>
    <t>#4KO-Oh...</t>
  </si>
  <si>
    <t>Yes, as it so happens. I wanted to thank
you, Rean.</t>
  </si>
  <si>
    <t>Heehee. Well, everything, I suppose.</t>
  </si>
  <si>
    <t>#E[1]#M_4I wanted to thank you for surviving all
this time so that we could meet again...</t>
  </si>
  <si>
    <t>...and I wanted to thank you for coming
all the way to Legram to get us.</t>
  </si>
  <si>
    <t>That's so sweet of you to say. Everyone
contributed something in some way.</t>
  </si>
  <si>
    <t>#E[G]#M_0However, I believe Class VII can only be
what it is with you at its center.</t>
  </si>
  <si>
    <t>We all believed you would get back on
your feet and fight, and it's because you
pulled through that we made it this far.</t>
  </si>
  <si>
    <t>#E_4#M_0I feel that way, and I know everyone else
does, too.</t>
  </si>
  <si>
    <t>#3K#FP-Please, don't laugh...</t>
  </si>
  <si>
    <t>#E_E#M_AIt took a lot of courage to come in here
and tell you that, you know...</t>
  </si>
  <si>
    <t>#E[1]#M_0Our bonds are stronger than you realize.
They won't be broken so easily, Rean.</t>
  </si>
  <si>
    <t>#E_4#M_4I hope you never forget that.</t>
  </si>
  <si>
    <t>#4K#FDon't worry, I won't.</t>
  </si>
  <si>
    <t>Your bond with Emma strengthened!</t>
  </si>
  <si>
    <t>EV_01_74_11</t>
  </si>
  <si>
    <t>C_PLY006_C11</t>
  </si>
  <si>
    <t>#0TYou seem to be quite comfortable having
the whole spring to yourself.</t>
  </si>
  <si>
    <t>#2PI might have been, but I noticed you 
leaving your room, so I thought I'd see
what you were up to.</t>
  </si>
  <si>
    <t>#E_0#M_9Would you mind if I joined you?</t>
  </si>
  <si>
    <t>#1P...The feeling of relaxing in a hot spring
during winter truly is indescribable.</t>
  </si>
  <si>
    <t>The warmth that spreads through your
body is oddly comforting.</t>
  </si>
  <si>
    <t>...I thought that this might be a good
opportunity to talk to you.</t>
  </si>
  <si>
    <t>#E[1]#M_9I'd like to thank you, Rean.</t>
  </si>
  <si>
    <t>For everything that has happened until
now, I suppose.</t>
  </si>
  <si>
    <t>#E[1]#M_9Thank you for surviving all this time so
that we could meet again.</t>
  </si>
  <si>
    <t>And thank you for risking everything by
traveling into one of the Noble Faction's
largest strongholds to find me.</t>
  </si>
  <si>
    <t>#E_4#M_9Crow may not be with us, but it was all
thanks to you that we were able to come
together like this.</t>
  </si>
  <si>
    <t>#E_E#M_0That's not true... It was only thanks to
everyone's support, yours included, that
I was able to do anything at all.</t>
  </si>
  <si>
    <t>I can see why you'd feel that way.</t>
  </si>
  <si>
    <t>#E[1]#M_9Still, I believe Class VII is what it is 
because you are at its center.</t>
  </si>
  <si>
    <t>We all believed you would rise up against
the odds, and that's why we're here right
now, fighting at your side.</t>
  </si>
  <si>
    <t>#E_0#M_9I know I'm not the only one who feels as
much.</t>
  </si>
  <si>
    <t>So...thank you, Rean.</t>
  </si>
  <si>
    <t>#4K#F...I'm not sure laughing is the most
appropriate reaction.</t>
  </si>
  <si>
    <t>#E[A]#M_0Especially since you're always the one
making us listen to those ridiculously
florid speeches with a straight face.</t>
  </si>
  <si>
    <t>...I see.</t>
  </si>
  <si>
    <t>#E[1]#M_9Know this: the bonds forged between us
will not be broken easily.</t>
  </si>
  <si>
    <t>#E_0#M_9I hope you'll never forget that.</t>
  </si>
  <si>
    <t>Heh. I fully intend to.</t>
  </si>
  <si>
    <t>Your bond with Jusis strengthened!</t>
  </si>
  <si>
    <t>EV_01_74_12</t>
  </si>
  <si>
    <t>C_PLY007_C10</t>
  </si>
  <si>
    <t>C_PLY007_C11</t>
  </si>
  <si>
    <t>AniEvRyoteSiri</t>
  </si>
  <si>
    <t>#0TI'm coming in.</t>
  </si>
  <si>
    <t>#K#0T#5SF-Fie...?!</t>
  </si>
  <si>
    <t>#1PNo need for that.</t>
  </si>
  <si>
    <t>#E_I#M_0I came because I heard you were here
from the manager, anyway.</t>
  </si>
  <si>
    <t>#K#0TY-You did...?</t>
  </si>
  <si>
    <t>#2PMm... Feels really great being in here
during winter.</t>
  </si>
  <si>
    <t>I bet I could take a nap here.</t>
  </si>
  <si>
    <t>#4KI-I suppose... Winter's my favorite time
of the year to use the springs because of
how relaxing it is...</t>
  </si>
  <si>
    <t>#E[9]#M_0Wait, though! I'm not so sure it's the
best idea for us to be bathing alone
together, Fie.</t>
  </si>
  <si>
    <t>#E_8#M_0You're not bothered at all?</t>
  </si>
  <si>
    <t>#1PWhy would I be?</t>
  </si>
  <si>
    <t xml:space="preserve">#E[1]#M_0When I was in the corps, we'd sometimes
all get into a hot spring together. </t>
  </si>
  <si>
    <t>#E_0#M_0The guys and the girls.</t>
  </si>
  <si>
    <t>#4KP-Point taken...</t>
  </si>
  <si>
    <t>#1P(She did say that they were all like one
big family...)</t>
  </si>
  <si>
    <t>#E_E#M_0You said you came because you knew
I was here, right?</t>
  </si>
  <si>
    <t>Any particular reason you wanted to
hang out?</t>
  </si>
  <si>
    <t>Because I forgot to thank you.</t>
  </si>
  <si>
    <t>#E[A]#M_0</t>
  </si>
  <si>
    <t>You couldn't be any more oblivious
if you tried, could you?</t>
  </si>
  <si>
    <t>...and for coming all the way to Celdic
to get me.</t>
  </si>
  <si>
    <t>#E_4#M_9Crow might not be with us, but it feels
like the rest of us were only able to be
here now thanks to you.</t>
  </si>
  <si>
    <t>#E_F#M_0...I don't know if I agree. Besides, all of
you guys are the reason I've been able to do
anything at all.</t>
  </si>
  <si>
    <t>Oh, I know.</t>
  </si>
  <si>
    <t>#E[1]#M_9Still, I think our class is only how it is
because you're at its center.</t>
  </si>
  <si>
    <t>It's only because we could believe you'd
get back on your feet that we're all here
now.</t>
  </si>
  <si>
    <t>#E_4#M_9That's how I feel, and I know that's how
everyone else feels, too.</t>
  </si>
  <si>
    <t>#E[5]#M_4So...thanks.</t>
  </si>
  <si>
    <t>#3K#FThat wasn't supposed to be funny...</t>
  </si>
  <si>
    <t>#E[9]#M_0Maybe a little overblown, but not half
as cheesy as some of the things you've
said.</t>
  </si>
  <si>
    <t>Oh... Huh.</t>
  </si>
  <si>
    <t>#E[G]#M_9Well, make sure you don't forget it.</t>
  </si>
  <si>
    <t>#E_4#M_9We're all friends, and that's not gonna
change any time soon.</t>
  </si>
  <si>
    <t>#4K#FDon't worry. I won't.</t>
  </si>
  <si>
    <t>Heehee. Yeah.</t>
  </si>
  <si>
    <t>Your bond with Fie strengthened!</t>
  </si>
  <si>
    <t>EV_01_74_13</t>
  </si>
  <si>
    <t>C_PLY008_C10</t>
  </si>
  <si>
    <t>C_PLY008_C11</t>
  </si>
  <si>
    <t>#0THaha. So this is where you were.</t>
  </si>
  <si>
    <t>#2PWell, I noticed you leaving your room,
so I thought I'd see what you were up to.</t>
  </si>
  <si>
    <t>#E_4#M_4Do you mind if I join you?</t>
  </si>
  <si>
    <t>#1P...Hot springs truly are a wonderful part
of this nation's culture.</t>
  </si>
  <si>
    <t>I thought as much last time we came here,
but relaxing in one during winter is even
better.</t>
  </si>
  <si>
    <t>#E_0#M_4</t>
  </si>
  <si>
    <t>That's true, but I thought it would be
easier to talk with you if it was just
the two of us.</t>
  </si>
  <si>
    <t>#E[1]#M_4I'd like to thank you, Rean.</t>
  </si>
  <si>
    <t>For everything, I suppose.</t>
  </si>
  <si>
    <t>...and I wanted to thank you for coming
all the way to Nord to find us.</t>
  </si>
  <si>
    <t>#E_0#M_4It was only thanks to you that we were
able to come together again, even if it is
without Crow.</t>
  </si>
  <si>
    <t>#E_E#M_0Besides, it was only because of all of you
that I was able to do anything at all.</t>
  </si>
  <si>
    <t>Haha. I can see why you'd feel that way.</t>
  </si>
  <si>
    <t>#E[1]#M_4Still, I believe Class VII is only what it is
because you're the one at its center.</t>
  </si>
  <si>
    <t>You created your own wind, carved out
your own path...and we believed in you
every step of the way.</t>
  </si>
  <si>
    <t>#E_4#M_4It's the reason we're here now, fighting.
And I know everyone else feels the same.</t>
  </si>
  <si>
    <t>#4K#F...I guess that might've been a slightly
overblown way of putting it.</t>
  </si>
  <si>
    <t>#E[9]#M_4Although if anything, I think I might've
gotten that habit from you.</t>
  </si>
  <si>
    <t>Haha. I see.</t>
  </si>
  <si>
    <t>#E[1]#M_4The bond we all share won't be broken
so easily. Of that I'm certain.</t>
  </si>
  <si>
    <t>#E_4#M_4I hope you'll never forget that.</t>
  </si>
  <si>
    <t>#3K#FDon't worry, I won't.</t>
  </si>
  <si>
    <t>Your bond with Gaius strengthened!</t>
  </si>
  <si>
    <t>EV_01_74_14</t>
  </si>
  <si>
    <t>C_PLY009_C11</t>
  </si>
  <si>
    <t>#0THidey ho, Reaneroonie! ♪</t>
  </si>
  <si>
    <t>#K#0T#5SM-Millium...?!</t>
  </si>
  <si>
    <t>#1PAww, why would you wanna do that?</t>
  </si>
  <si>
    <t>#E_4#M_0I came in here 'cause the manager told
me you were here!</t>
  </si>
  <si>
    <t>#K#0TReally?</t>
  </si>
  <si>
    <t>#2PAww, yeah... Hot springs in winter are
sooo nice.</t>
  </si>
  <si>
    <t>That funny tingly thing you get in your
feet once they start warming up feels so
comfy.</t>
  </si>
  <si>
    <t>#4KY-Yeah, true... Winter's my favorite time
of the year to use the springs because of
how relaxing it is...</t>
  </si>
  <si>
    <t>#E[9]#M_0But never mind that! This is weird!</t>
  </si>
  <si>
    <t>#E_8#M_0Us being in the springs together this
late at night is...just... I mean...</t>
  </si>
  <si>
    <t>T</t>
  </si>
  <si>
    <t>#E[T]#M_A</t>
  </si>
  <si>
    <t>#1POh? Things getting too steamy for you?</t>
  </si>
  <si>
    <t>#E[1]#M_0Heehee. Aww, don't worry. I know it's
not every day you get to share a bath
with a sexy, tall drink of water like me.</t>
  </si>
  <si>
    <t>#E[A]#M_0Or do you wanna hang out with Sara or
Emma instead? Can't blame you 'cause
they've both got big boo--</t>
  </si>
  <si>
    <t>#4KNO. That is NOT what I'm saying. AT ALL.</t>
  </si>
  <si>
    <t>#1P*sigh* You really know how to make
people jump through hoops...</t>
  </si>
  <si>
    <t>#E_E#M_0Moving right along...what made you want
to take a dip in the baths so late at night,
anyway?</t>
  </si>
  <si>
    <t>You said before that you came in because
you knew I was here... Any special reason?</t>
  </si>
  <si>
    <t>Ahaha. Actually, I came to say thanks.</t>
  </si>
  <si>
    <t>Thanks...? Thanks for what?</t>
  </si>
  <si>
    <t>#E_0#M_0I don't feel like I've done anything to
deserve being thanked.</t>
  </si>
  <si>
    <t>Sure you have. But I should've known
you wouldn't have noticed.</t>
  </si>
  <si>
    <t>#E[1]#M_4You did everything you could to pull
through after we split up in Trista, right?</t>
  </si>
  <si>
    <t>And then you came aaall that way to get
us. You even brought Claire, too.</t>
  </si>
  <si>
    <t>#E_4#M_4To me, you're the only reason all of us
are even back together again, you know?</t>
  </si>
  <si>
    <t>Me? The only reason?</t>
  </si>
  <si>
    <t>#E_F#M_0I think that's a stretch... Besides, it was
only because of all of you that I was able
to do anything at all.</t>
  </si>
  <si>
    <t>#E_0#M_4But I still think our class is only what
it is 'cause of you. You're kinda like our
leader, in a way.</t>
  </si>
  <si>
    <t>The whole reason we're together again is
because you stood up and chose to fight.</t>
  </si>
  <si>
    <t>#E[5]#M_0So...thanks! ♪</t>
  </si>
  <si>
    <t>#3K#FAww. You're laughing?</t>
  </si>
  <si>
    <t>#E[A]#M_AI was trying so hard to be all serious and
moving for once, too!</t>
  </si>
  <si>
    <t>Ahaha... I'm not sure what you're getting at,
but, hey, as long as you're not laughing
at me.</t>
  </si>
  <si>
    <t>#E[1]#M_0Sounds like something you should keep
in mind, though.</t>
  </si>
  <si>
    <t>#E_4#M_0It's true that we're all thinking of you,
always. We're bound together in a way
that can't be easily broken.</t>
  </si>
  <si>
    <t>#4K#FDon't worry. I will.</t>
  </si>
  <si>
    <t>#E_4#M_9And now that we're all together again, 
I'm sure that one day we'll be able to 
return to the academy...</t>
  </si>
  <si>
    <t>#E[G]#M_9As long as we don't give up, I know we
can make that a reality.</t>
  </si>
  <si>
    <t>#E_0#M_9So let's give it everything we've got.</t>
  </si>
  <si>
    <t>Heeheehee. You know it! ♪</t>
  </si>
  <si>
    <t>Your bond with Millium strengthened!</t>
  </si>
  <si>
    <t>EV_01_74_15</t>
  </si>
  <si>
    <t>C_NPC050_C11</t>
  </si>
  <si>
    <t>#0THey there! How's the water?</t>
  </si>
  <si>
    <t>#K#0TToval...?</t>
  </si>
  <si>
    <t>#E_8#M_9I'm surprised you're still awake.</t>
  </si>
  <si>
    <t>#2PHaha. C'mon. I'm still young. You think I'd
hit the hay THIS early?</t>
  </si>
  <si>
    <t>#E_4#M_0Mind if I join you?</t>
  </si>
  <si>
    <t>#K#0TNot at all. Go right ahead.</t>
  </si>
  <si>
    <t>#1PAhhh... You really can't beat the hot 
springs of Ymir.</t>
  </si>
  <si>
    <t>I've used 'em a few times since coming
here, but it never gets old. Sounds like
I picked the best season to be here, too.</t>
  </si>
  <si>
    <t>#3KYou did, actually. Winter's my favorite
season to use the springs, too.</t>
  </si>
  <si>
    <t xml:space="preserve">#E[C]#M_0You really must like coming in here,
though. </t>
  </si>
  <si>
    <t>#E_4#M_9Considering that we've already been in
here once today... Buuut I guess I can't
really talk, either, can I?</t>
  </si>
  <si>
    <t>Haha. No, you sure can't. And I could get
used to this, all right.</t>
  </si>
  <si>
    <t>#E[1]#M_AOh, yeah.</t>
  </si>
  <si>
    <t>#E_4#M_0Kinda overdue and maybe a little out of
nowhere, but congrats on making it this
far and doing what you set out to do.</t>
  </si>
  <si>
    <t>#3KA little out of nowhere is right.
What brought this on?</t>
  </si>
  <si>
    <t>You've been through a hell of a ride since
everything went down back in Trista, but
you've gotten through it all just fine.</t>
  </si>
  <si>
    <t>Not only that, you managed to get all
of your old classmates--and Sara--back
together again.</t>
  </si>
  <si>
    <t>#E_4#M_4That wouldn't have happened if not for
you.</t>
  </si>
  <si>
    <t>I-I think you're giving me too much
credit...</t>
  </si>
  <si>
    <t>#E_E#M_0It was only thanks to everyone's support,
yours included, that I was able to do
anything at all.</t>
  </si>
  <si>
    <t>Hah. Don't think I did all that much,
personally.</t>
  </si>
  <si>
    <t>#E_0#M_0And hey, I give credit where credit is due.
Class VII's only how it is because you're at
its center, and that's a fact.</t>
  </si>
  <si>
    <t>#E[1]#M_0Everyone believed that you'd rise up
and fight, and they still believe it now.
That's why they're here.</t>
  </si>
  <si>
    <t>#E_0#M_0So as someone who's been watching over
you for a while now, I think you deserve
a pat on the back for all you've done.</t>
  </si>
  <si>
    <t>#4K#FWhat? Did I overdo it?</t>
  </si>
  <si>
    <t>#E_8#M_0Well, don't sweat it too much
if it bothers you, I guess.</t>
  </si>
  <si>
    <t>Haha... Oh, no, I wasn't laughing at you.</t>
  </si>
  <si>
    <t>#E_4#M_0</t>
  </si>
  <si>
    <t>...Haha. Ah, got'cha.</t>
  </si>
  <si>
    <t>#E[1]#M_0Well, then, make sure you don't forget it.</t>
  </si>
  <si>
    <t>#E_0#M_0The friendships you've made aren't the
kind that can be broken easily.</t>
  </si>
  <si>
    <t>#E[5]#M_0#e[4]That goes without saying between us,
too, I'll have you know.</t>
  </si>
  <si>
    <t>#3K#FDon't worry, I won't forget.</t>
  </si>
  <si>
    <t>#E_0#M_9Both for ourselves and for the people who
have supported us in getting this far.</t>
  </si>
  <si>
    <t>#E[5]#M_0#e[#b]</t>
  </si>
  <si>
    <t>That's what I like to hear. I've got your
back all the way, Rean.</t>
  </si>
  <si>
    <t>Your bond with Toval strengthened!</t>
  </si>
  <si>
    <t>EV_01_74_16</t>
  </si>
  <si>
    <t>C_NPC009_C11</t>
  </si>
  <si>
    <t>#0T...Rean?</t>
  </si>
  <si>
    <t>#K#0T#5SC-Captain Claire...?!</t>
  </si>
  <si>
    <t>#1PO-Oh, no, you don't need to do that.</t>
  </si>
  <si>
    <t>#E_E#M_0You were here first, after all. Truth be
told, I didn't think anyone else would
be here so late, either.</t>
  </si>
  <si>
    <t>#1PStill...</t>
  </si>
  <si>
    <t>While meeting like this may purely be
a coincidence, it could also be a good
chance for us to sit and have a nice talk.</t>
  </si>
  <si>
    <t>#E_4#M_4Regardless, it's pretty cold out here,
so I'm getting in before I get any colder.</t>
  </si>
  <si>
    <t>#K#0TU-Umm... Okay...</t>
  </si>
  <si>
    <t>#2PHeehee. The open-air baths in the middle
of winter are wonderful, aren't they?</t>
  </si>
  <si>
    <t>I'm usually one to settle for a quick
shower, but this is so relaxing that
I can barely bring myself to get out.</t>
  </si>
  <si>
    <t>#E[9]#M_0That aside, I'm... I mean, it's an honor
to have the chance to share the spring
with a lady like you, but...</t>
  </si>
  <si>
    <t>#1PHaha. There's no need to be so flustered.</t>
  </si>
  <si>
    <t>#E[1]#M_9It wasn't all that long ago that I was a
Thors student myself, you know. Just
think of me as another classmate.</t>
  </si>
  <si>
    <t>#E_4#M_4And fellow classmates help wash each
other's backs, so how about it? Would
you like me to help wash yours?</t>
  </si>
  <si>
    <t>#4KN-No, that's quite all right!</t>
  </si>
  <si>
    <t xml:space="preserve">#E[9]#M_0And besides, underclassmen are the ones
who're supposed to help wash the upper-
classmen's backs, so that makes no sen-- </t>
  </si>
  <si>
    <t>#E_8#M_0I mean, not that I specifically want to or
anything! I just...umm... I...</t>
  </si>
  <si>
    <t>#1PHeehee. I'm sorry. I shouldn't be teasing
you like this, should I?</t>
  </si>
  <si>
    <t>#E_0#M_4Not when I stayed in to offer you my
congratulations.</t>
  </si>
  <si>
    <t>#4KEr... Thank you? May I ask what for?</t>
  </si>
  <si>
    <t>I think you've earned it after all you've
done. I've been impressed by you time
and time again ever since we met.</t>
  </si>
  <si>
    <t>#E[G]#M_4You were able to survive the terrible
battle in Trista, you braved the many
challenges you've had to face since...</t>
  </si>
  <si>
    <t>...and you were able to reunite with
your classmates, like Millium.</t>
  </si>
  <si>
    <t>#E_4#M_4That they are all gathered together here
is a testament to your efforts, Rean.</t>
  </si>
  <si>
    <t>#E_F#M_0It was only thanks to everyone's support,
yours included, that I was able to do
anything at all.</t>
  </si>
  <si>
    <t>Haha! Please. I barely did anything to
aid you at all.</t>
  </si>
  <si>
    <t>#E[1]#M_9And I don't think that I'm giving you too
much credit. Class VII is only how it is
because you're the one at its center.</t>
  </si>
  <si>
    <t>They all believed that you would rise
up and fight, and that's why each and
every one of them are here today.</t>
  </si>
  <si>
    <t>#E_4#M_4You should be proud of what you've
achieved, Rean.</t>
  </si>
  <si>
    <t>#3K#FRean...?</t>
  </si>
  <si>
    <t>#E_8#M_4I'm sorry, did I say something strange?</t>
  </si>
  <si>
    <t>...Heehee. If laughing at yourself helps,
then by all means, but I don't think you
need to beat yourself up over it.</t>
  </si>
  <si>
    <t>#E[1]#M_4Still, it wouldn't hurt to always keep
those thoughts at the back of your mind
in the future.</t>
  </si>
  <si>
    <t>You've forged many amazing friendships
since all this began, and they're not the
kinds that can be easily broken.</t>
  </si>
  <si>
    <t>#E_8#M_4That goes for me, too.</t>
  </si>
  <si>
    <t>#4K#FHaha. I'll be sure to always remember.</t>
  </si>
  <si>
    <t>Heehee. That's the way! And I'll be right
there with you.</t>
  </si>
  <si>
    <t>Your bond with Captain Claire strengthened!</t>
  </si>
  <si>
    <t>EV_01_74_17</t>
  </si>
  <si>
    <t>C_NPC001_C11</t>
  </si>
  <si>
    <t>#0TI hope you don't mind me coming in.</t>
  </si>
  <si>
    <t>#K#0T#5SSh-Sharon...?!</t>
  </si>
  <si>
    <t>#1PHeehee. That won't be necessary. In fact,
you're the reason I stopped by.</t>
  </si>
  <si>
    <t>#E[5]#M_0Please, would you allow me the pleasure
of washing your back for you?</t>
  </si>
  <si>
    <t>#K#0TEx... Excuse me?</t>
  </si>
  <si>
    <t>#E[G]#M_0</t>
  </si>
  <si>
    <t>#2PHot springs in winter truly are wonderful,
aren't they?</t>
  </si>
  <si>
    <t>I can feel all of the exhaustion that's
built up as a result of my work simply
washing away.</t>
  </si>
  <si>
    <t>#E_8#M_0What's Alisa going to say when she finds
out?</t>
  </si>
  <si>
    <t>#1PTeehee! Not to worry, Master Rean. Lady
Alisa will be none the wiser about any of
this.</t>
  </si>
  <si>
    <t>#E_4#M_0For now, in this moment, simply think of
me as your very own personal maid.</t>
  </si>
  <si>
    <t>#E[5]#M_0Should you require anything of me, do tell.
I will do anything--anything--that you so
desire.</t>
  </si>
  <si>
    <t>#4KA-Anything...?</t>
  </si>
  <si>
    <t>#4K#5SN-N-No! I-I'm fine, honestly!</t>
  </si>
  <si>
    <t>#1PHeehee. My apologies. Your reactions are
so charming, I can't help but tease you.</t>
  </si>
  <si>
    <t>#E[1]#M_0The reason I came here is perfectly simple.</t>
  </si>
  <si>
    <t>#E_4#M_0I'd like to offer you my congratulations for
all that you've done in the last few weeks.</t>
  </si>
  <si>
    <t>#4KErm... You would?</t>
  </si>
  <si>
    <t>Your efforts since the battle in Trista have
been quite commendable.</t>
  </si>
  <si>
    <t>#E[1]#M_0You've faced countless challenges since we
parted ways there, and you've both stood
up to and overcome them admirably...</t>
  </si>
  <si>
    <t>You found and rescued Lady Alisa, to say
nothing of your other classmates...</t>
  </si>
  <si>
    <t>#E_4#M_4I believe the credit for Class VII's reunion
lies entirely with you.</t>
  </si>
  <si>
    <t>I-I think you're giving me too much credit...</t>
  </si>
  <si>
    <t>Oh, I don't think my contribution was at
all significant.</t>
  </si>
  <si>
    <t>#E[1]#M_0I believe that Class VII is only how it is
because you are at its center.</t>
  </si>
  <si>
    <t>It was only because everyone was able to
believe you would rise up and fight that
they are all gathered here now.</t>
  </si>
  <si>
    <t>#E[5]#M_0As such, I think you are well deserving of
praise.</t>
  </si>
  <si>
    <t>#3K#FMaster Rean...?</t>
  </si>
  <si>
    <t>#E[8]#M_0...I do apologize if I caused any offense,
but did I say something inappropriate?</t>
  </si>
  <si>
    <t>...Heehee. Is that so?</t>
  </si>
  <si>
    <t>#E[1]#M_0In that case, I hope you'll always keep
those thoughts in mind in the future.</t>
  </si>
  <si>
    <t>#E_4#M_0The kinds of bonds you have with those
who care about you are too strong to be 
easily severed.</t>
  </si>
  <si>
    <t>#E[5]#M_4And I do include the bond between us in
that statement.</t>
  </si>
  <si>
    <t>#4K#FHaha. I'll be sure to do so.</t>
  </si>
  <si>
    <t>Heehee. I'll be sure to give you whatever
aid that I can.</t>
  </si>
  <si>
    <t>Your bond with Sharon strengthened!</t>
  </si>
  <si>
    <t>EV_01_74_18</t>
  </si>
  <si>
    <t>C_NPC000_C11</t>
  </si>
  <si>
    <t>AniEvRyoteKosi</t>
  </si>
  <si>
    <t>#K#0T#5SI-Instructor...?!</t>
  </si>
  <si>
    <t>#E_E#M_A#H[2]</t>
  </si>
  <si>
    <t>#1PNo, don't worry about it... I thought the
same exact thing, actually.</t>
  </si>
  <si>
    <t>#E[1]#M_0#H[0]</t>
  </si>
  <si>
    <t>#1PHeehee. A little late-night, one-on-one
bonding with one of my precious
students doesn't sound so bad, actually.</t>
  </si>
  <si>
    <t>#E_8#M_0And it's freezing out here, so I'm hopping
in!</t>
  </si>
  <si>
    <t>#K#0TO-Oh... Okay...</t>
  </si>
  <si>
    <t>#2PAhhh... The temperature's just right.</t>
  </si>
  <si>
    <t>Sitting back in a spring like this with
a bottle of warm, strong stuff would be 
heaven right about now...</t>
  </si>
  <si>
    <t>#E_8#M_0I mean, the two of us alone here at this
time of night's kind of...you know...</t>
  </si>
  <si>
    <t>#1PAhaha. What's the big deal? I'm all covered
up, aren't I?</t>
  </si>
  <si>
    <t>#E[1]#M_0Although, I guess any boy your age would
feel a tad flustered sharing a hot spring
with an older, beautiful woman like me. ㈱</t>
  </si>
  <si>
    <t>#E[H]#M_0I hope there aren't any naughty fantasies
going through that little head of yours.</t>
  </si>
  <si>
    <t>#4K*sigh* Please, don't ask me that...</t>
  </si>
  <si>
    <t>Heehee. Well, I'll spare you another round
of teasing for now.</t>
  </si>
  <si>
    <t>#E_4#M_0I stuck around to praise you, not to make 
you uncomfortable.</t>
  </si>
  <si>
    <t>#4KErm... You did?</t>
  </si>
  <si>
    <t>You've done a really good job making it
this far and doing what you have.</t>
  </si>
  <si>
    <t>#E[1]#M_0You've had it hard since we were split up,
but you've hung in there and made it
through...</t>
  </si>
  <si>
    <t>And not only that, you managed to gather
all of your classmates back together again
from all over the country.</t>
  </si>
  <si>
    <t>#E_4#M_4That they're here now is all thanks to you,
Rean.</t>
  </si>
  <si>
    <t>Heehee. Oh, I know everyone else deserves
some credit, too.</t>
  </si>
  <si>
    <t>#E[1]#M_0Still, it doesn't change the fact that
Class VII is only how it is because you've
always been at its center.</t>
  </si>
  <si>
    <t>It was only because you rose up to fight
--just like everyone believed you would--
that you're all together again.</t>
  </si>
  <si>
    <t>#E[5]#M_4So I thought that as your instructor, the
least I could do was praise you for what
you've achieved.</t>
  </si>
  <si>
    <t>#3K#FH-Hey! What's with all the laughing...?</t>
  </si>
  <si>
    <t>#E[9]#M_AEven I can sound like an actual instructor
sometimes, you know...</t>
  </si>
  <si>
    <t>...Aha! So that's it.</t>
  </si>
  <si>
    <t>#E[1]#M_0Well, in that case, make sure you don't
ever forget it.</t>
  </si>
  <si>
    <t>#E_4#M_4The bonds you have with the people who
care about you won't be broken easily.</t>
  </si>
  <si>
    <t>#E[5]#M_0#e[4]And I'd know, because I'm one of those
people.</t>
  </si>
  <si>
    <t>#4K#FI'll be sure not to.</t>
  </si>
  <si>
    <t>#E[5]#M_4#e[#b]</t>
  </si>
  <si>
    <t>That's what I like to hear!</t>
  </si>
  <si>
    <t>Your bond with Instructor Sara strengthened!</t>
  </si>
  <si>
    <t>QS_2203_02</t>
  </si>
  <si>
    <t>AniEvRyoteGyu</t>
  </si>
  <si>
    <t>AniEvYareyare</t>
  </si>
  <si>
    <t>#1K#FAhhh... You can't beat an outdoor hot
spring for relaxing.</t>
  </si>
  <si>
    <t>FC_look_dir_Yes</t>
  </si>
  <si>
    <t>#4KI'd have to agree with you there.</t>
  </si>
  <si>
    <t>#4KStill, aren't we supposed to be carrying
out an investigation? I feel kind of bad
taking it easy like this.</t>
  </si>
  <si>
    <t>#1K#FHaha. I don't think there's any harm in
taking it easy once in a while.</t>
  </si>
  <si>
    <t>#1KIndeed. Especially as our investigation
requires us to be in here to begin with.</t>
  </si>
  <si>
    <t>#E[1]#M_0...There's been nothing out of the
ordinary so far, though.</t>
  </si>
  <si>
    <t>#4KYeah... We were told that this was a 
nightly thing, so I'm sure the culprit will
come if we wait long enough, but...</t>
  </si>
  <si>
    <t>#4KHaha. Maybe our ghost just doesn't have 
any interest in men?</t>
  </si>
  <si>
    <t>#0THey-hey-hey! You can't hog the bath
all night, guys!</t>
  </si>
  <si>
    <t>#K#0TM-Millium?!</t>
  </si>
  <si>
    <t>#K#F#0TWhat the devil are you doi--</t>
  </si>
  <si>
    <t>Ahaha. You're so cute when you
get flustered, Jusis.</t>
  </si>
  <si>
    <t>#K#F#0T...And what is that supposed to mean?</t>
  </si>
  <si>
    <t>#K#0TC'mon, Millium. I don't know if it's
appropriate for a lady to be coming
in right now...</t>
  </si>
  <si>
    <t>It wouldn't need to be inappropriate
if you guys got out on time!</t>
  </si>
  <si>
    <t>#K#0TOh, yeah. Our shift's over, isn't it?</t>
  </si>
  <si>
    <t>#K#0TI was so comfortable in here that it 
slipped my mind.</t>
  </si>
  <si>
    <t>#E[D]#M_4</t>
  </si>
  <si>
    <t>#K#0THaha... Okay, you win. Sorry about that.
We'll get out right away.</t>
  </si>
  <si>
    <t>QS_2203_02_2</t>
  </si>
  <si>
    <t>event/ev2qs002.eff</t>
  </si>
  <si>
    <t>system/mini01_3.eff</t>
  </si>
  <si>
    <t>C_MON018_C00</t>
  </si>
  <si>
    <t>Snow Sheep</t>
  </si>
  <si>
    <t>mon018</t>
  </si>
  <si>
    <t>AniEvKazetuyo</t>
  </si>
  <si>
    <t>AniEvTeMune</t>
  </si>
  <si>
    <t>AniEvKincho</t>
  </si>
  <si>
    <t>AniEvKinchoTeburi</t>
  </si>
  <si>
    <t>AniRun</t>
  </si>
  <si>
    <t>#2K#F*sigh* I can't believe those boys!</t>
  </si>
  <si>
    <t>#2KAhaha... Still, I can hardly blame them
for not wanting to get out.</t>
  </si>
  <si>
    <t>2[autoE2]</t>
  </si>
  <si>
    <t>A[autoMA]</t>
  </si>
  <si>
    <t>#2KStill... *stare*</t>
  </si>
  <si>
    <t>#2KGet a load of those.</t>
  </si>
  <si>
    <t>#E[D]#M_0</t>
  </si>
  <si>
    <t>#1KM-Might I ask to what you're referring...?</t>
  </si>
  <si>
    <t>#2K#FWell, it is said that one's breasts are
a prime symbol of womanhood...</t>
  </si>
  <si>
    <t>#1KI can't deny how envious I am. How'd you
even luck out with boobs that big?</t>
  </si>
  <si>
    <t>#1KAlthough, I guess the same could be said
for a certain drunkard who shall remain
nameless.</t>
  </si>
  <si>
    <t>#1KOhhh, you're too kind. Want me to give
yours a lil' massage? It's the secret to
success for these babies, you know.</t>
  </si>
  <si>
    <t>#2KI-I'm quite all right, thank you!</t>
  </si>
  <si>
    <t>#3KYeah, your boobies are preeetty big
already.</t>
  </si>
  <si>
    <t>But you wanna make 'em bigger, right?</t>
  </si>
  <si>
    <t>#1KC'mon! Let's put my fingers to work!
You've got nothing to lose!</t>
  </si>
  <si>
    <t>#E[B]#M_0</t>
  </si>
  <si>
    <t>#2KY-Yes, I have!</t>
  </si>
  <si>
    <t>#E_J#M_A</t>
  </si>
  <si>
    <t>#2KWould consistent massaging actually
produce such results...?</t>
  </si>
  <si>
    <t>#3KWanna try?</t>
  </si>
  <si>
    <t>#2KI-I think I'll pass...</t>
  </si>
  <si>
    <t>#2K#FAhaha...</t>
  </si>
  <si>
    <t>*sigh* What is this nonsense...?</t>
  </si>
  <si>
    <t>#2KWh-Who's there...?</t>
  </si>
  <si>
    <t>#4K#FLook over there.</t>
  </si>
  <si>
    <t>#K#0TThere're footprints, but there's no one
there...</t>
  </si>
  <si>
    <t>#K#0THow bizarre...</t>
  </si>
  <si>
    <t>#E[R]#M_A</t>
  </si>
  <si>
    <t>#K#0TI-It's...
#5SIt's a gh-gh-gh...!</t>
  </si>
  <si>
    <t>#K#F#0TNo, take a closer look.</t>
  </si>
  <si>
    <t>#K#0TA sheep monster?</t>
  </si>
  <si>
    <t>#K#0TCould that be the 'ghost' we've been
looking for?</t>
  </si>
  <si>
    <t>#E[B]#M[2]</t>
  </si>
  <si>
    <t>#6K#6SEeeek!</t>
  </si>
  <si>
    <t>#KLooks like it wasn't alone.</t>
  </si>
  <si>
    <t>Rean's Voice</t>
  </si>
  <si>
    <t>#0T#5SIs everyone okay?!</t>
  </si>
  <si>
    <t>So it really is a monster!</t>
  </si>
  <si>
    <t>Leave this to us and--</t>
  </si>
  <si>
    <t>Elliot's Voice</t>
  </si>
  <si>
    <t>#0TRean, I really don't think that was
a good idea...</t>
  </si>
  <si>
    <t>Machias' Voice</t>
  </si>
  <si>
    <t>#0TYeah, I think you've been a bit hasty
this time...</t>
  </si>
  <si>
    <t>#E_J#M_0</t>
  </si>
  <si>
    <t>Wha...?</t>
  </si>
  <si>
    <t>Girls</t>
  </si>
  <si>
    <t>#E_0#M[0]</t>
  </si>
  <si>
    <t>#0T...</t>
  </si>
  <si>
    <t>#3K#FRean, ready your blade!</t>
  </si>
  <si>
    <t>#3K#FYou're in for it now.</t>
  </si>
  <si>
    <t>#1KI think we should focus on the monsters
for now...</t>
  </si>
  <si>
    <t>QS_2203_MONS000_ESCAPE</t>
  </si>
  <si>
    <t>#K#F#0TThey're both trying to get away!</t>
  </si>
  <si>
    <t>#E_2Rean's punishment can wait until later--
let's follow those monsters!</t>
  </si>
  <si>
    <t>QS_2203_MONS000_ESCAPE</t>
  </si>
  <si>
    <t>QS_2203_MONS001_ESCAPE</t>
  </si>
  <si>
    <t>_EV_00_11_02</t>
  </si>
  <si>
    <t>fill</t>
  </si>
  <si>
    <t>_EV_01_74_06</t>
  </si>
  <si>
    <t>_EV_01_74_07</t>
  </si>
  <si>
    <t>_EV_01_74_08</t>
  </si>
  <si>
    <t>_EV_01_74_09</t>
  </si>
  <si>
    <t>_EV_01_74_10</t>
  </si>
  <si>
    <t>_EV_01_74_11</t>
  </si>
  <si>
    <t>_EV_01_74_12</t>
  </si>
  <si>
    <t>_EV_01_74_13</t>
  </si>
  <si>
    <t>_EV_01_74_14</t>
  </si>
  <si>
    <t>_EV_01_74_15</t>
  </si>
  <si>
    <t>_EV_01_74_16</t>
  </si>
  <si>
    <t>_EV_01_74_17</t>
  </si>
  <si>
    <t>_EV_01_74_18</t>
  </si>
  <si>
    <t>_QS_2203_02_2</t>
  </si>
  <si>
    <t>_QS_2203_MONS000_ESCAPE</t>
  </si>
  <si>
    <t>_QS_2203_MONS001_ESCAPE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</si>
</sst>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9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E8FF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73FF86"/>
      </patternFill>
    </fill>
    <fill>
      <patternFill patternType="solid">
        <fgColor rgb="FFFFEC73"/>
      </patternFill>
    </fill>
    <fill>
      <patternFill patternType="solid">
        <fgColor rgb="FFD5FF73"/>
      </patternFill>
    </fill>
    <fill>
      <patternFill patternType="solid">
        <fgColor rgb="FFADFF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B273"/>
      </patternFill>
    </fill>
    <fill>
      <patternFill patternType="solid">
        <fgColor rgb="FFFF8F73"/>
      </patternFill>
    </fill>
    <fill>
      <patternFill patternType="solid">
        <fgColor rgb="FFFFBE73"/>
      </patternFill>
    </fill>
    <fill>
      <patternFill patternType="solid">
        <fgColor rgb="FFF1FF73"/>
      </patternFill>
    </fill>
    <fill>
      <patternFill patternType="solid">
        <fgColor rgb="FFC7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W1327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816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837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840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844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</row>
    <row r="18" spans="1:6">
      <c r="A18" t="n">
        <v>849</v>
      </c>
      <c r="B18" s="10" t="n">
        <v>73</v>
      </c>
      <c r="C18" s="7" t="n">
        <v>8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11</v>
      </c>
      <c r="G19" s="4" t="s">
        <v>7</v>
      </c>
      <c r="H19" s="4" t="s">
        <v>7</v>
      </c>
      <c r="I19" s="4" t="s">
        <v>7</v>
      </c>
      <c r="J19" s="4" t="s">
        <v>12</v>
      </c>
    </row>
    <row r="20" spans="1:6">
      <c r="A20" t="n">
        <v>851</v>
      </c>
      <c r="B20" s="11" t="n">
        <v>5</v>
      </c>
      <c r="C20" s="7" t="n">
        <v>30</v>
      </c>
      <c r="D20" s="7" t="n">
        <v>8201</v>
      </c>
      <c r="E20" s="7" t="n">
        <v>30</v>
      </c>
      <c r="F20" s="7" t="n">
        <v>8202</v>
      </c>
      <c r="G20" s="7" t="n">
        <v>8</v>
      </c>
      <c r="H20" s="7" t="n">
        <v>9</v>
      </c>
      <c r="I20" s="7" t="n">
        <v>1</v>
      </c>
      <c r="J20" s="12" t="n">
        <f t="normal" ca="1">A24</f>
        <v>0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865</v>
      </c>
      <c r="B22" s="13" t="n">
        <v>3</v>
      </c>
      <c r="C22" s="12" t="n">
        <f t="normal" ca="1">A26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14</v>
      </c>
      <c r="H23" s="4" t="s">
        <v>14</v>
      </c>
      <c r="I23" s="4" t="s">
        <v>11</v>
      </c>
      <c r="J23" s="4" t="s">
        <v>11</v>
      </c>
      <c r="K23" s="4" t="s">
        <v>14</v>
      </c>
      <c r="L23" s="4" t="s">
        <v>14</v>
      </c>
      <c r="M23" s="4" t="s">
        <v>14</v>
      </c>
      <c r="N23" s="4" t="s">
        <v>14</v>
      </c>
      <c r="O23" s="4" t="s">
        <v>8</v>
      </c>
    </row>
    <row r="24" spans="1:6">
      <c r="A24" t="n">
        <v>870</v>
      </c>
      <c r="B24" s="14" t="n">
        <v>50</v>
      </c>
      <c r="C24" s="7" t="n">
        <v>0</v>
      </c>
      <c r="D24" s="7" t="n">
        <v>8040</v>
      </c>
      <c r="E24" s="7" t="n">
        <v>0.600000023841858</v>
      </c>
      <c r="F24" s="7" t="n">
        <v>1000</v>
      </c>
      <c r="G24" s="7" t="n">
        <v>0</v>
      </c>
      <c r="H24" s="7" t="n">
        <v>-1069547520</v>
      </c>
      <c r="I24" s="7" t="n">
        <v>1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15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</row>
    <row r="26" spans="1:6">
      <c r="A26" t="n">
        <v>914</v>
      </c>
      <c r="B26" s="6" t="n">
        <v>2</v>
      </c>
      <c r="C26" s="7" t="n">
        <v>11</v>
      </c>
      <c r="D26" s="7" t="s">
        <v>16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14</v>
      </c>
      <c r="K27" s="4" t="s">
        <v>14</v>
      </c>
      <c r="L27" s="4" t="s">
        <v>14</v>
      </c>
      <c r="M27" s="4" t="s">
        <v>8</v>
      </c>
    </row>
    <row r="28" spans="1:6">
      <c r="A28" t="n">
        <v>928</v>
      </c>
      <c r="B28" s="15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17</v>
      </c>
    </row>
    <row r="29" spans="1:6">
      <c r="A29" t="s">
        <v>4</v>
      </c>
      <c r="B29" s="4" t="s">
        <v>5</v>
      </c>
    </row>
    <row r="30" spans="1:6">
      <c r="A30" t="n">
        <v>955</v>
      </c>
      <c r="B30" s="5" t="n">
        <v>1</v>
      </c>
    </row>
    <row r="31" spans="1:6" s="3" customFormat="1" customHeight="0">
      <c r="A31" s="3" t="s">
        <v>2</v>
      </c>
      <c r="B31" s="3" t="s">
        <v>18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14</v>
      </c>
      <c r="G32" s="4" t="s">
        <v>7</v>
      </c>
      <c r="H32" s="4" t="s">
        <v>7</v>
      </c>
      <c r="I32" s="4" t="s">
        <v>12</v>
      </c>
    </row>
    <row r="33" spans="1:15">
      <c r="A33" t="n">
        <v>956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0</v>
      </c>
      <c r="G33" s="7" t="n">
        <v>2</v>
      </c>
      <c r="H33" s="7" t="n">
        <v>1</v>
      </c>
      <c r="I33" s="12" t="n">
        <f t="normal" ca="1">A37</f>
        <v>0</v>
      </c>
    </row>
    <row r="34" spans="1:15">
      <c r="A34" t="s">
        <v>4</v>
      </c>
      <c r="B34" s="4" t="s">
        <v>5</v>
      </c>
      <c r="C34" s="4" t="s">
        <v>12</v>
      </c>
    </row>
    <row r="35" spans="1:15">
      <c r="A35" t="n">
        <v>970</v>
      </c>
      <c r="B35" s="13" t="n">
        <v>3</v>
      </c>
      <c r="C35" s="12" t="n">
        <f t="normal" ca="1">A59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14</v>
      </c>
      <c r="G36" s="4" t="s">
        <v>7</v>
      </c>
      <c r="H36" s="4" t="s">
        <v>7</v>
      </c>
      <c r="I36" s="4" t="s">
        <v>12</v>
      </c>
    </row>
    <row r="37" spans="1:15">
      <c r="A37" t="n">
        <v>975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1</v>
      </c>
      <c r="G37" s="7" t="n">
        <v>2</v>
      </c>
      <c r="H37" s="7" t="n">
        <v>1</v>
      </c>
      <c r="I37" s="12" t="n">
        <f t="normal" ca="1">A41</f>
        <v>0</v>
      </c>
    </row>
    <row r="38" spans="1:15">
      <c r="A38" t="s">
        <v>4</v>
      </c>
      <c r="B38" s="4" t="s">
        <v>5</v>
      </c>
      <c r="C38" s="4" t="s">
        <v>12</v>
      </c>
    </row>
    <row r="39" spans="1:15">
      <c r="A39" t="n">
        <v>989</v>
      </c>
      <c r="B39" s="13" t="n">
        <v>3</v>
      </c>
      <c r="C39" s="12" t="n">
        <f t="normal" ca="1">A59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14</v>
      </c>
      <c r="G40" s="4" t="s">
        <v>7</v>
      </c>
      <c r="H40" s="4" t="s">
        <v>7</v>
      </c>
      <c r="I40" s="4" t="s">
        <v>12</v>
      </c>
    </row>
    <row r="41" spans="1:15">
      <c r="A41" t="n">
        <v>994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2</v>
      </c>
      <c r="G41" s="7" t="n">
        <v>2</v>
      </c>
      <c r="H41" s="7" t="n">
        <v>1</v>
      </c>
      <c r="I41" s="12" t="n">
        <f t="normal" ca="1">A45</f>
        <v>0</v>
      </c>
    </row>
    <row r="42" spans="1:15">
      <c r="A42" t="s">
        <v>4</v>
      </c>
      <c r="B42" s="4" t="s">
        <v>5</v>
      </c>
      <c r="C42" s="4" t="s">
        <v>12</v>
      </c>
    </row>
    <row r="43" spans="1:15">
      <c r="A43" t="n">
        <v>1008</v>
      </c>
      <c r="B43" s="13" t="n">
        <v>3</v>
      </c>
      <c r="C43" s="12" t="n">
        <f t="normal" ca="1">A59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14</v>
      </c>
      <c r="G44" s="4" t="s">
        <v>7</v>
      </c>
      <c r="H44" s="4" t="s">
        <v>7</v>
      </c>
      <c r="I44" s="4" t="s">
        <v>12</v>
      </c>
    </row>
    <row r="45" spans="1:15">
      <c r="A45" t="n">
        <v>1013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3</v>
      </c>
      <c r="G45" s="7" t="n">
        <v>2</v>
      </c>
      <c r="H45" s="7" t="n">
        <v>1</v>
      </c>
      <c r="I45" s="12" t="n">
        <f t="normal" ca="1">A49</f>
        <v>0</v>
      </c>
    </row>
    <row r="46" spans="1:15">
      <c r="A46" t="s">
        <v>4</v>
      </c>
      <c r="B46" s="4" t="s">
        <v>5</v>
      </c>
      <c r="C46" s="4" t="s">
        <v>12</v>
      </c>
    </row>
    <row r="47" spans="1:15">
      <c r="A47" t="n">
        <v>1027</v>
      </c>
      <c r="B47" s="13" t="n">
        <v>3</v>
      </c>
      <c r="C47" s="12" t="n">
        <f t="normal" ca="1">A59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14</v>
      </c>
      <c r="G48" s="4" t="s">
        <v>7</v>
      </c>
      <c r="H48" s="4" t="s">
        <v>7</v>
      </c>
      <c r="I48" s="4" t="s">
        <v>12</v>
      </c>
    </row>
    <row r="49" spans="1:9">
      <c r="A49" t="n">
        <v>1032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4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12</v>
      </c>
    </row>
    <row r="51" spans="1:9">
      <c r="A51" t="n">
        <v>1046</v>
      </c>
      <c r="B51" s="13" t="n">
        <v>3</v>
      </c>
      <c r="C51" s="12" t="n">
        <f t="normal" ca="1">A59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14</v>
      </c>
      <c r="G52" s="4" t="s">
        <v>7</v>
      </c>
      <c r="H52" s="4" t="s">
        <v>7</v>
      </c>
      <c r="I52" s="4" t="s">
        <v>12</v>
      </c>
    </row>
    <row r="53" spans="1:9">
      <c r="A53" t="n">
        <v>1051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5</v>
      </c>
      <c r="G53" s="7" t="n">
        <v>2</v>
      </c>
      <c r="H53" s="7" t="n">
        <v>1</v>
      </c>
      <c r="I53" s="12" t="n">
        <f t="normal" ca="1">A57</f>
        <v>0</v>
      </c>
    </row>
    <row r="54" spans="1:9">
      <c r="A54" t="s">
        <v>4</v>
      </c>
      <c r="B54" s="4" t="s">
        <v>5</v>
      </c>
      <c r="C54" s="4" t="s">
        <v>12</v>
      </c>
    </row>
    <row r="55" spans="1:9">
      <c r="A55" t="n">
        <v>1065</v>
      </c>
      <c r="B55" s="13" t="n">
        <v>3</v>
      </c>
      <c r="C55" s="12" t="n">
        <f t="normal" ca="1">A59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14</v>
      </c>
      <c r="G56" s="4" t="s">
        <v>7</v>
      </c>
      <c r="H56" s="4" t="s">
        <v>7</v>
      </c>
      <c r="I56" s="4" t="s">
        <v>12</v>
      </c>
    </row>
    <row r="57" spans="1:9">
      <c r="A57" t="n">
        <v>1070</v>
      </c>
      <c r="B57" s="11" t="n">
        <v>5</v>
      </c>
      <c r="C57" s="7" t="n">
        <v>35</v>
      </c>
      <c r="D57" s="7" t="n">
        <v>3</v>
      </c>
      <c r="E57" s="7" t="n">
        <v>0</v>
      </c>
      <c r="F57" s="7" t="n">
        <v>6</v>
      </c>
      <c r="G57" s="7" t="n">
        <v>2</v>
      </c>
      <c r="H57" s="7" t="n">
        <v>1</v>
      </c>
      <c r="I57" s="12" t="n">
        <f t="normal" ca="1">A59</f>
        <v>0</v>
      </c>
    </row>
    <row r="58" spans="1:9">
      <c r="A58" t="s">
        <v>4</v>
      </c>
      <c r="B58" s="4" t="s">
        <v>5</v>
      </c>
    </row>
    <row r="59" spans="1:9">
      <c r="A59" t="n">
        <v>1084</v>
      </c>
      <c r="B59" s="5" t="n">
        <v>1</v>
      </c>
    </row>
    <row r="60" spans="1:9" s="3" customFormat="1" customHeight="0">
      <c r="A60" s="3" t="s">
        <v>2</v>
      </c>
      <c r="B60" s="3" t="s">
        <v>19</v>
      </c>
    </row>
    <row r="61" spans="1:9">
      <c r="A61" t="s">
        <v>4</v>
      </c>
      <c r="B61" s="4" t="s">
        <v>5</v>
      </c>
      <c r="C61" s="4" t="s">
        <v>7</v>
      </c>
      <c r="D61" s="4" t="s">
        <v>7</v>
      </c>
    </row>
    <row r="62" spans="1:9">
      <c r="A62" t="n">
        <v>1088</v>
      </c>
      <c r="B62" s="8" t="n">
        <v>162</v>
      </c>
      <c r="C62" s="7" t="n">
        <v>0</v>
      </c>
      <c r="D62" s="7" t="n">
        <v>1</v>
      </c>
    </row>
    <row r="63" spans="1:9">
      <c r="A63" t="s">
        <v>4</v>
      </c>
      <c r="B63" s="4" t="s">
        <v>5</v>
      </c>
    </row>
    <row r="64" spans="1:9">
      <c r="A64" t="n">
        <v>1091</v>
      </c>
      <c r="B64" s="5" t="n">
        <v>1</v>
      </c>
    </row>
    <row r="65" spans="1:9" s="3" customFormat="1" customHeight="0">
      <c r="A65" s="3" t="s">
        <v>2</v>
      </c>
      <c r="B65" s="3" t="s">
        <v>20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7</v>
      </c>
    </row>
    <row r="67" spans="1:9">
      <c r="A67" t="n">
        <v>1092</v>
      </c>
      <c r="B67" s="9" t="n">
        <v>14</v>
      </c>
      <c r="C67" s="7" t="n">
        <v>2</v>
      </c>
      <c r="D67" s="7" t="n">
        <v>0</v>
      </c>
      <c r="E67" s="7" t="n">
        <v>0</v>
      </c>
      <c r="F67" s="7" t="n">
        <v>0</v>
      </c>
    </row>
    <row r="68" spans="1:9">
      <c r="A68" t="s">
        <v>4</v>
      </c>
      <c r="B68" s="4" t="s">
        <v>5</v>
      </c>
      <c r="C68" s="4" t="s">
        <v>7</v>
      </c>
      <c r="D68" s="16" t="s">
        <v>21</v>
      </c>
      <c r="E68" s="4" t="s">
        <v>5</v>
      </c>
      <c r="F68" s="4" t="s">
        <v>7</v>
      </c>
      <c r="G68" s="4" t="s">
        <v>11</v>
      </c>
      <c r="H68" s="16" t="s">
        <v>22</v>
      </c>
      <c r="I68" s="4" t="s">
        <v>7</v>
      </c>
      <c r="J68" s="4" t="s">
        <v>14</v>
      </c>
      <c r="K68" s="4" t="s">
        <v>7</v>
      </c>
      <c r="L68" s="4" t="s">
        <v>7</v>
      </c>
      <c r="M68" s="16" t="s">
        <v>21</v>
      </c>
      <c r="N68" s="4" t="s">
        <v>5</v>
      </c>
      <c r="O68" s="4" t="s">
        <v>7</v>
      </c>
      <c r="P68" s="4" t="s">
        <v>11</v>
      </c>
      <c r="Q68" s="16" t="s">
        <v>22</v>
      </c>
      <c r="R68" s="4" t="s">
        <v>7</v>
      </c>
      <c r="S68" s="4" t="s">
        <v>14</v>
      </c>
      <c r="T68" s="4" t="s">
        <v>7</v>
      </c>
      <c r="U68" s="4" t="s">
        <v>7</v>
      </c>
      <c r="V68" s="4" t="s">
        <v>7</v>
      </c>
      <c r="W68" s="4" t="s">
        <v>12</v>
      </c>
    </row>
    <row r="69" spans="1:9">
      <c r="A69" t="n">
        <v>1097</v>
      </c>
      <c r="B69" s="11" t="n">
        <v>5</v>
      </c>
      <c r="C69" s="7" t="n">
        <v>28</v>
      </c>
      <c r="D69" s="16" t="s">
        <v>3</v>
      </c>
      <c r="E69" s="8" t="n">
        <v>162</v>
      </c>
      <c r="F69" s="7" t="n">
        <v>3</v>
      </c>
      <c r="G69" s="7" t="n">
        <v>18</v>
      </c>
      <c r="H69" s="16" t="s">
        <v>3</v>
      </c>
      <c r="I69" s="7" t="n">
        <v>0</v>
      </c>
      <c r="J69" s="7" t="n">
        <v>1</v>
      </c>
      <c r="K69" s="7" t="n">
        <v>2</v>
      </c>
      <c r="L69" s="7" t="n">
        <v>28</v>
      </c>
      <c r="M69" s="16" t="s">
        <v>3</v>
      </c>
      <c r="N69" s="8" t="n">
        <v>162</v>
      </c>
      <c r="O69" s="7" t="n">
        <v>3</v>
      </c>
      <c r="P69" s="7" t="n">
        <v>18</v>
      </c>
      <c r="Q69" s="16" t="s">
        <v>3</v>
      </c>
      <c r="R69" s="7" t="n">
        <v>0</v>
      </c>
      <c r="S69" s="7" t="n">
        <v>2</v>
      </c>
      <c r="T69" s="7" t="n">
        <v>2</v>
      </c>
      <c r="U69" s="7" t="n">
        <v>11</v>
      </c>
      <c r="V69" s="7" t="n">
        <v>1</v>
      </c>
      <c r="W69" s="12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11</v>
      </c>
      <c r="E70" s="4" t="s">
        <v>13</v>
      </c>
    </row>
    <row r="71" spans="1:9">
      <c r="A71" t="n">
        <v>1126</v>
      </c>
      <c r="B71" s="17" t="n">
        <v>58</v>
      </c>
      <c r="C71" s="7" t="n">
        <v>0</v>
      </c>
      <c r="D71" s="7" t="n">
        <v>0</v>
      </c>
      <c r="E71" s="7" t="n">
        <v>1</v>
      </c>
    </row>
    <row r="72" spans="1:9">
      <c r="A72" t="s">
        <v>4</v>
      </c>
      <c r="B72" s="4" t="s">
        <v>5</v>
      </c>
      <c r="C72" s="4" t="s">
        <v>7</v>
      </c>
      <c r="D72" s="16" t="s">
        <v>21</v>
      </c>
      <c r="E72" s="4" t="s">
        <v>5</v>
      </c>
      <c r="F72" s="4" t="s">
        <v>7</v>
      </c>
      <c r="G72" s="4" t="s">
        <v>11</v>
      </c>
      <c r="H72" s="16" t="s">
        <v>22</v>
      </c>
      <c r="I72" s="4" t="s">
        <v>7</v>
      </c>
      <c r="J72" s="4" t="s">
        <v>14</v>
      </c>
      <c r="K72" s="4" t="s">
        <v>7</v>
      </c>
      <c r="L72" s="4" t="s">
        <v>7</v>
      </c>
      <c r="M72" s="16" t="s">
        <v>21</v>
      </c>
      <c r="N72" s="4" t="s">
        <v>5</v>
      </c>
      <c r="O72" s="4" t="s">
        <v>7</v>
      </c>
      <c r="P72" s="4" t="s">
        <v>11</v>
      </c>
      <c r="Q72" s="16" t="s">
        <v>22</v>
      </c>
      <c r="R72" s="4" t="s">
        <v>7</v>
      </c>
      <c r="S72" s="4" t="s">
        <v>14</v>
      </c>
      <c r="T72" s="4" t="s">
        <v>7</v>
      </c>
      <c r="U72" s="4" t="s">
        <v>7</v>
      </c>
      <c r="V72" s="4" t="s">
        <v>7</v>
      </c>
      <c r="W72" s="4" t="s">
        <v>12</v>
      </c>
    </row>
    <row r="73" spans="1:9">
      <c r="A73" t="n">
        <v>1134</v>
      </c>
      <c r="B73" s="11" t="n">
        <v>5</v>
      </c>
      <c r="C73" s="7" t="n">
        <v>28</v>
      </c>
      <c r="D73" s="16" t="s">
        <v>3</v>
      </c>
      <c r="E73" s="8" t="n">
        <v>162</v>
      </c>
      <c r="F73" s="7" t="n">
        <v>3</v>
      </c>
      <c r="G73" s="7" t="n">
        <v>18</v>
      </c>
      <c r="H73" s="16" t="s">
        <v>3</v>
      </c>
      <c r="I73" s="7" t="n">
        <v>0</v>
      </c>
      <c r="J73" s="7" t="n">
        <v>1</v>
      </c>
      <c r="K73" s="7" t="n">
        <v>3</v>
      </c>
      <c r="L73" s="7" t="n">
        <v>28</v>
      </c>
      <c r="M73" s="16" t="s">
        <v>3</v>
      </c>
      <c r="N73" s="8" t="n">
        <v>162</v>
      </c>
      <c r="O73" s="7" t="n">
        <v>3</v>
      </c>
      <c r="P73" s="7" t="n">
        <v>18</v>
      </c>
      <c r="Q73" s="16" t="s">
        <v>3</v>
      </c>
      <c r="R73" s="7" t="n">
        <v>0</v>
      </c>
      <c r="S73" s="7" t="n">
        <v>2</v>
      </c>
      <c r="T73" s="7" t="n">
        <v>3</v>
      </c>
      <c r="U73" s="7" t="n">
        <v>9</v>
      </c>
      <c r="V73" s="7" t="n">
        <v>1</v>
      </c>
      <c r="W73" s="12" t="n">
        <f t="normal" ca="1">A83</f>
        <v>0</v>
      </c>
    </row>
    <row r="74" spans="1:9">
      <c r="A74" t="s">
        <v>4</v>
      </c>
      <c r="B74" s="4" t="s">
        <v>5</v>
      </c>
      <c r="C74" s="4" t="s">
        <v>7</v>
      </c>
      <c r="D74" s="16" t="s">
        <v>21</v>
      </c>
      <c r="E74" s="4" t="s">
        <v>5</v>
      </c>
      <c r="F74" s="4" t="s">
        <v>11</v>
      </c>
      <c r="G74" s="4" t="s">
        <v>7</v>
      </c>
      <c r="H74" s="4" t="s">
        <v>7</v>
      </c>
      <c r="I74" s="4" t="s">
        <v>8</v>
      </c>
      <c r="J74" s="16" t="s">
        <v>22</v>
      </c>
      <c r="K74" s="4" t="s">
        <v>7</v>
      </c>
      <c r="L74" s="4" t="s">
        <v>7</v>
      </c>
      <c r="M74" s="16" t="s">
        <v>21</v>
      </c>
      <c r="N74" s="4" t="s">
        <v>5</v>
      </c>
      <c r="O74" s="4" t="s">
        <v>7</v>
      </c>
      <c r="P74" s="16" t="s">
        <v>22</v>
      </c>
      <c r="Q74" s="4" t="s">
        <v>7</v>
      </c>
      <c r="R74" s="4" t="s">
        <v>14</v>
      </c>
      <c r="S74" s="4" t="s">
        <v>7</v>
      </c>
      <c r="T74" s="4" t="s">
        <v>7</v>
      </c>
      <c r="U74" s="4" t="s">
        <v>7</v>
      </c>
      <c r="V74" s="16" t="s">
        <v>21</v>
      </c>
      <c r="W74" s="4" t="s">
        <v>5</v>
      </c>
      <c r="X74" s="4" t="s">
        <v>7</v>
      </c>
      <c r="Y74" s="16" t="s">
        <v>22</v>
      </c>
      <c r="Z74" s="4" t="s">
        <v>7</v>
      </c>
      <c r="AA74" s="4" t="s">
        <v>14</v>
      </c>
      <c r="AB74" s="4" t="s">
        <v>7</v>
      </c>
      <c r="AC74" s="4" t="s">
        <v>7</v>
      </c>
      <c r="AD74" s="4" t="s">
        <v>7</v>
      </c>
      <c r="AE74" s="4" t="s">
        <v>12</v>
      </c>
    </row>
    <row r="75" spans="1:9">
      <c r="A75" t="n">
        <v>1163</v>
      </c>
      <c r="B75" s="11" t="n">
        <v>5</v>
      </c>
      <c r="C75" s="7" t="n">
        <v>28</v>
      </c>
      <c r="D75" s="16" t="s">
        <v>3</v>
      </c>
      <c r="E75" s="18" t="n">
        <v>47</v>
      </c>
      <c r="F75" s="7" t="n">
        <v>61456</v>
      </c>
      <c r="G75" s="7" t="n">
        <v>2</v>
      </c>
      <c r="H75" s="7" t="n">
        <v>0</v>
      </c>
      <c r="I75" s="7" t="s">
        <v>23</v>
      </c>
      <c r="J75" s="16" t="s">
        <v>3</v>
      </c>
      <c r="K75" s="7" t="n">
        <v>8</v>
      </c>
      <c r="L75" s="7" t="n">
        <v>28</v>
      </c>
      <c r="M75" s="16" t="s">
        <v>3</v>
      </c>
      <c r="N75" s="19" t="n">
        <v>74</v>
      </c>
      <c r="O75" s="7" t="n">
        <v>65</v>
      </c>
      <c r="P75" s="16" t="s">
        <v>3</v>
      </c>
      <c r="Q75" s="7" t="n">
        <v>0</v>
      </c>
      <c r="R75" s="7" t="n">
        <v>1</v>
      </c>
      <c r="S75" s="7" t="n">
        <v>3</v>
      </c>
      <c r="T75" s="7" t="n">
        <v>9</v>
      </c>
      <c r="U75" s="7" t="n">
        <v>28</v>
      </c>
      <c r="V75" s="16" t="s">
        <v>3</v>
      </c>
      <c r="W75" s="19" t="n">
        <v>74</v>
      </c>
      <c r="X75" s="7" t="n">
        <v>65</v>
      </c>
      <c r="Y75" s="16" t="s">
        <v>3</v>
      </c>
      <c r="Z75" s="7" t="n">
        <v>0</v>
      </c>
      <c r="AA75" s="7" t="n">
        <v>2</v>
      </c>
      <c r="AB75" s="7" t="n">
        <v>3</v>
      </c>
      <c r="AC75" s="7" t="n">
        <v>9</v>
      </c>
      <c r="AD75" s="7" t="n">
        <v>1</v>
      </c>
      <c r="AE75" s="12" t="n">
        <f t="normal" ca="1">A79</f>
        <v>0</v>
      </c>
    </row>
    <row r="76" spans="1:9">
      <c r="A76" t="s">
        <v>4</v>
      </c>
      <c r="B76" s="4" t="s">
        <v>5</v>
      </c>
      <c r="C76" s="4" t="s">
        <v>11</v>
      </c>
      <c r="D76" s="4" t="s">
        <v>7</v>
      </c>
      <c r="E76" s="4" t="s">
        <v>7</v>
      </c>
      <c r="F76" s="4" t="s">
        <v>8</v>
      </c>
    </row>
    <row r="77" spans="1:9">
      <c r="A77" t="n">
        <v>1211</v>
      </c>
      <c r="B77" s="18" t="n">
        <v>47</v>
      </c>
      <c r="C77" s="7" t="n">
        <v>61456</v>
      </c>
      <c r="D77" s="7" t="n">
        <v>0</v>
      </c>
      <c r="E77" s="7" t="n">
        <v>0</v>
      </c>
      <c r="F77" s="7" t="s">
        <v>24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  <c r="E78" s="4" t="s">
        <v>13</v>
      </c>
    </row>
    <row r="79" spans="1:9">
      <c r="A79" t="n">
        <v>1224</v>
      </c>
      <c r="B79" s="17" t="n">
        <v>58</v>
      </c>
      <c r="C79" s="7" t="n">
        <v>0</v>
      </c>
      <c r="D79" s="7" t="n">
        <v>300</v>
      </c>
      <c r="E79" s="7" t="n">
        <v>1</v>
      </c>
    </row>
    <row r="80" spans="1:9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1232</v>
      </c>
      <c r="B81" s="17" t="n">
        <v>58</v>
      </c>
      <c r="C81" s="7" t="n">
        <v>255</v>
      </c>
      <c r="D81" s="7" t="n">
        <v>0</v>
      </c>
    </row>
    <row r="82" spans="1:31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7</v>
      </c>
    </row>
    <row r="83" spans="1:31">
      <c r="A83" t="n">
        <v>1236</v>
      </c>
      <c r="B83" s="9" t="n">
        <v>14</v>
      </c>
      <c r="C83" s="7" t="n">
        <v>0</v>
      </c>
      <c r="D83" s="7" t="n">
        <v>0</v>
      </c>
      <c r="E83" s="7" t="n">
        <v>0</v>
      </c>
      <c r="F83" s="7" t="n">
        <v>64</v>
      </c>
    </row>
    <row r="84" spans="1:31">
      <c r="A84" t="s">
        <v>4</v>
      </c>
      <c r="B84" s="4" t="s">
        <v>5</v>
      </c>
      <c r="C84" s="4" t="s">
        <v>7</v>
      </c>
      <c r="D84" s="4" t="s">
        <v>11</v>
      </c>
    </row>
    <row r="85" spans="1:31">
      <c r="A85" t="n">
        <v>1241</v>
      </c>
      <c r="B85" s="20" t="n">
        <v>22</v>
      </c>
      <c r="C85" s="7" t="n">
        <v>0</v>
      </c>
      <c r="D85" s="7" t="n">
        <v>18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1245</v>
      </c>
      <c r="B87" s="17" t="n">
        <v>58</v>
      </c>
      <c r="C87" s="7" t="n">
        <v>5</v>
      </c>
      <c r="D87" s="7" t="n">
        <v>300</v>
      </c>
    </row>
    <row r="88" spans="1:31">
      <c r="A88" t="s">
        <v>4</v>
      </c>
      <c r="B88" s="4" t="s">
        <v>5</v>
      </c>
      <c r="C88" s="4" t="s">
        <v>13</v>
      </c>
      <c r="D88" s="4" t="s">
        <v>11</v>
      </c>
    </row>
    <row r="89" spans="1:31">
      <c r="A89" t="n">
        <v>1249</v>
      </c>
      <c r="B89" s="21" t="n">
        <v>103</v>
      </c>
      <c r="C89" s="7" t="n">
        <v>0</v>
      </c>
      <c r="D89" s="7" t="n">
        <v>300</v>
      </c>
    </row>
    <row r="90" spans="1:31">
      <c r="A90" t="s">
        <v>4</v>
      </c>
      <c r="B90" s="4" t="s">
        <v>5</v>
      </c>
      <c r="C90" s="4" t="s">
        <v>7</v>
      </c>
    </row>
    <row r="91" spans="1:31">
      <c r="A91" t="n">
        <v>1256</v>
      </c>
      <c r="B91" s="22" t="n">
        <v>64</v>
      </c>
      <c r="C91" s="7" t="n">
        <v>7</v>
      </c>
    </row>
    <row r="92" spans="1:31">
      <c r="A92" t="s">
        <v>4</v>
      </c>
      <c r="B92" s="4" t="s">
        <v>5</v>
      </c>
      <c r="C92" s="4" t="s">
        <v>7</v>
      </c>
      <c r="D92" s="4" t="s">
        <v>11</v>
      </c>
    </row>
    <row r="93" spans="1:31">
      <c r="A93" t="n">
        <v>1258</v>
      </c>
      <c r="B93" s="23" t="n">
        <v>72</v>
      </c>
      <c r="C93" s="7" t="n">
        <v>5</v>
      </c>
      <c r="D93" s="7" t="n">
        <v>0</v>
      </c>
    </row>
    <row r="94" spans="1:31">
      <c r="A94" t="s">
        <v>4</v>
      </c>
      <c r="B94" s="4" t="s">
        <v>5</v>
      </c>
      <c r="C94" s="4" t="s">
        <v>7</v>
      </c>
      <c r="D94" s="16" t="s">
        <v>21</v>
      </c>
      <c r="E94" s="4" t="s">
        <v>5</v>
      </c>
      <c r="F94" s="4" t="s">
        <v>7</v>
      </c>
      <c r="G94" s="4" t="s">
        <v>11</v>
      </c>
      <c r="H94" s="16" t="s">
        <v>22</v>
      </c>
      <c r="I94" s="4" t="s">
        <v>7</v>
      </c>
      <c r="J94" s="4" t="s">
        <v>14</v>
      </c>
      <c r="K94" s="4" t="s">
        <v>7</v>
      </c>
      <c r="L94" s="4" t="s">
        <v>7</v>
      </c>
      <c r="M94" s="4" t="s">
        <v>12</v>
      </c>
    </row>
    <row r="95" spans="1:31">
      <c r="A95" t="n">
        <v>1262</v>
      </c>
      <c r="B95" s="11" t="n">
        <v>5</v>
      </c>
      <c r="C95" s="7" t="n">
        <v>28</v>
      </c>
      <c r="D95" s="16" t="s">
        <v>3</v>
      </c>
      <c r="E95" s="8" t="n">
        <v>162</v>
      </c>
      <c r="F95" s="7" t="n">
        <v>4</v>
      </c>
      <c r="G95" s="7" t="n">
        <v>18</v>
      </c>
      <c r="H95" s="16" t="s">
        <v>3</v>
      </c>
      <c r="I95" s="7" t="n">
        <v>0</v>
      </c>
      <c r="J95" s="7" t="n">
        <v>1</v>
      </c>
      <c r="K95" s="7" t="n">
        <v>2</v>
      </c>
      <c r="L95" s="7" t="n">
        <v>1</v>
      </c>
      <c r="M95" s="12" t="n">
        <f t="normal" ca="1">A101</f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8</v>
      </c>
    </row>
    <row r="97" spans="1:13">
      <c r="A97" t="n">
        <v>1279</v>
      </c>
      <c r="B97" s="6" t="n">
        <v>2</v>
      </c>
      <c r="C97" s="7" t="n">
        <v>10</v>
      </c>
      <c r="D97" s="7" t="s">
        <v>25</v>
      </c>
    </row>
    <row r="98" spans="1:13">
      <c r="A98" t="s">
        <v>4</v>
      </c>
      <c r="B98" s="4" t="s">
        <v>5</v>
      </c>
      <c r="C98" s="4" t="s">
        <v>11</v>
      </c>
    </row>
    <row r="99" spans="1:13">
      <c r="A99" t="n">
        <v>1296</v>
      </c>
      <c r="B99" s="24" t="n">
        <v>16</v>
      </c>
      <c r="C99" s="7" t="n">
        <v>0</v>
      </c>
    </row>
    <row r="100" spans="1:13">
      <c r="A100" t="s">
        <v>4</v>
      </c>
      <c r="B100" s="4" t="s">
        <v>5</v>
      </c>
      <c r="C100" s="4" t="s">
        <v>7</v>
      </c>
      <c r="D100" s="4" t="s">
        <v>11</v>
      </c>
      <c r="E100" s="4" t="s">
        <v>11</v>
      </c>
      <c r="F100" s="4" t="s">
        <v>11</v>
      </c>
      <c r="G100" s="4" t="s">
        <v>11</v>
      </c>
      <c r="H100" s="4" t="s">
        <v>11</v>
      </c>
      <c r="I100" s="4" t="s">
        <v>11</v>
      </c>
      <c r="J100" s="4" t="s">
        <v>11</v>
      </c>
      <c r="K100" s="4" t="s">
        <v>11</v>
      </c>
      <c r="L100" s="4" t="s">
        <v>11</v>
      </c>
      <c r="M100" s="4" t="s">
        <v>11</v>
      </c>
      <c r="N100" s="4" t="s">
        <v>14</v>
      </c>
      <c r="O100" s="4" t="s">
        <v>14</v>
      </c>
      <c r="P100" s="4" t="s">
        <v>14</v>
      </c>
      <c r="Q100" s="4" t="s">
        <v>14</v>
      </c>
      <c r="R100" s="4" t="s">
        <v>7</v>
      </c>
      <c r="S100" s="4" t="s">
        <v>8</v>
      </c>
    </row>
    <row r="101" spans="1:13">
      <c r="A101" t="n">
        <v>1299</v>
      </c>
      <c r="B101" s="25" t="n">
        <v>75</v>
      </c>
      <c r="C101" s="7" t="n">
        <v>0</v>
      </c>
      <c r="D101" s="7" t="n">
        <v>0</v>
      </c>
      <c r="E101" s="7" t="n">
        <v>0</v>
      </c>
      <c r="F101" s="7" t="n">
        <v>1024</v>
      </c>
      <c r="G101" s="7" t="n">
        <v>720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1024</v>
      </c>
      <c r="M101" s="7" t="n">
        <v>720</v>
      </c>
      <c r="N101" s="7" t="n">
        <v>1065353216</v>
      </c>
      <c r="O101" s="7" t="n">
        <v>1065353216</v>
      </c>
      <c r="P101" s="7" t="n">
        <v>1065353216</v>
      </c>
      <c r="Q101" s="7" t="n">
        <v>0</v>
      </c>
      <c r="R101" s="7" t="n">
        <v>0</v>
      </c>
      <c r="S101" s="7" t="s">
        <v>26</v>
      </c>
    </row>
    <row r="102" spans="1:13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13</v>
      </c>
      <c r="G102" s="4" t="s">
        <v>13</v>
      </c>
      <c r="H102" s="4" t="s">
        <v>13</v>
      </c>
      <c r="I102" s="4" t="s">
        <v>13</v>
      </c>
      <c r="J102" s="4" t="s">
        <v>13</v>
      </c>
    </row>
    <row r="103" spans="1:13">
      <c r="A103" t="n">
        <v>1348</v>
      </c>
      <c r="B103" s="26" t="n">
        <v>76</v>
      </c>
      <c r="C103" s="7" t="n">
        <v>0</v>
      </c>
      <c r="D103" s="7" t="n">
        <v>9</v>
      </c>
      <c r="E103" s="7" t="n">
        <v>2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</row>
    <row r="104" spans="1:13">
      <c r="A104" t="s">
        <v>4</v>
      </c>
      <c r="B104" s="4" t="s">
        <v>5</v>
      </c>
      <c r="C104" s="4" t="s">
        <v>7</v>
      </c>
      <c r="D104" s="4" t="s">
        <v>11</v>
      </c>
      <c r="E104" s="4" t="s">
        <v>11</v>
      </c>
      <c r="F104" s="4" t="s">
        <v>11</v>
      </c>
      <c r="G104" s="4" t="s">
        <v>11</v>
      </c>
      <c r="H104" s="4" t="s">
        <v>11</v>
      </c>
      <c r="I104" s="4" t="s">
        <v>11</v>
      </c>
      <c r="J104" s="4" t="s">
        <v>11</v>
      </c>
      <c r="K104" s="4" t="s">
        <v>11</v>
      </c>
      <c r="L104" s="4" t="s">
        <v>11</v>
      </c>
      <c r="M104" s="4" t="s">
        <v>11</v>
      </c>
      <c r="N104" s="4" t="s">
        <v>14</v>
      </c>
      <c r="O104" s="4" t="s">
        <v>14</v>
      </c>
      <c r="P104" s="4" t="s">
        <v>14</v>
      </c>
      <c r="Q104" s="4" t="s">
        <v>14</v>
      </c>
      <c r="R104" s="4" t="s">
        <v>7</v>
      </c>
      <c r="S104" s="4" t="s">
        <v>8</v>
      </c>
    </row>
    <row r="105" spans="1:13">
      <c r="A105" t="n">
        <v>1372</v>
      </c>
      <c r="B105" s="25" t="n">
        <v>75</v>
      </c>
      <c r="C105" s="7" t="n">
        <v>1</v>
      </c>
      <c r="D105" s="7" t="n">
        <v>0</v>
      </c>
      <c r="E105" s="7" t="n">
        <v>0</v>
      </c>
      <c r="F105" s="7" t="n">
        <v>1024</v>
      </c>
      <c r="G105" s="7" t="n">
        <v>720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1024</v>
      </c>
      <c r="M105" s="7" t="n">
        <v>720</v>
      </c>
      <c r="N105" s="7" t="n">
        <v>1065353216</v>
      </c>
      <c r="O105" s="7" t="n">
        <v>1065353216</v>
      </c>
      <c r="P105" s="7" t="n">
        <v>1065353216</v>
      </c>
      <c r="Q105" s="7" t="n">
        <v>0</v>
      </c>
      <c r="R105" s="7" t="n">
        <v>0</v>
      </c>
      <c r="S105" s="7" t="s">
        <v>27</v>
      </c>
    </row>
    <row r="106" spans="1:13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13</v>
      </c>
      <c r="G106" s="4" t="s">
        <v>13</v>
      </c>
      <c r="H106" s="4" t="s">
        <v>13</v>
      </c>
      <c r="I106" s="4" t="s">
        <v>13</v>
      </c>
      <c r="J106" s="4" t="s">
        <v>13</v>
      </c>
    </row>
    <row r="107" spans="1:13">
      <c r="A107" t="n">
        <v>1421</v>
      </c>
      <c r="B107" s="26" t="n">
        <v>76</v>
      </c>
      <c r="C107" s="7" t="n">
        <v>1</v>
      </c>
      <c r="D107" s="7" t="n">
        <v>9</v>
      </c>
      <c r="E107" s="7" t="n">
        <v>2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</row>
    <row r="108" spans="1:13">
      <c r="A108" t="s">
        <v>4</v>
      </c>
      <c r="B108" s="4" t="s">
        <v>5</v>
      </c>
      <c r="C108" s="4" t="s">
        <v>7</v>
      </c>
      <c r="D108" s="4" t="s">
        <v>11</v>
      </c>
      <c r="E108" s="4" t="s">
        <v>11</v>
      </c>
      <c r="F108" s="4" t="s">
        <v>11</v>
      </c>
      <c r="G108" s="4" t="s">
        <v>11</v>
      </c>
      <c r="H108" s="4" t="s">
        <v>11</v>
      </c>
      <c r="I108" s="4" t="s">
        <v>11</v>
      </c>
      <c r="J108" s="4" t="s">
        <v>11</v>
      </c>
      <c r="K108" s="4" t="s">
        <v>11</v>
      </c>
      <c r="L108" s="4" t="s">
        <v>11</v>
      </c>
      <c r="M108" s="4" t="s">
        <v>11</v>
      </c>
      <c r="N108" s="4" t="s">
        <v>14</v>
      </c>
      <c r="O108" s="4" t="s">
        <v>14</v>
      </c>
      <c r="P108" s="4" t="s">
        <v>14</v>
      </c>
      <c r="Q108" s="4" t="s">
        <v>14</v>
      </c>
      <c r="R108" s="4" t="s">
        <v>7</v>
      </c>
      <c r="S108" s="4" t="s">
        <v>8</v>
      </c>
    </row>
    <row r="109" spans="1:13">
      <c r="A109" t="n">
        <v>1445</v>
      </c>
      <c r="B109" s="25" t="n">
        <v>75</v>
      </c>
      <c r="C109" s="7" t="n">
        <v>2</v>
      </c>
      <c r="D109" s="7" t="n">
        <v>0</v>
      </c>
      <c r="E109" s="7" t="n">
        <v>0</v>
      </c>
      <c r="F109" s="7" t="n">
        <v>1024</v>
      </c>
      <c r="G109" s="7" t="n">
        <v>720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1024</v>
      </c>
      <c r="M109" s="7" t="n">
        <v>720</v>
      </c>
      <c r="N109" s="7" t="n">
        <v>1065353216</v>
      </c>
      <c r="O109" s="7" t="n">
        <v>1065353216</v>
      </c>
      <c r="P109" s="7" t="n">
        <v>1065353216</v>
      </c>
      <c r="Q109" s="7" t="n">
        <v>0</v>
      </c>
      <c r="R109" s="7" t="n">
        <v>0</v>
      </c>
      <c r="S109" s="7" t="s">
        <v>28</v>
      </c>
    </row>
    <row r="110" spans="1:13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13</v>
      </c>
      <c r="G110" s="4" t="s">
        <v>13</v>
      </c>
      <c r="H110" s="4" t="s">
        <v>13</v>
      </c>
      <c r="I110" s="4" t="s">
        <v>13</v>
      </c>
      <c r="J110" s="4" t="s">
        <v>13</v>
      </c>
    </row>
    <row r="111" spans="1:13">
      <c r="A111" t="n">
        <v>1494</v>
      </c>
      <c r="B111" s="26" t="n">
        <v>76</v>
      </c>
      <c r="C111" s="7" t="n">
        <v>2</v>
      </c>
      <c r="D111" s="7" t="n">
        <v>9</v>
      </c>
      <c r="E111" s="7" t="n">
        <v>2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</row>
    <row r="112" spans="1:13">
      <c r="A112" t="s">
        <v>4</v>
      </c>
      <c r="B112" s="4" t="s">
        <v>5</v>
      </c>
      <c r="C112" s="4" t="s">
        <v>7</v>
      </c>
      <c r="D112" s="4" t="s">
        <v>11</v>
      </c>
      <c r="E112" s="4" t="s">
        <v>11</v>
      </c>
      <c r="F112" s="4" t="s">
        <v>11</v>
      </c>
      <c r="G112" s="4" t="s">
        <v>11</v>
      </c>
      <c r="H112" s="4" t="s">
        <v>11</v>
      </c>
      <c r="I112" s="4" t="s">
        <v>11</v>
      </c>
      <c r="J112" s="4" t="s">
        <v>11</v>
      </c>
      <c r="K112" s="4" t="s">
        <v>11</v>
      </c>
      <c r="L112" s="4" t="s">
        <v>11</v>
      </c>
      <c r="M112" s="4" t="s">
        <v>11</v>
      </c>
      <c r="N112" s="4" t="s">
        <v>14</v>
      </c>
      <c r="O112" s="4" t="s">
        <v>14</v>
      </c>
      <c r="P112" s="4" t="s">
        <v>14</v>
      </c>
      <c r="Q112" s="4" t="s">
        <v>14</v>
      </c>
      <c r="R112" s="4" t="s">
        <v>7</v>
      </c>
      <c r="S112" s="4" t="s">
        <v>8</v>
      </c>
    </row>
    <row r="113" spans="1:19">
      <c r="A113" t="n">
        <v>1518</v>
      </c>
      <c r="B113" s="25" t="n">
        <v>75</v>
      </c>
      <c r="C113" s="7" t="n">
        <v>3</v>
      </c>
      <c r="D113" s="7" t="n">
        <v>0</v>
      </c>
      <c r="E113" s="7" t="n">
        <v>0</v>
      </c>
      <c r="F113" s="7" t="n">
        <v>1024</v>
      </c>
      <c r="G113" s="7" t="n">
        <v>720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1024</v>
      </c>
      <c r="M113" s="7" t="n">
        <v>720</v>
      </c>
      <c r="N113" s="7" t="n">
        <v>1065353216</v>
      </c>
      <c r="O113" s="7" t="n">
        <v>1065353216</v>
      </c>
      <c r="P113" s="7" t="n">
        <v>1065353216</v>
      </c>
      <c r="Q113" s="7" t="n">
        <v>0</v>
      </c>
      <c r="R113" s="7" t="n">
        <v>0</v>
      </c>
      <c r="S113" s="7" t="s">
        <v>29</v>
      </c>
    </row>
    <row r="114" spans="1:1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13</v>
      </c>
      <c r="G114" s="4" t="s">
        <v>13</v>
      </c>
      <c r="H114" s="4" t="s">
        <v>13</v>
      </c>
      <c r="I114" s="4" t="s">
        <v>13</v>
      </c>
      <c r="J114" s="4" t="s">
        <v>13</v>
      </c>
    </row>
    <row r="115" spans="1:19">
      <c r="A115" t="n">
        <v>1567</v>
      </c>
      <c r="B115" s="26" t="n">
        <v>76</v>
      </c>
      <c r="C115" s="7" t="n">
        <v>3</v>
      </c>
      <c r="D115" s="7" t="n">
        <v>9</v>
      </c>
      <c r="E115" s="7" t="n">
        <v>2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</row>
    <row r="116" spans="1:19">
      <c r="A116" t="s">
        <v>4</v>
      </c>
      <c r="B116" s="4" t="s">
        <v>5</v>
      </c>
      <c r="C116" s="4" t="s">
        <v>7</v>
      </c>
      <c r="D116" s="4" t="s">
        <v>11</v>
      </c>
      <c r="E116" s="4" t="s">
        <v>11</v>
      </c>
      <c r="F116" s="4" t="s">
        <v>11</v>
      </c>
      <c r="G116" s="4" t="s">
        <v>11</v>
      </c>
      <c r="H116" s="4" t="s">
        <v>11</v>
      </c>
      <c r="I116" s="4" t="s">
        <v>11</v>
      </c>
      <c r="J116" s="4" t="s">
        <v>11</v>
      </c>
      <c r="K116" s="4" t="s">
        <v>11</v>
      </c>
      <c r="L116" s="4" t="s">
        <v>11</v>
      </c>
      <c r="M116" s="4" t="s">
        <v>11</v>
      </c>
      <c r="N116" s="4" t="s">
        <v>14</v>
      </c>
      <c r="O116" s="4" t="s">
        <v>14</v>
      </c>
      <c r="P116" s="4" t="s">
        <v>14</v>
      </c>
      <c r="Q116" s="4" t="s">
        <v>14</v>
      </c>
      <c r="R116" s="4" t="s">
        <v>7</v>
      </c>
      <c r="S116" s="4" t="s">
        <v>8</v>
      </c>
    </row>
    <row r="117" spans="1:19">
      <c r="A117" t="n">
        <v>1591</v>
      </c>
      <c r="B117" s="25" t="n">
        <v>75</v>
      </c>
      <c r="C117" s="7" t="n">
        <v>5</v>
      </c>
      <c r="D117" s="7" t="n">
        <v>0</v>
      </c>
      <c r="E117" s="7" t="n">
        <v>0</v>
      </c>
      <c r="F117" s="7" t="n">
        <v>1024</v>
      </c>
      <c r="G117" s="7" t="n">
        <v>720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1024</v>
      </c>
      <c r="M117" s="7" t="n">
        <v>720</v>
      </c>
      <c r="N117" s="7" t="n">
        <v>1065353216</v>
      </c>
      <c r="O117" s="7" t="n">
        <v>1065353216</v>
      </c>
      <c r="P117" s="7" t="n">
        <v>1065353216</v>
      </c>
      <c r="Q117" s="7" t="n">
        <v>0</v>
      </c>
      <c r="R117" s="7" t="n">
        <v>0</v>
      </c>
      <c r="S117" s="7" t="s">
        <v>30</v>
      </c>
    </row>
    <row r="118" spans="1:1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13</v>
      </c>
      <c r="G118" s="4" t="s">
        <v>13</v>
      </c>
      <c r="H118" s="4" t="s">
        <v>13</v>
      </c>
      <c r="I118" s="4" t="s">
        <v>13</v>
      </c>
      <c r="J118" s="4" t="s">
        <v>13</v>
      </c>
    </row>
    <row r="119" spans="1:19">
      <c r="A119" t="n">
        <v>1640</v>
      </c>
      <c r="B119" s="26" t="n">
        <v>76</v>
      </c>
      <c r="C119" s="7" t="n">
        <v>5</v>
      </c>
      <c r="D119" s="7" t="n">
        <v>9</v>
      </c>
      <c r="E119" s="7" t="n">
        <v>2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</row>
    <row r="120" spans="1:19">
      <c r="A120" t="s">
        <v>4</v>
      </c>
      <c r="B120" s="4" t="s">
        <v>5</v>
      </c>
      <c r="C120" s="4" t="s">
        <v>7</v>
      </c>
      <c r="D120" s="4" t="s">
        <v>11</v>
      </c>
      <c r="E120" s="4" t="s">
        <v>11</v>
      </c>
      <c r="F120" s="4" t="s">
        <v>11</v>
      </c>
      <c r="G120" s="4" t="s">
        <v>11</v>
      </c>
      <c r="H120" s="4" t="s">
        <v>11</v>
      </c>
      <c r="I120" s="4" t="s">
        <v>11</v>
      </c>
      <c r="J120" s="4" t="s">
        <v>11</v>
      </c>
      <c r="K120" s="4" t="s">
        <v>11</v>
      </c>
      <c r="L120" s="4" t="s">
        <v>11</v>
      </c>
      <c r="M120" s="4" t="s">
        <v>11</v>
      </c>
      <c r="N120" s="4" t="s">
        <v>14</v>
      </c>
      <c r="O120" s="4" t="s">
        <v>14</v>
      </c>
      <c r="P120" s="4" t="s">
        <v>14</v>
      </c>
      <c r="Q120" s="4" t="s">
        <v>14</v>
      </c>
      <c r="R120" s="4" t="s">
        <v>7</v>
      </c>
      <c r="S120" s="4" t="s">
        <v>8</v>
      </c>
    </row>
    <row r="121" spans="1:19">
      <c r="A121" t="n">
        <v>1664</v>
      </c>
      <c r="B121" s="25" t="n">
        <v>75</v>
      </c>
      <c r="C121" s="7" t="n">
        <v>7</v>
      </c>
      <c r="D121" s="7" t="n">
        <v>0</v>
      </c>
      <c r="E121" s="7" t="n">
        <v>0</v>
      </c>
      <c r="F121" s="7" t="n">
        <v>1024</v>
      </c>
      <c r="G121" s="7" t="n">
        <v>720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1024</v>
      </c>
      <c r="M121" s="7" t="n">
        <v>720</v>
      </c>
      <c r="N121" s="7" t="n">
        <v>1065353216</v>
      </c>
      <c r="O121" s="7" t="n">
        <v>1065353216</v>
      </c>
      <c r="P121" s="7" t="n">
        <v>1065353216</v>
      </c>
      <c r="Q121" s="7" t="n">
        <v>0</v>
      </c>
      <c r="R121" s="7" t="n">
        <v>0</v>
      </c>
      <c r="S121" s="7" t="s">
        <v>31</v>
      </c>
    </row>
    <row r="122" spans="1:1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13</v>
      </c>
      <c r="G122" s="4" t="s">
        <v>13</v>
      </c>
      <c r="H122" s="4" t="s">
        <v>13</v>
      </c>
      <c r="I122" s="4" t="s">
        <v>13</v>
      </c>
      <c r="J122" s="4" t="s">
        <v>13</v>
      </c>
    </row>
    <row r="123" spans="1:19">
      <c r="A123" t="n">
        <v>1713</v>
      </c>
      <c r="B123" s="26" t="n">
        <v>76</v>
      </c>
      <c r="C123" s="7" t="n">
        <v>7</v>
      </c>
      <c r="D123" s="7" t="n">
        <v>9</v>
      </c>
      <c r="E123" s="7" t="n">
        <v>2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</row>
    <row r="124" spans="1:19">
      <c r="A124" t="s">
        <v>4</v>
      </c>
      <c r="B124" s="4" t="s">
        <v>5</v>
      </c>
      <c r="C124" s="4" t="s">
        <v>7</v>
      </c>
      <c r="D124" s="4" t="s">
        <v>11</v>
      </c>
      <c r="E124" s="4" t="s">
        <v>11</v>
      </c>
      <c r="F124" s="4" t="s">
        <v>11</v>
      </c>
      <c r="G124" s="4" t="s">
        <v>11</v>
      </c>
      <c r="H124" s="4" t="s">
        <v>11</v>
      </c>
      <c r="I124" s="4" t="s">
        <v>11</v>
      </c>
      <c r="J124" s="4" t="s">
        <v>11</v>
      </c>
      <c r="K124" s="4" t="s">
        <v>11</v>
      </c>
      <c r="L124" s="4" t="s">
        <v>11</v>
      </c>
      <c r="M124" s="4" t="s">
        <v>11</v>
      </c>
      <c r="N124" s="4" t="s">
        <v>14</v>
      </c>
      <c r="O124" s="4" t="s">
        <v>14</v>
      </c>
      <c r="P124" s="4" t="s">
        <v>14</v>
      </c>
      <c r="Q124" s="4" t="s">
        <v>14</v>
      </c>
      <c r="R124" s="4" t="s">
        <v>7</v>
      </c>
      <c r="S124" s="4" t="s">
        <v>8</v>
      </c>
    </row>
    <row r="125" spans="1:19">
      <c r="A125" t="n">
        <v>1737</v>
      </c>
      <c r="B125" s="25" t="n">
        <v>75</v>
      </c>
      <c r="C125" s="7" t="n">
        <v>9</v>
      </c>
      <c r="D125" s="7" t="n">
        <v>0</v>
      </c>
      <c r="E125" s="7" t="n">
        <v>0</v>
      </c>
      <c r="F125" s="7" t="n">
        <v>1024</v>
      </c>
      <c r="G125" s="7" t="n">
        <v>720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1024</v>
      </c>
      <c r="M125" s="7" t="n">
        <v>720</v>
      </c>
      <c r="N125" s="7" t="n">
        <v>1065353216</v>
      </c>
      <c r="O125" s="7" t="n">
        <v>1065353216</v>
      </c>
      <c r="P125" s="7" t="n">
        <v>1065353216</v>
      </c>
      <c r="Q125" s="7" t="n">
        <v>0</v>
      </c>
      <c r="R125" s="7" t="n">
        <v>0</v>
      </c>
      <c r="S125" s="7" t="s">
        <v>32</v>
      </c>
    </row>
    <row r="126" spans="1:19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13</v>
      </c>
      <c r="G126" s="4" t="s">
        <v>13</v>
      </c>
      <c r="H126" s="4" t="s">
        <v>13</v>
      </c>
      <c r="I126" s="4" t="s">
        <v>13</v>
      </c>
      <c r="J126" s="4" t="s">
        <v>13</v>
      </c>
    </row>
    <row r="127" spans="1:19">
      <c r="A127" t="n">
        <v>1786</v>
      </c>
      <c r="B127" s="26" t="n">
        <v>76</v>
      </c>
      <c r="C127" s="7" t="n">
        <v>9</v>
      </c>
      <c r="D127" s="7" t="n">
        <v>9</v>
      </c>
      <c r="E127" s="7" t="n">
        <v>2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</row>
    <row r="128" spans="1:19">
      <c r="A128" t="s">
        <v>4</v>
      </c>
      <c r="B128" s="4" t="s">
        <v>5</v>
      </c>
      <c r="C128" s="4" t="s">
        <v>7</v>
      </c>
      <c r="D128" s="4" t="s">
        <v>11</v>
      </c>
      <c r="E128" s="4" t="s">
        <v>11</v>
      </c>
      <c r="F128" s="4" t="s">
        <v>11</v>
      </c>
      <c r="G128" s="4" t="s">
        <v>11</v>
      </c>
      <c r="H128" s="4" t="s">
        <v>11</v>
      </c>
      <c r="I128" s="4" t="s">
        <v>11</v>
      </c>
      <c r="J128" s="4" t="s">
        <v>11</v>
      </c>
      <c r="K128" s="4" t="s">
        <v>11</v>
      </c>
      <c r="L128" s="4" t="s">
        <v>11</v>
      </c>
      <c r="M128" s="4" t="s">
        <v>11</v>
      </c>
      <c r="N128" s="4" t="s">
        <v>14</v>
      </c>
      <c r="O128" s="4" t="s">
        <v>14</v>
      </c>
      <c r="P128" s="4" t="s">
        <v>14</v>
      </c>
      <c r="Q128" s="4" t="s">
        <v>14</v>
      </c>
      <c r="R128" s="4" t="s">
        <v>7</v>
      </c>
      <c r="S128" s="4" t="s">
        <v>8</v>
      </c>
    </row>
    <row r="129" spans="1:19">
      <c r="A129" t="n">
        <v>1810</v>
      </c>
      <c r="B129" s="25" t="n">
        <v>75</v>
      </c>
      <c r="C129" s="7" t="n">
        <v>11</v>
      </c>
      <c r="D129" s="7" t="n">
        <v>0</v>
      </c>
      <c r="E129" s="7" t="n">
        <v>0</v>
      </c>
      <c r="F129" s="7" t="n">
        <v>1024</v>
      </c>
      <c r="G129" s="7" t="n">
        <v>720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1024</v>
      </c>
      <c r="M129" s="7" t="n">
        <v>720</v>
      </c>
      <c r="N129" s="7" t="n">
        <v>1065353216</v>
      </c>
      <c r="O129" s="7" t="n">
        <v>1065353216</v>
      </c>
      <c r="P129" s="7" t="n">
        <v>1065353216</v>
      </c>
      <c r="Q129" s="7" t="n">
        <v>0</v>
      </c>
      <c r="R129" s="7" t="n">
        <v>0</v>
      </c>
      <c r="S129" s="7" t="s">
        <v>33</v>
      </c>
    </row>
    <row r="130" spans="1:19">
      <c r="A130" t="s">
        <v>4</v>
      </c>
      <c r="B130" s="4" t="s">
        <v>5</v>
      </c>
      <c r="C130" s="4" t="s">
        <v>7</v>
      </c>
      <c r="D130" s="4" t="s">
        <v>7</v>
      </c>
      <c r="E130" s="4" t="s">
        <v>7</v>
      </c>
      <c r="F130" s="4" t="s">
        <v>13</v>
      </c>
      <c r="G130" s="4" t="s">
        <v>13</v>
      </c>
      <c r="H130" s="4" t="s">
        <v>13</v>
      </c>
      <c r="I130" s="4" t="s">
        <v>13</v>
      </c>
      <c r="J130" s="4" t="s">
        <v>13</v>
      </c>
    </row>
    <row r="131" spans="1:19">
      <c r="A131" t="n">
        <v>1859</v>
      </c>
      <c r="B131" s="26" t="n">
        <v>76</v>
      </c>
      <c r="C131" s="7" t="n">
        <v>11</v>
      </c>
      <c r="D131" s="7" t="n">
        <v>9</v>
      </c>
      <c r="E131" s="7" t="n">
        <v>2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</row>
    <row r="132" spans="1:19">
      <c r="A132" t="s">
        <v>4</v>
      </c>
      <c r="B132" s="4" t="s">
        <v>5</v>
      </c>
      <c r="C132" s="4" t="s">
        <v>7</v>
      </c>
      <c r="D132" s="4" t="s">
        <v>11</v>
      </c>
      <c r="E132" s="4" t="s">
        <v>11</v>
      </c>
      <c r="F132" s="4" t="s">
        <v>11</v>
      </c>
      <c r="G132" s="4" t="s">
        <v>11</v>
      </c>
      <c r="H132" s="4" t="s">
        <v>11</v>
      </c>
      <c r="I132" s="4" t="s">
        <v>11</v>
      </c>
      <c r="J132" s="4" t="s">
        <v>11</v>
      </c>
      <c r="K132" s="4" t="s">
        <v>11</v>
      </c>
      <c r="L132" s="4" t="s">
        <v>11</v>
      </c>
      <c r="M132" s="4" t="s">
        <v>11</v>
      </c>
      <c r="N132" s="4" t="s">
        <v>14</v>
      </c>
      <c r="O132" s="4" t="s">
        <v>14</v>
      </c>
      <c r="P132" s="4" t="s">
        <v>14</v>
      </c>
      <c r="Q132" s="4" t="s">
        <v>14</v>
      </c>
      <c r="R132" s="4" t="s">
        <v>7</v>
      </c>
      <c r="S132" s="4" t="s">
        <v>8</v>
      </c>
    </row>
    <row r="133" spans="1:19">
      <c r="A133" t="n">
        <v>1883</v>
      </c>
      <c r="B133" s="25" t="n">
        <v>75</v>
      </c>
      <c r="C133" s="7" t="n">
        <v>13</v>
      </c>
      <c r="D133" s="7" t="n">
        <v>0</v>
      </c>
      <c r="E133" s="7" t="n">
        <v>0</v>
      </c>
      <c r="F133" s="7" t="n">
        <v>1024</v>
      </c>
      <c r="G133" s="7" t="n">
        <v>720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1024</v>
      </c>
      <c r="M133" s="7" t="n">
        <v>720</v>
      </c>
      <c r="N133" s="7" t="n">
        <v>1065353216</v>
      </c>
      <c r="O133" s="7" t="n">
        <v>1065353216</v>
      </c>
      <c r="P133" s="7" t="n">
        <v>1065353216</v>
      </c>
      <c r="Q133" s="7" t="n">
        <v>0</v>
      </c>
      <c r="R133" s="7" t="n">
        <v>0</v>
      </c>
      <c r="S133" s="7" t="s">
        <v>34</v>
      </c>
    </row>
    <row r="134" spans="1:19">
      <c r="A134" t="s">
        <v>4</v>
      </c>
      <c r="B134" s="4" t="s">
        <v>5</v>
      </c>
      <c r="C134" s="4" t="s">
        <v>7</v>
      </c>
      <c r="D134" s="4" t="s">
        <v>7</v>
      </c>
      <c r="E134" s="4" t="s">
        <v>7</v>
      </c>
      <c r="F134" s="4" t="s">
        <v>13</v>
      </c>
      <c r="G134" s="4" t="s">
        <v>13</v>
      </c>
      <c r="H134" s="4" t="s">
        <v>13</v>
      </c>
      <c r="I134" s="4" t="s">
        <v>13</v>
      </c>
      <c r="J134" s="4" t="s">
        <v>13</v>
      </c>
    </row>
    <row r="135" spans="1:19">
      <c r="A135" t="n">
        <v>1932</v>
      </c>
      <c r="B135" s="26" t="n">
        <v>76</v>
      </c>
      <c r="C135" s="7" t="n">
        <v>13</v>
      </c>
      <c r="D135" s="7" t="n">
        <v>9</v>
      </c>
      <c r="E135" s="7" t="n">
        <v>2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</row>
    <row r="136" spans="1:19">
      <c r="A136" t="s">
        <v>4</v>
      </c>
      <c r="B136" s="4" t="s">
        <v>5</v>
      </c>
      <c r="C136" s="4" t="s">
        <v>7</v>
      </c>
      <c r="D136" s="4" t="s">
        <v>11</v>
      </c>
      <c r="E136" s="4" t="s">
        <v>11</v>
      </c>
      <c r="F136" s="4" t="s">
        <v>11</v>
      </c>
      <c r="G136" s="4" t="s">
        <v>11</v>
      </c>
      <c r="H136" s="4" t="s">
        <v>11</v>
      </c>
      <c r="I136" s="4" t="s">
        <v>11</v>
      </c>
      <c r="J136" s="4" t="s">
        <v>11</v>
      </c>
      <c r="K136" s="4" t="s">
        <v>11</v>
      </c>
      <c r="L136" s="4" t="s">
        <v>11</v>
      </c>
      <c r="M136" s="4" t="s">
        <v>11</v>
      </c>
      <c r="N136" s="4" t="s">
        <v>14</v>
      </c>
      <c r="O136" s="4" t="s">
        <v>14</v>
      </c>
      <c r="P136" s="4" t="s">
        <v>14</v>
      </c>
      <c r="Q136" s="4" t="s">
        <v>14</v>
      </c>
      <c r="R136" s="4" t="s">
        <v>7</v>
      </c>
      <c r="S136" s="4" t="s">
        <v>8</v>
      </c>
    </row>
    <row r="137" spans="1:19">
      <c r="A137" t="n">
        <v>1956</v>
      </c>
      <c r="B137" s="25" t="n">
        <v>75</v>
      </c>
      <c r="C137" s="7" t="n">
        <v>15</v>
      </c>
      <c r="D137" s="7" t="n">
        <v>0</v>
      </c>
      <c r="E137" s="7" t="n">
        <v>0</v>
      </c>
      <c r="F137" s="7" t="n">
        <v>1024</v>
      </c>
      <c r="G137" s="7" t="n">
        <v>720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1024</v>
      </c>
      <c r="M137" s="7" t="n">
        <v>720</v>
      </c>
      <c r="N137" s="7" t="n">
        <v>1065353216</v>
      </c>
      <c r="O137" s="7" t="n">
        <v>1065353216</v>
      </c>
      <c r="P137" s="7" t="n">
        <v>1065353216</v>
      </c>
      <c r="Q137" s="7" t="n">
        <v>0</v>
      </c>
      <c r="R137" s="7" t="n">
        <v>0</v>
      </c>
      <c r="S137" s="7" t="s">
        <v>35</v>
      </c>
    </row>
    <row r="138" spans="1:19">
      <c r="A138" t="s">
        <v>4</v>
      </c>
      <c r="B138" s="4" t="s">
        <v>5</v>
      </c>
      <c r="C138" s="4" t="s">
        <v>7</v>
      </c>
      <c r="D138" s="4" t="s">
        <v>7</v>
      </c>
      <c r="E138" s="4" t="s">
        <v>7</v>
      </c>
      <c r="F138" s="4" t="s">
        <v>13</v>
      </c>
      <c r="G138" s="4" t="s">
        <v>13</v>
      </c>
      <c r="H138" s="4" t="s">
        <v>13</v>
      </c>
      <c r="I138" s="4" t="s">
        <v>13</v>
      </c>
      <c r="J138" s="4" t="s">
        <v>13</v>
      </c>
    </row>
    <row r="139" spans="1:19">
      <c r="A139" t="n">
        <v>2005</v>
      </c>
      <c r="B139" s="26" t="n">
        <v>76</v>
      </c>
      <c r="C139" s="7" t="n">
        <v>15</v>
      </c>
      <c r="D139" s="7" t="n">
        <v>9</v>
      </c>
      <c r="E139" s="7" t="n">
        <v>2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</row>
    <row r="140" spans="1:19">
      <c r="A140" t="s">
        <v>4</v>
      </c>
      <c r="B140" s="4" t="s">
        <v>5</v>
      </c>
      <c r="C140" s="4" t="s">
        <v>7</v>
      </c>
      <c r="D140" s="4" t="s">
        <v>11</v>
      </c>
      <c r="E140" s="4" t="s">
        <v>11</v>
      </c>
      <c r="F140" s="4" t="s">
        <v>11</v>
      </c>
      <c r="G140" s="4" t="s">
        <v>11</v>
      </c>
      <c r="H140" s="4" t="s">
        <v>11</v>
      </c>
      <c r="I140" s="4" t="s">
        <v>11</v>
      </c>
      <c r="J140" s="4" t="s">
        <v>11</v>
      </c>
      <c r="K140" s="4" t="s">
        <v>11</v>
      </c>
      <c r="L140" s="4" t="s">
        <v>11</v>
      </c>
      <c r="M140" s="4" t="s">
        <v>11</v>
      </c>
      <c r="N140" s="4" t="s">
        <v>14</v>
      </c>
      <c r="O140" s="4" t="s">
        <v>14</v>
      </c>
      <c r="P140" s="4" t="s">
        <v>14</v>
      </c>
      <c r="Q140" s="4" t="s">
        <v>14</v>
      </c>
      <c r="R140" s="4" t="s">
        <v>7</v>
      </c>
      <c r="S140" s="4" t="s">
        <v>8</v>
      </c>
    </row>
    <row r="141" spans="1:19">
      <c r="A141" t="n">
        <v>2029</v>
      </c>
      <c r="B141" s="25" t="n">
        <v>75</v>
      </c>
      <c r="C141" s="7" t="n">
        <v>17</v>
      </c>
      <c r="D141" s="7" t="n">
        <v>0</v>
      </c>
      <c r="E141" s="7" t="n">
        <v>0</v>
      </c>
      <c r="F141" s="7" t="n">
        <v>1024</v>
      </c>
      <c r="G141" s="7" t="n">
        <v>720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1024</v>
      </c>
      <c r="M141" s="7" t="n">
        <v>720</v>
      </c>
      <c r="N141" s="7" t="n">
        <v>1065353216</v>
      </c>
      <c r="O141" s="7" t="n">
        <v>1065353216</v>
      </c>
      <c r="P141" s="7" t="n">
        <v>1065353216</v>
      </c>
      <c r="Q141" s="7" t="n">
        <v>0</v>
      </c>
      <c r="R141" s="7" t="n">
        <v>0</v>
      </c>
      <c r="S141" s="7" t="s">
        <v>36</v>
      </c>
    </row>
    <row r="142" spans="1:19">
      <c r="A142" t="s">
        <v>4</v>
      </c>
      <c r="B142" s="4" t="s">
        <v>5</v>
      </c>
      <c r="C142" s="4" t="s">
        <v>7</v>
      </c>
      <c r="D142" s="4" t="s">
        <v>7</v>
      </c>
      <c r="E142" s="4" t="s">
        <v>7</v>
      </c>
      <c r="F142" s="4" t="s">
        <v>13</v>
      </c>
      <c r="G142" s="4" t="s">
        <v>13</v>
      </c>
      <c r="H142" s="4" t="s">
        <v>13</v>
      </c>
      <c r="I142" s="4" t="s">
        <v>13</v>
      </c>
      <c r="J142" s="4" t="s">
        <v>13</v>
      </c>
    </row>
    <row r="143" spans="1:19">
      <c r="A143" t="n">
        <v>2078</v>
      </c>
      <c r="B143" s="26" t="n">
        <v>76</v>
      </c>
      <c r="C143" s="7" t="n">
        <v>17</v>
      </c>
      <c r="D143" s="7" t="n">
        <v>9</v>
      </c>
      <c r="E143" s="7" t="n">
        <v>2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</row>
    <row r="144" spans="1:19">
      <c r="A144" t="s">
        <v>4</v>
      </c>
      <c r="B144" s="4" t="s">
        <v>5</v>
      </c>
      <c r="C144" s="4" t="s">
        <v>7</v>
      </c>
      <c r="D144" s="4" t="s">
        <v>11</v>
      </c>
      <c r="E144" s="4" t="s">
        <v>11</v>
      </c>
      <c r="F144" s="4" t="s">
        <v>11</v>
      </c>
      <c r="G144" s="4" t="s">
        <v>11</v>
      </c>
      <c r="H144" s="4" t="s">
        <v>11</v>
      </c>
      <c r="I144" s="4" t="s">
        <v>11</v>
      </c>
      <c r="J144" s="4" t="s">
        <v>11</v>
      </c>
      <c r="K144" s="4" t="s">
        <v>11</v>
      </c>
      <c r="L144" s="4" t="s">
        <v>11</v>
      </c>
      <c r="M144" s="4" t="s">
        <v>11</v>
      </c>
      <c r="N144" s="4" t="s">
        <v>14</v>
      </c>
      <c r="O144" s="4" t="s">
        <v>14</v>
      </c>
      <c r="P144" s="4" t="s">
        <v>14</v>
      </c>
      <c r="Q144" s="4" t="s">
        <v>14</v>
      </c>
      <c r="R144" s="4" t="s">
        <v>7</v>
      </c>
      <c r="S144" s="4" t="s">
        <v>8</v>
      </c>
    </row>
    <row r="145" spans="1:19">
      <c r="A145" t="n">
        <v>2102</v>
      </c>
      <c r="B145" s="25" t="n">
        <v>75</v>
      </c>
      <c r="C145" s="7" t="n">
        <v>19</v>
      </c>
      <c r="D145" s="7" t="n">
        <v>0</v>
      </c>
      <c r="E145" s="7" t="n">
        <v>0</v>
      </c>
      <c r="F145" s="7" t="n">
        <v>1024</v>
      </c>
      <c r="G145" s="7" t="n">
        <v>720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1024</v>
      </c>
      <c r="M145" s="7" t="n">
        <v>720</v>
      </c>
      <c r="N145" s="7" t="n">
        <v>1065353216</v>
      </c>
      <c r="O145" s="7" t="n">
        <v>1065353216</v>
      </c>
      <c r="P145" s="7" t="n">
        <v>1065353216</v>
      </c>
      <c r="Q145" s="7" t="n">
        <v>0</v>
      </c>
      <c r="R145" s="7" t="n">
        <v>0</v>
      </c>
      <c r="S145" s="7" t="s">
        <v>37</v>
      </c>
    </row>
    <row r="146" spans="1:19">
      <c r="A146" t="s">
        <v>4</v>
      </c>
      <c r="B146" s="4" t="s">
        <v>5</v>
      </c>
      <c r="C146" s="4" t="s">
        <v>7</v>
      </c>
      <c r="D146" s="4" t="s">
        <v>7</v>
      </c>
      <c r="E146" s="4" t="s">
        <v>7</v>
      </c>
      <c r="F146" s="4" t="s">
        <v>13</v>
      </c>
      <c r="G146" s="4" t="s">
        <v>13</v>
      </c>
      <c r="H146" s="4" t="s">
        <v>13</v>
      </c>
      <c r="I146" s="4" t="s">
        <v>13</v>
      </c>
      <c r="J146" s="4" t="s">
        <v>13</v>
      </c>
    </row>
    <row r="147" spans="1:19">
      <c r="A147" t="n">
        <v>2151</v>
      </c>
      <c r="B147" s="26" t="n">
        <v>76</v>
      </c>
      <c r="C147" s="7" t="n">
        <v>19</v>
      </c>
      <c r="D147" s="7" t="n">
        <v>9</v>
      </c>
      <c r="E147" s="7" t="n">
        <v>2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</row>
    <row r="148" spans="1:19">
      <c r="A148" t="s">
        <v>4</v>
      </c>
      <c r="B148" s="4" t="s">
        <v>5</v>
      </c>
      <c r="C148" s="4" t="s">
        <v>7</v>
      </c>
      <c r="D148" s="4" t="s">
        <v>11</v>
      </c>
      <c r="E148" s="4" t="s">
        <v>7</v>
      </c>
      <c r="F148" s="4" t="s">
        <v>12</v>
      </c>
    </row>
    <row r="149" spans="1:19">
      <c r="A149" t="n">
        <v>2175</v>
      </c>
      <c r="B149" s="11" t="n">
        <v>5</v>
      </c>
      <c r="C149" s="7" t="n">
        <v>30</v>
      </c>
      <c r="D149" s="7" t="n">
        <v>4160</v>
      </c>
      <c r="E149" s="7" t="n">
        <v>1</v>
      </c>
      <c r="F149" s="12" t="n">
        <f t="normal" ca="1">A157</f>
        <v>0</v>
      </c>
    </row>
    <row r="150" spans="1:19">
      <c r="A150" t="s">
        <v>4</v>
      </c>
      <c r="B150" s="4" t="s">
        <v>5</v>
      </c>
      <c r="C150" s="4" t="s">
        <v>7</v>
      </c>
      <c r="D150" s="4" t="s">
        <v>11</v>
      </c>
      <c r="E150" s="4" t="s">
        <v>11</v>
      </c>
      <c r="F150" s="4" t="s">
        <v>11</v>
      </c>
      <c r="G150" s="4" t="s">
        <v>11</v>
      </c>
      <c r="H150" s="4" t="s">
        <v>11</v>
      </c>
      <c r="I150" s="4" t="s">
        <v>11</v>
      </c>
      <c r="J150" s="4" t="s">
        <v>11</v>
      </c>
      <c r="K150" s="4" t="s">
        <v>11</v>
      </c>
      <c r="L150" s="4" t="s">
        <v>11</v>
      </c>
      <c r="M150" s="4" t="s">
        <v>11</v>
      </c>
      <c r="N150" s="4" t="s">
        <v>14</v>
      </c>
      <c r="O150" s="4" t="s">
        <v>14</v>
      </c>
      <c r="P150" s="4" t="s">
        <v>14</v>
      </c>
      <c r="Q150" s="4" t="s">
        <v>14</v>
      </c>
      <c r="R150" s="4" t="s">
        <v>7</v>
      </c>
      <c r="S150" s="4" t="s">
        <v>8</v>
      </c>
    </row>
    <row r="151" spans="1:19">
      <c r="A151" t="n">
        <v>2184</v>
      </c>
      <c r="B151" s="25" t="n">
        <v>75</v>
      </c>
      <c r="C151" s="7" t="n">
        <v>4</v>
      </c>
      <c r="D151" s="7" t="n">
        <v>0</v>
      </c>
      <c r="E151" s="7" t="n">
        <v>0</v>
      </c>
      <c r="F151" s="7" t="n">
        <v>1024</v>
      </c>
      <c r="G151" s="7" t="n">
        <v>720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1024</v>
      </c>
      <c r="M151" s="7" t="n">
        <v>720</v>
      </c>
      <c r="N151" s="7" t="n">
        <v>1065353216</v>
      </c>
      <c r="O151" s="7" t="n">
        <v>1065353216</v>
      </c>
      <c r="P151" s="7" t="n">
        <v>1065353216</v>
      </c>
      <c r="Q151" s="7" t="n">
        <v>0</v>
      </c>
      <c r="R151" s="7" t="n">
        <v>0</v>
      </c>
      <c r="S151" s="7" t="s">
        <v>38</v>
      </c>
    </row>
    <row r="152" spans="1:19">
      <c r="A152" t="s">
        <v>4</v>
      </c>
      <c r="B152" s="4" t="s">
        <v>5</v>
      </c>
      <c r="C152" s="4" t="s">
        <v>7</v>
      </c>
      <c r="D152" s="4" t="s">
        <v>7</v>
      </c>
      <c r="E152" s="4" t="s">
        <v>7</v>
      </c>
      <c r="F152" s="4" t="s">
        <v>13</v>
      </c>
      <c r="G152" s="4" t="s">
        <v>13</v>
      </c>
      <c r="H152" s="4" t="s">
        <v>13</v>
      </c>
      <c r="I152" s="4" t="s">
        <v>13</v>
      </c>
      <c r="J152" s="4" t="s">
        <v>13</v>
      </c>
    </row>
    <row r="153" spans="1:19">
      <c r="A153" t="n">
        <v>2233</v>
      </c>
      <c r="B153" s="26" t="n">
        <v>76</v>
      </c>
      <c r="C153" s="7" t="n">
        <v>4</v>
      </c>
      <c r="D153" s="7" t="n">
        <v>9</v>
      </c>
      <c r="E153" s="7" t="n">
        <v>2</v>
      </c>
      <c r="F153" s="7" t="n">
        <v>0</v>
      </c>
      <c r="G153" s="7" t="n">
        <v>0</v>
      </c>
      <c r="H153" s="7" t="n">
        <v>0</v>
      </c>
      <c r="I153" s="7" t="n">
        <v>0</v>
      </c>
      <c r="J153" s="7" t="n">
        <v>0</v>
      </c>
    </row>
    <row r="154" spans="1:19">
      <c r="A154" t="s">
        <v>4</v>
      </c>
      <c r="B154" s="4" t="s">
        <v>5</v>
      </c>
      <c r="C154" s="4" t="s">
        <v>12</v>
      </c>
    </row>
    <row r="155" spans="1:19">
      <c r="A155" t="n">
        <v>2257</v>
      </c>
      <c r="B155" s="13" t="n">
        <v>3</v>
      </c>
      <c r="C155" s="12" t="n">
        <f t="normal" ca="1">A219</f>
        <v>0</v>
      </c>
    </row>
    <row r="156" spans="1:19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12</v>
      </c>
    </row>
    <row r="157" spans="1:19">
      <c r="A157" t="n">
        <v>2262</v>
      </c>
      <c r="B157" s="11" t="n">
        <v>5</v>
      </c>
      <c r="C157" s="7" t="n">
        <v>30</v>
      </c>
      <c r="D157" s="7" t="n">
        <v>4165</v>
      </c>
      <c r="E157" s="7" t="n">
        <v>1</v>
      </c>
      <c r="F157" s="12" t="n">
        <f t="normal" ca="1">A165</f>
        <v>0</v>
      </c>
    </row>
    <row r="158" spans="1:19">
      <c r="A158" t="s">
        <v>4</v>
      </c>
      <c r="B158" s="4" t="s">
        <v>5</v>
      </c>
      <c r="C158" s="4" t="s">
        <v>7</v>
      </c>
      <c r="D158" s="4" t="s">
        <v>11</v>
      </c>
      <c r="E158" s="4" t="s">
        <v>11</v>
      </c>
      <c r="F158" s="4" t="s">
        <v>11</v>
      </c>
      <c r="G158" s="4" t="s">
        <v>11</v>
      </c>
      <c r="H158" s="4" t="s">
        <v>11</v>
      </c>
      <c r="I158" s="4" t="s">
        <v>11</v>
      </c>
      <c r="J158" s="4" t="s">
        <v>11</v>
      </c>
      <c r="K158" s="4" t="s">
        <v>11</v>
      </c>
      <c r="L158" s="4" t="s">
        <v>11</v>
      </c>
      <c r="M158" s="4" t="s">
        <v>11</v>
      </c>
      <c r="N158" s="4" t="s">
        <v>14</v>
      </c>
      <c r="O158" s="4" t="s">
        <v>14</v>
      </c>
      <c r="P158" s="4" t="s">
        <v>14</v>
      </c>
      <c r="Q158" s="4" t="s">
        <v>14</v>
      </c>
      <c r="R158" s="4" t="s">
        <v>7</v>
      </c>
      <c r="S158" s="4" t="s">
        <v>8</v>
      </c>
    </row>
    <row r="159" spans="1:19">
      <c r="A159" t="n">
        <v>2271</v>
      </c>
      <c r="B159" s="25" t="n">
        <v>75</v>
      </c>
      <c r="C159" s="7" t="n">
        <v>6</v>
      </c>
      <c r="D159" s="7" t="n">
        <v>0</v>
      </c>
      <c r="E159" s="7" t="n">
        <v>0</v>
      </c>
      <c r="F159" s="7" t="n">
        <v>1024</v>
      </c>
      <c r="G159" s="7" t="n">
        <v>720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1024</v>
      </c>
      <c r="M159" s="7" t="n">
        <v>720</v>
      </c>
      <c r="N159" s="7" t="n">
        <v>1065353216</v>
      </c>
      <c r="O159" s="7" t="n">
        <v>1065353216</v>
      </c>
      <c r="P159" s="7" t="n">
        <v>1065353216</v>
      </c>
      <c r="Q159" s="7" t="n">
        <v>0</v>
      </c>
      <c r="R159" s="7" t="n">
        <v>0</v>
      </c>
      <c r="S159" s="7" t="s">
        <v>39</v>
      </c>
    </row>
    <row r="160" spans="1:19">
      <c r="A160" t="s">
        <v>4</v>
      </c>
      <c r="B160" s="4" t="s">
        <v>5</v>
      </c>
      <c r="C160" s="4" t="s">
        <v>7</v>
      </c>
      <c r="D160" s="4" t="s">
        <v>7</v>
      </c>
      <c r="E160" s="4" t="s">
        <v>7</v>
      </c>
      <c r="F160" s="4" t="s">
        <v>13</v>
      </c>
      <c r="G160" s="4" t="s">
        <v>13</v>
      </c>
      <c r="H160" s="4" t="s">
        <v>13</v>
      </c>
      <c r="I160" s="4" t="s">
        <v>13</v>
      </c>
      <c r="J160" s="4" t="s">
        <v>13</v>
      </c>
    </row>
    <row r="161" spans="1:19">
      <c r="A161" t="n">
        <v>2320</v>
      </c>
      <c r="B161" s="26" t="n">
        <v>76</v>
      </c>
      <c r="C161" s="7" t="n">
        <v>6</v>
      </c>
      <c r="D161" s="7" t="n">
        <v>9</v>
      </c>
      <c r="E161" s="7" t="n">
        <v>2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</row>
    <row r="162" spans="1:19">
      <c r="A162" t="s">
        <v>4</v>
      </c>
      <c r="B162" s="4" t="s">
        <v>5</v>
      </c>
      <c r="C162" s="4" t="s">
        <v>12</v>
      </c>
    </row>
    <row r="163" spans="1:19">
      <c r="A163" t="n">
        <v>2344</v>
      </c>
      <c r="B163" s="13" t="n">
        <v>3</v>
      </c>
      <c r="C163" s="12" t="n">
        <f t="normal" ca="1">A219</f>
        <v>0</v>
      </c>
    </row>
    <row r="164" spans="1:19">
      <c r="A164" t="s">
        <v>4</v>
      </c>
      <c r="B164" s="4" t="s">
        <v>5</v>
      </c>
      <c r="C164" s="4" t="s">
        <v>7</v>
      </c>
      <c r="D164" s="4" t="s">
        <v>11</v>
      </c>
      <c r="E164" s="4" t="s">
        <v>7</v>
      </c>
      <c r="F164" s="4" t="s">
        <v>12</v>
      </c>
    </row>
    <row r="165" spans="1:19">
      <c r="A165" t="n">
        <v>2349</v>
      </c>
      <c r="B165" s="11" t="n">
        <v>5</v>
      </c>
      <c r="C165" s="7" t="n">
        <v>30</v>
      </c>
      <c r="D165" s="7" t="n">
        <v>4161</v>
      </c>
      <c r="E165" s="7" t="n">
        <v>1</v>
      </c>
      <c r="F165" s="12" t="n">
        <f t="normal" ca="1">A173</f>
        <v>0</v>
      </c>
    </row>
    <row r="166" spans="1:19">
      <c r="A166" t="s">
        <v>4</v>
      </c>
      <c r="B166" s="4" t="s">
        <v>5</v>
      </c>
      <c r="C166" s="4" t="s">
        <v>7</v>
      </c>
      <c r="D166" s="4" t="s">
        <v>11</v>
      </c>
      <c r="E166" s="4" t="s">
        <v>11</v>
      </c>
      <c r="F166" s="4" t="s">
        <v>11</v>
      </c>
      <c r="G166" s="4" t="s">
        <v>11</v>
      </c>
      <c r="H166" s="4" t="s">
        <v>11</v>
      </c>
      <c r="I166" s="4" t="s">
        <v>11</v>
      </c>
      <c r="J166" s="4" t="s">
        <v>11</v>
      </c>
      <c r="K166" s="4" t="s">
        <v>11</v>
      </c>
      <c r="L166" s="4" t="s">
        <v>11</v>
      </c>
      <c r="M166" s="4" t="s">
        <v>11</v>
      </c>
      <c r="N166" s="4" t="s">
        <v>14</v>
      </c>
      <c r="O166" s="4" t="s">
        <v>14</v>
      </c>
      <c r="P166" s="4" t="s">
        <v>14</v>
      </c>
      <c r="Q166" s="4" t="s">
        <v>14</v>
      </c>
      <c r="R166" s="4" t="s">
        <v>7</v>
      </c>
      <c r="S166" s="4" t="s">
        <v>8</v>
      </c>
    </row>
    <row r="167" spans="1:19">
      <c r="A167" t="n">
        <v>2358</v>
      </c>
      <c r="B167" s="25" t="n">
        <v>75</v>
      </c>
      <c r="C167" s="7" t="n">
        <v>8</v>
      </c>
      <c r="D167" s="7" t="n">
        <v>0</v>
      </c>
      <c r="E167" s="7" t="n">
        <v>0</v>
      </c>
      <c r="F167" s="7" t="n">
        <v>1024</v>
      </c>
      <c r="G167" s="7" t="n">
        <v>720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1024</v>
      </c>
      <c r="M167" s="7" t="n">
        <v>720</v>
      </c>
      <c r="N167" s="7" t="n">
        <v>1065353216</v>
      </c>
      <c r="O167" s="7" t="n">
        <v>1065353216</v>
      </c>
      <c r="P167" s="7" t="n">
        <v>1065353216</v>
      </c>
      <c r="Q167" s="7" t="n">
        <v>0</v>
      </c>
      <c r="R167" s="7" t="n">
        <v>0</v>
      </c>
      <c r="S167" s="7" t="s">
        <v>40</v>
      </c>
    </row>
    <row r="168" spans="1:19">
      <c r="A168" t="s">
        <v>4</v>
      </c>
      <c r="B168" s="4" t="s">
        <v>5</v>
      </c>
      <c r="C168" s="4" t="s">
        <v>7</v>
      </c>
      <c r="D168" s="4" t="s">
        <v>7</v>
      </c>
      <c r="E168" s="4" t="s">
        <v>7</v>
      </c>
      <c r="F168" s="4" t="s">
        <v>13</v>
      </c>
      <c r="G168" s="4" t="s">
        <v>13</v>
      </c>
      <c r="H168" s="4" t="s">
        <v>13</v>
      </c>
      <c r="I168" s="4" t="s">
        <v>13</v>
      </c>
      <c r="J168" s="4" t="s">
        <v>13</v>
      </c>
    </row>
    <row r="169" spans="1:19">
      <c r="A169" t="n">
        <v>2407</v>
      </c>
      <c r="B169" s="26" t="n">
        <v>76</v>
      </c>
      <c r="C169" s="7" t="n">
        <v>8</v>
      </c>
      <c r="D169" s="7" t="n">
        <v>9</v>
      </c>
      <c r="E169" s="7" t="n">
        <v>2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</row>
    <row r="170" spans="1:19">
      <c r="A170" t="s">
        <v>4</v>
      </c>
      <c r="B170" s="4" t="s">
        <v>5</v>
      </c>
      <c r="C170" s="4" t="s">
        <v>12</v>
      </c>
    </row>
    <row r="171" spans="1:19">
      <c r="A171" t="n">
        <v>2431</v>
      </c>
      <c r="B171" s="13" t="n">
        <v>3</v>
      </c>
      <c r="C171" s="12" t="n">
        <f t="normal" ca="1">A219</f>
        <v>0</v>
      </c>
    </row>
    <row r="172" spans="1:19">
      <c r="A172" t="s">
        <v>4</v>
      </c>
      <c r="B172" s="4" t="s">
        <v>5</v>
      </c>
      <c r="C172" s="4" t="s">
        <v>7</v>
      </c>
      <c r="D172" s="4" t="s">
        <v>11</v>
      </c>
      <c r="E172" s="4" t="s">
        <v>7</v>
      </c>
      <c r="F172" s="4" t="s">
        <v>12</v>
      </c>
    </row>
    <row r="173" spans="1:19">
      <c r="A173" t="n">
        <v>2436</v>
      </c>
      <c r="B173" s="11" t="n">
        <v>5</v>
      </c>
      <c r="C173" s="7" t="n">
        <v>30</v>
      </c>
      <c r="D173" s="7" t="n">
        <v>4167</v>
      </c>
      <c r="E173" s="7" t="n">
        <v>1</v>
      </c>
      <c r="F173" s="12" t="n">
        <f t="normal" ca="1">A181</f>
        <v>0</v>
      </c>
    </row>
    <row r="174" spans="1:19">
      <c r="A174" t="s">
        <v>4</v>
      </c>
      <c r="B174" s="4" t="s">
        <v>5</v>
      </c>
      <c r="C174" s="4" t="s">
        <v>7</v>
      </c>
      <c r="D174" s="4" t="s">
        <v>11</v>
      </c>
      <c r="E174" s="4" t="s">
        <v>11</v>
      </c>
      <c r="F174" s="4" t="s">
        <v>11</v>
      </c>
      <c r="G174" s="4" t="s">
        <v>11</v>
      </c>
      <c r="H174" s="4" t="s">
        <v>11</v>
      </c>
      <c r="I174" s="4" t="s">
        <v>11</v>
      </c>
      <c r="J174" s="4" t="s">
        <v>11</v>
      </c>
      <c r="K174" s="4" t="s">
        <v>11</v>
      </c>
      <c r="L174" s="4" t="s">
        <v>11</v>
      </c>
      <c r="M174" s="4" t="s">
        <v>11</v>
      </c>
      <c r="N174" s="4" t="s">
        <v>14</v>
      </c>
      <c r="O174" s="4" t="s">
        <v>14</v>
      </c>
      <c r="P174" s="4" t="s">
        <v>14</v>
      </c>
      <c r="Q174" s="4" t="s">
        <v>14</v>
      </c>
      <c r="R174" s="4" t="s">
        <v>7</v>
      </c>
      <c r="S174" s="4" t="s">
        <v>8</v>
      </c>
    </row>
    <row r="175" spans="1:19">
      <c r="A175" t="n">
        <v>2445</v>
      </c>
      <c r="B175" s="25" t="n">
        <v>75</v>
      </c>
      <c r="C175" s="7" t="n">
        <v>10</v>
      </c>
      <c r="D175" s="7" t="n">
        <v>0</v>
      </c>
      <c r="E175" s="7" t="n">
        <v>0</v>
      </c>
      <c r="F175" s="7" t="n">
        <v>1024</v>
      </c>
      <c r="G175" s="7" t="n">
        <v>720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1024</v>
      </c>
      <c r="M175" s="7" t="n">
        <v>720</v>
      </c>
      <c r="N175" s="7" t="n">
        <v>1065353216</v>
      </c>
      <c r="O175" s="7" t="n">
        <v>1065353216</v>
      </c>
      <c r="P175" s="7" t="n">
        <v>1065353216</v>
      </c>
      <c r="Q175" s="7" t="n">
        <v>0</v>
      </c>
      <c r="R175" s="7" t="n">
        <v>0</v>
      </c>
      <c r="S175" s="7" t="s">
        <v>41</v>
      </c>
    </row>
    <row r="176" spans="1:19">
      <c r="A176" t="s">
        <v>4</v>
      </c>
      <c r="B176" s="4" t="s">
        <v>5</v>
      </c>
      <c r="C176" s="4" t="s">
        <v>7</v>
      </c>
      <c r="D176" s="4" t="s">
        <v>7</v>
      </c>
      <c r="E176" s="4" t="s">
        <v>7</v>
      </c>
      <c r="F176" s="4" t="s">
        <v>13</v>
      </c>
      <c r="G176" s="4" t="s">
        <v>13</v>
      </c>
      <c r="H176" s="4" t="s">
        <v>13</v>
      </c>
      <c r="I176" s="4" t="s">
        <v>13</v>
      </c>
      <c r="J176" s="4" t="s">
        <v>13</v>
      </c>
    </row>
    <row r="177" spans="1:19">
      <c r="A177" t="n">
        <v>2494</v>
      </c>
      <c r="B177" s="26" t="n">
        <v>76</v>
      </c>
      <c r="C177" s="7" t="n">
        <v>10</v>
      </c>
      <c r="D177" s="7" t="n">
        <v>9</v>
      </c>
      <c r="E177" s="7" t="n">
        <v>2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</row>
    <row r="178" spans="1:19">
      <c r="A178" t="s">
        <v>4</v>
      </c>
      <c r="B178" s="4" t="s">
        <v>5</v>
      </c>
      <c r="C178" s="4" t="s">
        <v>12</v>
      </c>
    </row>
    <row r="179" spans="1:19">
      <c r="A179" t="n">
        <v>2518</v>
      </c>
      <c r="B179" s="13" t="n">
        <v>3</v>
      </c>
      <c r="C179" s="12" t="n">
        <f t="normal" ca="1">A219</f>
        <v>0</v>
      </c>
    </row>
    <row r="180" spans="1:19">
      <c r="A180" t="s">
        <v>4</v>
      </c>
      <c r="B180" s="4" t="s">
        <v>5</v>
      </c>
      <c r="C180" s="4" t="s">
        <v>7</v>
      </c>
      <c r="D180" s="4" t="s">
        <v>11</v>
      </c>
      <c r="E180" s="4" t="s">
        <v>7</v>
      </c>
      <c r="F180" s="4" t="s">
        <v>12</v>
      </c>
    </row>
    <row r="181" spans="1:19">
      <c r="A181" t="n">
        <v>2523</v>
      </c>
      <c r="B181" s="11" t="n">
        <v>5</v>
      </c>
      <c r="C181" s="7" t="n">
        <v>30</v>
      </c>
      <c r="D181" s="7" t="n">
        <v>4162</v>
      </c>
      <c r="E181" s="7" t="n">
        <v>1</v>
      </c>
      <c r="F181" s="12" t="n">
        <f t="normal" ca="1">A189</f>
        <v>0</v>
      </c>
    </row>
    <row r="182" spans="1:19">
      <c r="A182" t="s">
        <v>4</v>
      </c>
      <c r="B182" s="4" t="s">
        <v>5</v>
      </c>
      <c r="C182" s="4" t="s">
        <v>7</v>
      </c>
      <c r="D182" s="4" t="s">
        <v>11</v>
      </c>
      <c r="E182" s="4" t="s">
        <v>11</v>
      </c>
      <c r="F182" s="4" t="s">
        <v>11</v>
      </c>
      <c r="G182" s="4" t="s">
        <v>11</v>
      </c>
      <c r="H182" s="4" t="s">
        <v>11</v>
      </c>
      <c r="I182" s="4" t="s">
        <v>11</v>
      </c>
      <c r="J182" s="4" t="s">
        <v>11</v>
      </c>
      <c r="K182" s="4" t="s">
        <v>11</v>
      </c>
      <c r="L182" s="4" t="s">
        <v>11</v>
      </c>
      <c r="M182" s="4" t="s">
        <v>11</v>
      </c>
      <c r="N182" s="4" t="s">
        <v>14</v>
      </c>
      <c r="O182" s="4" t="s">
        <v>14</v>
      </c>
      <c r="P182" s="4" t="s">
        <v>14</v>
      </c>
      <c r="Q182" s="4" t="s">
        <v>14</v>
      </c>
      <c r="R182" s="4" t="s">
        <v>7</v>
      </c>
      <c r="S182" s="4" t="s">
        <v>8</v>
      </c>
    </row>
    <row r="183" spans="1:19">
      <c r="A183" t="n">
        <v>2532</v>
      </c>
      <c r="B183" s="25" t="n">
        <v>75</v>
      </c>
      <c r="C183" s="7" t="n">
        <v>12</v>
      </c>
      <c r="D183" s="7" t="n">
        <v>0</v>
      </c>
      <c r="E183" s="7" t="n">
        <v>0</v>
      </c>
      <c r="F183" s="7" t="n">
        <v>1024</v>
      </c>
      <c r="G183" s="7" t="n">
        <v>720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1024</v>
      </c>
      <c r="M183" s="7" t="n">
        <v>720</v>
      </c>
      <c r="N183" s="7" t="n">
        <v>1065353216</v>
      </c>
      <c r="O183" s="7" t="n">
        <v>1065353216</v>
      </c>
      <c r="P183" s="7" t="n">
        <v>1065353216</v>
      </c>
      <c r="Q183" s="7" t="n">
        <v>0</v>
      </c>
      <c r="R183" s="7" t="n">
        <v>0</v>
      </c>
      <c r="S183" s="7" t="s">
        <v>42</v>
      </c>
    </row>
    <row r="184" spans="1:19">
      <c r="A184" t="s">
        <v>4</v>
      </c>
      <c r="B184" s="4" t="s">
        <v>5</v>
      </c>
      <c r="C184" s="4" t="s">
        <v>7</v>
      </c>
      <c r="D184" s="4" t="s">
        <v>7</v>
      </c>
      <c r="E184" s="4" t="s">
        <v>7</v>
      </c>
      <c r="F184" s="4" t="s">
        <v>13</v>
      </c>
      <c r="G184" s="4" t="s">
        <v>13</v>
      </c>
      <c r="H184" s="4" t="s">
        <v>13</v>
      </c>
      <c r="I184" s="4" t="s">
        <v>13</v>
      </c>
      <c r="J184" s="4" t="s">
        <v>13</v>
      </c>
    </row>
    <row r="185" spans="1:19">
      <c r="A185" t="n">
        <v>2581</v>
      </c>
      <c r="B185" s="26" t="n">
        <v>76</v>
      </c>
      <c r="C185" s="7" t="n">
        <v>12</v>
      </c>
      <c r="D185" s="7" t="n">
        <v>9</v>
      </c>
      <c r="E185" s="7" t="n">
        <v>2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</row>
    <row r="186" spans="1:19">
      <c r="A186" t="s">
        <v>4</v>
      </c>
      <c r="B186" s="4" t="s">
        <v>5</v>
      </c>
      <c r="C186" s="4" t="s">
        <v>12</v>
      </c>
    </row>
    <row r="187" spans="1:19">
      <c r="A187" t="n">
        <v>2605</v>
      </c>
      <c r="B187" s="13" t="n">
        <v>3</v>
      </c>
      <c r="C187" s="12" t="n">
        <f t="normal" ca="1">A219</f>
        <v>0</v>
      </c>
    </row>
    <row r="188" spans="1:19">
      <c r="A188" t="s">
        <v>4</v>
      </c>
      <c r="B188" s="4" t="s">
        <v>5</v>
      </c>
      <c r="C188" s="4" t="s">
        <v>7</v>
      </c>
      <c r="D188" s="4" t="s">
        <v>11</v>
      </c>
      <c r="E188" s="4" t="s">
        <v>7</v>
      </c>
      <c r="F188" s="4" t="s">
        <v>12</v>
      </c>
    </row>
    <row r="189" spans="1:19">
      <c r="A189" t="n">
        <v>2610</v>
      </c>
      <c r="B189" s="11" t="n">
        <v>5</v>
      </c>
      <c r="C189" s="7" t="n">
        <v>30</v>
      </c>
      <c r="D189" s="7" t="n">
        <v>4168</v>
      </c>
      <c r="E189" s="7" t="n">
        <v>1</v>
      </c>
      <c r="F189" s="12" t="n">
        <f t="normal" ca="1">A197</f>
        <v>0</v>
      </c>
    </row>
    <row r="190" spans="1:19">
      <c r="A190" t="s">
        <v>4</v>
      </c>
      <c r="B190" s="4" t="s">
        <v>5</v>
      </c>
      <c r="C190" s="4" t="s">
        <v>7</v>
      </c>
      <c r="D190" s="4" t="s">
        <v>11</v>
      </c>
      <c r="E190" s="4" t="s">
        <v>11</v>
      </c>
      <c r="F190" s="4" t="s">
        <v>11</v>
      </c>
      <c r="G190" s="4" t="s">
        <v>11</v>
      </c>
      <c r="H190" s="4" t="s">
        <v>11</v>
      </c>
      <c r="I190" s="4" t="s">
        <v>11</v>
      </c>
      <c r="J190" s="4" t="s">
        <v>11</v>
      </c>
      <c r="K190" s="4" t="s">
        <v>11</v>
      </c>
      <c r="L190" s="4" t="s">
        <v>11</v>
      </c>
      <c r="M190" s="4" t="s">
        <v>11</v>
      </c>
      <c r="N190" s="4" t="s">
        <v>14</v>
      </c>
      <c r="O190" s="4" t="s">
        <v>14</v>
      </c>
      <c r="P190" s="4" t="s">
        <v>14</v>
      </c>
      <c r="Q190" s="4" t="s">
        <v>14</v>
      </c>
      <c r="R190" s="4" t="s">
        <v>7</v>
      </c>
      <c r="S190" s="4" t="s">
        <v>8</v>
      </c>
    </row>
    <row r="191" spans="1:19">
      <c r="A191" t="n">
        <v>2619</v>
      </c>
      <c r="B191" s="25" t="n">
        <v>75</v>
      </c>
      <c r="C191" s="7" t="n">
        <v>14</v>
      </c>
      <c r="D191" s="7" t="n">
        <v>0</v>
      </c>
      <c r="E191" s="7" t="n">
        <v>0</v>
      </c>
      <c r="F191" s="7" t="n">
        <v>1024</v>
      </c>
      <c r="G191" s="7" t="n">
        <v>720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1024</v>
      </c>
      <c r="M191" s="7" t="n">
        <v>720</v>
      </c>
      <c r="N191" s="7" t="n">
        <v>1065353216</v>
      </c>
      <c r="O191" s="7" t="n">
        <v>1065353216</v>
      </c>
      <c r="P191" s="7" t="n">
        <v>1065353216</v>
      </c>
      <c r="Q191" s="7" t="n">
        <v>0</v>
      </c>
      <c r="R191" s="7" t="n">
        <v>0</v>
      </c>
      <c r="S191" s="7" t="s">
        <v>43</v>
      </c>
    </row>
    <row r="192" spans="1:19">
      <c r="A192" t="s">
        <v>4</v>
      </c>
      <c r="B192" s="4" t="s">
        <v>5</v>
      </c>
      <c r="C192" s="4" t="s">
        <v>7</v>
      </c>
      <c r="D192" s="4" t="s">
        <v>7</v>
      </c>
      <c r="E192" s="4" t="s">
        <v>7</v>
      </c>
      <c r="F192" s="4" t="s">
        <v>13</v>
      </c>
      <c r="G192" s="4" t="s">
        <v>13</v>
      </c>
      <c r="H192" s="4" t="s">
        <v>13</v>
      </c>
      <c r="I192" s="4" t="s">
        <v>13</v>
      </c>
      <c r="J192" s="4" t="s">
        <v>13</v>
      </c>
    </row>
    <row r="193" spans="1:19">
      <c r="A193" t="n">
        <v>2668</v>
      </c>
      <c r="B193" s="26" t="n">
        <v>76</v>
      </c>
      <c r="C193" s="7" t="n">
        <v>14</v>
      </c>
      <c r="D193" s="7" t="n">
        <v>9</v>
      </c>
      <c r="E193" s="7" t="n">
        <v>2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</row>
    <row r="194" spans="1:19">
      <c r="A194" t="s">
        <v>4</v>
      </c>
      <c r="B194" s="4" t="s">
        <v>5</v>
      </c>
      <c r="C194" s="4" t="s">
        <v>12</v>
      </c>
    </row>
    <row r="195" spans="1:19">
      <c r="A195" t="n">
        <v>2692</v>
      </c>
      <c r="B195" s="13" t="n">
        <v>3</v>
      </c>
      <c r="C195" s="12" t="n">
        <f t="normal" ca="1">A219</f>
        <v>0</v>
      </c>
    </row>
    <row r="196" spans="1:19">
      <c r="A196" t="s">
        <v>4</v>
      </c>
      <c r="B196" s="4" t="s">
        <v>5</v>
      </c>
      <c r="C196" s="4" t="s">
        <v>7</v>
      </c>
      <c r="D196" s="4" t="s">
        <v>11</v>
      </c>
      <c r="E196" s="4" t="s">
        <v>7</v>
      </c>
      <c r="F196" s="4" t="s">
        <v>12</v>
      </c>
    </row>
    <row r="197" spans="1:19">
      <c r="A197" t="n">
        <v>2697</v>
      </c>
      <c r="B197" s="11" t="n">
        <v>5</v>
      </c>
      <c r="C197" s="7" t="n">
        <v>30</v>
      </c>
      <c r="D197" s="7" t="n">
        <v>4163</v>
      </c>
      <c r="E197" s="7" t="n">
        <v>1</v>
      </c>
      <c r="F197" s="12" t="n">
        <f t="normal" ca="1">A205</f>
        <v>0</v>
      </c>
    </row>
    <row r="198" spans="1:19">
      <c r="A198" t="s">
        <v>4</v>
      </c>
      <c r="B198" s="4" t="s">
        <v>5</v>
      </c>
      <c r="C198" s="4" t="s">
        <v>7</v>
      </c>
      <c r="D198" s="4" t="s">
        <v>11</v>
      </c>
      <c r="E198" s="4" t="s">
        <v>11</v>
      </c>
      <c r="F198" s="4" t="s">
        <v>11</v>
      </c>
      <c r="G198" s="4" t="s">
        <v>11</v>
      </c>
      <c r="H198" s="4" t="s">
        <v>11</v>
      </c>
      <c r="I198" s="4" t="s">
        <v>11</v>
      </c>
      <c r="J198" s="4" t="s">
        <v>11</v>
      </c>
      <c r="K198" s="4" t="s">
        <v>11</v>
      </c>
      <c r="L198" s="4" t="s">
        <v>11</v>
      </c>
      <c r="M198" s="4" t="s">
        <v>11</v>
      </c>
      <c r="N198" s="4" t="s">
        <v>14</v>
      </c>
      <c r="O198" s="4" t="s">
        <v>14</v>
      </c>
      <c r="P198" s="4" t="s">
        <v>14</v>
      </c>
      <c r="Q198" s="4" t="s">
        <v>14</v>
      </c>
      <c r="R198" s="4" t="s">
        <v>7</v>
      </c>
      <c r="S198" s="4" t="s">
        <v>8</v>
      </c>
    </row>
    <row r="199" spans="1:19">
      <c r="A199" t="n">
        <v>2706</v>
      </c>
      <c r="B199" s="25" t="n">
        <v>75</v>
      </c>
      <c r="C199" s="7" t="n">
        <v>16</v>
      </c>
      <c r="D199" s="7" t="n">
        <v>0</v>
      </c>
      <c r="E199" s="7" t="n">
        <v>0</v>
      </c>
      <c r="F199" s="7" t="n">
        <v>1024</v>
      </c>
      <c r="G199" s="7" t="n">
        <v>720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1024</v>
      </c>
      <c r="M199" s="7" t="n">
        <v>720</v>
      </c>
      <c r="N199" s="7" t="n">
        <v>1065353216</v>
      </c>
      <c r="O199" s="7" t="n">
        <v>1065353216</v>
      </c>
      <c r="P199" s="7" t="n">
        <v>1065353216</v>
      </c>
      <c r="Q199" s="7" t="n">
        <v>0</v>
      </c>
      <c r="R199" s="7" t="n">
        <v>0</v>
      </c>
      <c r="S199" s="7" t="s">
        <v>44</v>
      </c>
    </row>
    <row r="200" spans="1:19">
      <c r="A200" t="s">
        <v>4</v>
      </c>
      <c r="B200" s="4" t="s">
        <v>5</v>
      </c>
      <c r="C200" s="4" t="s">
        <v>7</v>
      </c>
      <c r="D200" s="4" t="s">
        <v>7</v>
      </c>
      <c r="E200" s="4" t="s">
        <v>7</v>
      </c>
      <c r="F200" s="4" t="s">
        <v>13</v>
      </c>
      <c r="G200" s="4" t="s">
        <v>13</v>
      </c>
      <c r="H200" s="4" t="s">
        <v>13</v>
      </c>
      <c r="I200" s="4" t="s">
        <v>13</v>
      </c>
      <c r="J200" s="4" t="s">
        <v>13</v>
      </c>
    </row>
    <row r="201" spans="1:19">
      <c r="A201" t="n">
        <v>2755</v>
      </c>
      <c r="B201" s="26" t="n">
        <v>76</v>
      </c>
      <c r="C201" s="7" t="n">
        <v>16</v>
      </c>
      <c r="D201" s="7" t="n">
        <v>9</v>
      </c>
      <c r="E201" s="7" t="n">
        <v>2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</row>
    <row r="202" spans="1:19">
      <c r="A202" t="s">
        <v>4</v>
      </c>
      <c r="B202" s="4" t="s">
        <v>5</v>
      </c>
      <c r="C202" s="4" t="s">
        <v>12</v>
      </c>
    </row>
    <row r="203" spans="1:19">
      <c r="A203" t="n">
        <v>2779</v>
      </c>
      <c r="B203" s="13" t="n">
        <v>3</v>
      </c>
      <c r="C203" s="12" t="n">
        <f t="normal" ca="1">A219</f>
        <v>0</v>
      </c>
    </row>
    <row r="204" spans="1:19">
      <c r="A204" t="s">
        <v>4</v>
      </c>
      <c r="B204" s="4" t="s">
        <v>5</v>
      </c>
      <c r="C204" s="4" t="s">
        <v>7</v>
      </c>
      <c r="D204" s="4" t="s">
        <v>11</v>
      </c>
      <c r="E204" s="4" t="s">
        <v>7</v>
      </c>
      <c r="F204" s="4" t="s">
        <v>12</v>
      </c>
    </row>
    <row r="205" spans="1:19">
      <c r="A205" t="n">
        <v>2784</v>
      </c>
      <c r="B205" s="11" t="n">
        <v>5</v>
      </c>
      <c r="C205" s="7" t="n">
        <v>30</v>
      </c>
      <c r="D205" s="7" t="n">
        <v>4166</v>
      </c>
      <c r="E205" s="7" t="n">
        <v>1</v>
      </c>
      <c r="F205" s="12" t="n">
        <f t="normal" ca="1">A213</f>
        <v>0</v>
      </c>
    </row>
    <row r="206" spans="1:19">
      <c r="A206" t="s">
        <v>4</v>
      </c>
      <c r="B206" s="4" t="s">
        <v>5</v>
      </c>
      <c r="C206" s="4" t="s">
        <v>7</v>
      </c>
      <c r="D206" s="4" t="s">
        <v>11</v>
      </c>
      <c r="E206" s="4" t="s">
        <v>11</v>
      </c>
      <c r="F206" s="4" t="s">
        <v>11</v>
      </c>
      <c r="G206" s="4" t="s">
        <v>11</v>
      </c>
      <c r="H206" s="4" t="s">
        <v>11</v>
      </c>
      <c r="I206" s="4" t="s">
        <v>11</v>
      </c>
      <c r="J206" s="4" t="s">
        <v>11</v>
      </c>
      <c r="K206" s="4" t="s">
        <v>11</v>
      </c>
      <c r="L206" s="4" t="s">
        <v>11</v>
      </c>
      <c r="M206" s="4" t="s">
        <v>11</v>
      </c>
      <c r="N206" s="4" t="s">
        <v>14</v>
      </c>
      <c r="O206" s="4" t="s">
        <v>14</v>
      </c>
      <c r="P206" s="4" t="s">
        <v>14</v>
      </c>
      <c r="Q206" s="4" t="s">
        <v>14</v>
      </c>
      <c r="R206" s="4" t="s">
        <v>7</v>
      </c>
      <c r="S206" s="4" t="s">
        <v>8</v>
      </c>
    </row>
    <row r="207" spans="1:19">
      <c r="A207" t="n">
        <v>2793</v>
      </c>
      <c r="B207" s="25" t="n">
        <v>75</v>
      </c>
      <c r="C207" s="7" t="n">
        <v>18</v>
      </c>
      <c r="D207" s="7" t="n">
        <v>0</v>
      </c>
      <c r="E207" s="7" t="n">
        <v>0</v>
      </c>
      <c r="F207" s="7" t="n">
        <v>1024</v>
      </c>
      <c r="G207" s="7" t="n">
        <v>720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1024</v>
      </c>
      <c r="M207" s="7" t="n">
        <v>720</v>
      </c>
      <c r="N207" s="7" t="n">
        <v>1065353216</v>
      </c>
      <c r="O207" s="7" t="n">
        <v>1065353216</v>
      </c>
      <c r="P207" s="7" t="n">
        <v>1065353216</v>
      </c>
      <c r="Q207" s="7" t="n">
        <v>0</v>
      </c>
      <c r="R207" s="7" t="n">
        <v>0</v>
      </c>
      <c r="S207" s="7" t="s">
        <v>45</v>
      </c>
    </row>
    <row r="208" spans="1:19">
      <c r="A208" t="s">
        <v>4</v>
      </c>
      <c r="B208" s="4" t="s">
        <v>5</v>
      </c>
      <c r="C208" s="4" t="s">
        <v>7</v>
      </c>
      <c r="D208" s="4" t="s">
        <v>7</v>
      </c>
      <c r="E208" s="4" t="s">
        <v>7</v>
      </c>
      <c r="F208" s="4" t="s">
        <v>13</v>
      </c>
      <c r="G208" s="4" t="s">
        <v>13</v>
      </c>
      <c r="H208" s="4" t="s">
        <v>13</v>
      </c>
      <c r="I208" s="4" t="s">
        <v>13</v>
      </c>
      <c r="J208" s="4" t="s">
        <v>13</v>
      </c>
    </row>
    <row r="209" spans="1:19">
      <c r="A209" t="n">
        <v>2842</v>
      </c>
      <c r="B209" s="26" t="n">
        <v>76</v>
      </c>
      <c r="C209" s="7" t="n">
        <v>18</v>
      </c>
      <c r="D209" s="7" t="n">
        <v>9</v>
      </c>
      <c r="E209" s="7" t="n">
        <v>2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</row>
    <row r="210" spans="1:19">
      <c r="A210" t="s">
        <v>4</v>
      </c>
      <c r="B210" s="4" t="s">
        <v>5</v>
      </c>
      <c r="C210" s="4" t="s">
        <v>12</v>
      </c>
    </row>
    <row r="211" spans="1:19">
      <c r="A211" t="n">
        <v>2866</v>
      </c>
      <c r="B211" s="13" t="n">
        <v>3</v>
      </c>
      <c r="C211" s="12" t="n">
        <f t="normal" ca="1">A219</f>
        <v>0</v>
      </c>
    </row>
    <row r="212" spans="1:19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12</v>
      </c>
    </row>
    <row r="213" spans="1:19">
      <c r="A213" t="n">
        <v>2871</v>
      </c>
      <c r="B213" s="11" t="n">
        <v>5</v>
      </c>
      <c r="C213" s="7" t="n">
        <v>30</v>
      </c>
      <c r="D213" s="7" t="n">
        <v>4164</v>
      </c>
      <c r="E213" s="7" t="n">
        <v>1</v>
      </c>
      <c r="F213" s="12" t="n">
        <f t="normal" ca="1">A219</f>
        <v>0</v>
      </c>
    </row>
    <row r="214" spans="1:19">
      <c r="A214" t="s">
        <v>4</v>
      </c>
      <c r="B214" s="4" t="s">
        <v>5</v>
      </c>
      <c r="C214" s="4" t="s">
        <v>7</v>
      </c>
      <c r="D214" s="4" t="s">
        <v>11</v>
      </c>
      <c r="E214" s="4" t="s">
        <v>11</v>
      </c>
      <c r="F214" s="4" t="s">
        <v>11</v>
      </c>
      <c r="G214" s="4" t="s">
        <v>11</v>
      </c>
      <c r="H214" s="4" t="s">
        <v>11</v>
      </c>
      <c r="I214" s="4" t="s">
        <v>11</v>
      </c>
      <c r="J214" s="4" t="s">
        <v>11</v>
      </c>
      <c r="K214" s="4" t="s">
        <v>11</v>
      </c>
      <c r="L214" s="4" t="s">
        <v>11</v>
      </c>
      <c r="M214" s="4" t="s">
        <v>11</v>
      </c>
      <c r="N214" s="4" t="s">
        <v>14</v>
      </c>
      <c r="O214" s="4" t="s">
        <v>14</v>
      </c>
      <c r="P214" s="4" t="s">
        <v>14</v>
      </c>
      <c r="Q214" s="4" t="s">
        <v>14</v>
      </c>
      <c r="R214" s="4" t="s">
        <v>7</v>
      </c>
      <c r="S214" s="4" t="s">
        <v>8</v>
      </c>
    </row>
    <row r="215" spans="1:19">
      <c r="A215" t="n">
        <v>2880</v>
      </c>
      <c r="B215" s="25" t="n">
        <v>75</v>
      </c>
      <c r="C215" s="7" t="n">
        <v>20</v>
      </c>
      <c r="D215" s="7" t="n">
        <v>0</v>
      </c>
      <c r="E215" s="7" t="n">
        <v>0</v>
      </c>
      <c r="F215" s="7" t="n">
        <v>1024</v>
      </c>
      <c r="G215" s="7" t="n">
        <v>720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1024</v>
      </c>
      <c r="M215" s="7" t="n">
        <v>720</v>
      </c>
      <c r="N215" s="7" t="n">
        <v>1065353216</v>
      </c>
      <c r="O215" s="7" t="n">
        <v>1065353216</v>
      </c>
      <c r="P215" s="7" t="n">
        <v>1065353216</v>
      </c>
      <c r="Q215" s="7" t="n">
        <v>0</v>
      </c>
      <c r="R215" s="7" t="n">
        <v>0</v>
      </c>
      <c r="S215" s="7" t="s">
        <v>46</v>
      </c>
    </row>
    <row r="216" spans="1:19">
      <c r="A216" t="s">
        <v>4</v>
      </c>
      <c r="B216" s="4" t="s">
        <v>5</v>
      </c>
      <c r="C216" s="4" t="s">
        <v>7</v>
      </c>
      <c r="D216" s="4" t="s">
        <v>7</v>
      </c>
      <c r="E216" s="4" t="s">
        <v>7</v>
      </c>
      <c r="F216" s="4" t="s">
        <v>13</v>
      </c>
      <c r="G216" s="4" t="s">
        <v>13</v>
      </c>
      <c r="H216" s="4" t="s">
        <v>13</v>
      </c>
      <c r="I216" s="4" t="s">
        <v>13</v>
      </c>
      <c r="J216" s="4" t="s">
        <v>13</v>
      </c>
    </row>
    <row r="217" spans="1:19">
      <c r="A217" t="n">
        <v>2929</v>
      </c>
      <c r="B217" s="26" t="n">
        <v>76</v>
      </c>
      <c r="C217" s="7" t="n">
        <v>20</v>
      </c>
      <c r="D217" s="7" t="n">
        <v>9</v>
      </c>
      <c r="E217" s="7" t="n">
        <v>2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</row>
    <row r="218" spans="1:19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  <c r="F218" s="4" t="s">
        <v>11</v>
      </c>
      <c r="G218" s="4" t="s">
        <v>11</v>
      </c>
      <c r="H218" s="4" t="s">
        <v>11</v>
      </c>
      <c r="I218" s="4" t="s">
        <v>11</v>
      </c>
      <c r="J218" s="4" t="s">
        <v>11</v>
      </c>
      <c r="K218" s="4" t="s">
        <v>11</v>
      </c>
      <c r="L218" s="4" t="s">
        <v>11</v>
      </c>
      <c r="M218" s="4" t="s">
        <v>11</v>
      </c>
      <c r="N218" s="4" t="s">
        <v>14</v>
      </c>
      <c r="O218" s="4" t="s">
        <v>14</v>
      </c>
      <c r="P218" s="4" t="s">
        <v>14</v>
      </c>
      <c r="Q218" s="4" t="s">
        <v>14</v>
      </c>
      <c r="R218" s="4" t="s">
        <v>7</v>
      </c>
      <c r="S218" s="4" t="s">
        <v>8</v>
      </c>
    </row>
    <row r="219" spans="1:19">
      <c r="A219" t="n">
        <v>2953</v>
      </c>
      <c r="B219" s="25" t="n">
        <v>75</v>
      </c>
      <c r="C219" s="7" t="n">
        <v>21</v>
      </c>
      <c r="D219" s="7" t="n">
        <v>0</v>
      </c>
      <c r="E219" s="7" t="n">
        <v>0</v>
      </c>
      <c r="F219" s="7" t="n">
        <v>1024</v>
      </c>
      <c r="G219" s="7" t="n">
        <v>720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1024</v>
      </c>
      <c r="M219" s="7" t="n">
        <v>720</v>
      </c>
      <c r="N219" s="7" t="n">
        <v>1065353216</v>
      </c>
      <c r="O219" s="7" t="n">
        <v>1065353216</v>
      </c>
      <c r="P219" s="7" t="n">
        <v>1065353216</v>
      </c>
      <c r="Q219" s="7" t="n">
        <v>0</v>
      </c>
      <c r="R219" s="7" t="n">
        <v>0</v>
      </c>
      <c r="S219" s="7" t="s">
        <v>47</v>
      </c>
    </row>
    <row r="220" spans="1:19">
      <c r="A220" t="s">
        <v>4</v>
      </c>
      <c r="B220" s="4" t="s">
        <v>5</v>
      </c>
      <c r="C220" s="4" t="s">
        <v>7</v>
      </c>
      <c r="D220" s="4" t="s">
        <v>7</v>
      </c>
      <c r="E220" s="4" t="s">
        <v>7</v>
      </c>
      <c r="F220" s="4" t="s">
        <v>13</v>
      </c>
      <c r="G220" s="4" t="s">
        <v>13</v>
      </c>
      <c r="H220" s="4" t="s">
        <v>13</v>
      </c>
      <c r="I220" s="4" t="s">
        <v>13</v>
      </c>
      <c r="J220" s="4" t="s">
        <v>13</v>
      </c>
    </row>
    <row r="221" spans="1:19">
      <c r="A221" t="n">
        <v>3002</v>
      </c>
      <c r="B221" s="26" t="n">
        <v>76</v>
      </c>
      <c r="C221" s="7" t="n">
        <v>21</v>
      </c>
      <c r="D221" s="7" t="n">
        <v>9</v>
      </c>
      <c r="E221" s="7" t="n">
        <v>2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</row>
    <row r="222" spans="1:19">
      <c r="A222" t="s">
        <v>4</v>
      </c>
      <c r="B222" s="4" t="s">
        <v>5</v>
      </c>
      <c r="C222" s="4" t="s">
        <v>7</v>
      </c>
      <c r="D222" s="4" t="s">
        <v>11</v>
      </c>
      <c r="E222" s="4" t="s">
        <v>11</v>
      </c>
      <c r="F222" s="4" t="s">
        <v>11</v>
      </c>
      <c r="G222" s="4" t="s">
        <v>11</v>
      </c>
      <c r="H222" s="4" t="s">
        <v>11</v>
      </c>
      <c r="I222" s="4" t="s">
        <v>11</v>
      </c>
      <c r="J222" s="4" t="s">
        <v>11</v>
      </c>
      <c r="K222" s="4" t="s">
        <v>11</v>
      </c>
      <c r="L222" s="4" t="s">
        <v>11</v>
      </c>
      <c r="M222" s="4" t="s">
        <v>11</v>
      </c>
      <c r="N222" s="4" t="s">
        <v>14</v>
      </c>
      <c r="O222" s="4" t="s">
        <v>14</v>
      </c>
      <c r="P222" s="4" t="s">
        <v>14</v>
      </c>
      <c r="Q222" s="4" t="s">
        <v>14</v>
      </c>
      <c r="R222" s="4" t="s">
        <v>7</v>
      </c>
      <c r="S222" s="4" t="s">
        <v>8</v>
      </c>
    </row>
    <row r="223" spans="1:19">
      <c r="A223" t="n">
        <v>3026</v>
      </c>
      <c r="B223" s="25" t="n">
        <v>75</v>
      </c>
      <c r="C223" s="7" t="n">
        <v>22</v>
      </c>
      <c r="D223" s="7" t="n">
        <v>0</v>
      </c>
      <c r="E223" s="7" t="n">
        <v>0</v>
      </c>
      <c r="F223" s="7" t="n">
        <v>1024</v>
      </c>
      <c r="G223" s="7" t="n">
        <v>720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1024</v>
      </c>
      <c r="M223" s="7" t="n">
        <v>720</v>
      </c>
      <c r="N223" s="7" t="n">
        <v>1065353216</v>
      </c>
      <c r="O223" s="7" t="n">
        <v>1065353216</v>
      </c>
      <c r="P223" s="7" t="n">
        <v>1065353216</v>
      </c>
      <c r="Q223" s="7" t="n">
        <v>0</v>
      </c>
      <c r="R223" s="7" t="n">
        <v>1</v>
      </c>
      <c r="S223" s="7" t="s">
        <v>48</v>
      </c>
    </row>
    <row r="224" spans="1:19">
      <c r="A224" t="s">
        <v>4</v>
      </c>
      <c r="B224" s="4" t="s">
        <v>5</v>
      </c>
      <c r="C224" s="4" t="s">
        <v>7</v>
      </c>
      <c r="D224" s="4" t="s">
        <v>7</v>
      </c>
      <c r="E224" s="4" t="s">
        <v>7</v>
      </c>
      <c r="F224" s="4" t="s">
        <v>13</v>
      </c>
      <c r="G224" s="4" t="s">
        <v>13</v>
      </c>
      <c r="H224" s="4" t="s">
        <v>13</v>
      </c>
      <c r="I224" s="4" t="s">
        <v>13</v>
      </c>
      <c r="J224" s="4" t="s">
        <v>13</v>
      </c>
    </row>
    <row r="225" spans="1:19">
      <c r="A225" t="n">
        <v>3074</v>
      </c>
      <c r="B225" s="26" t="n">
        <v>76</v>
      </c>
      <c r="C225" s="7" t="n">
        <v>22</v>
      </c>
      <c r="D225" s="7" t="n">
        <v>9</v>
      </c>
      <c r="E225" s="7" t="n">
        <v>2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</row>
    <row r="226" spans="1:19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8</v>
      </c>
    </row>
    <row r="227" spans="1:19">
      <c r="A227" t="n">
        <v>3098</v>
      </c>
      <c r="B227" s="27" t="n">
        <v>39</v>
      </c>
      <c r="C227" s="7" t="n">
        <v>10</v>
      </c>
      <c r="D227" s="7" t="n">
        <v>65533</v>
      </c>
      <c r="E227" s="7" t="n">
        <v>200</v>
      </c>
      <c r="F227" s="7" t="s">
        <v>49</v>
      </c>
    </row>
    <row r="228" spans="1:19">
      <c r="A228" t="s">
        <v>4</v>
      </c>
      <c r="B228" s="4" t="s">
        <v>5</v>
      </c>
      <c r="C228" s="4" t="s">
        <v>7</v>
      </c>
      <c r="D228" s="4" t="s">
        <v>11</v>
      </c>
      <c r="E228" s="4" t="s">
        <v>7</v>
      </c>
      <c r="F228" s="4" t="s">
        <v>8</v>
      </c>
    </row>
    <row r="229" spans="1:19">
      <c r="A229" t="n">
        <v>3122</v>
      </c>
      <c r="B229" s="27" t="n">
        <v>39</v>
      </c>
      <c r="C229" s="7" t="n">
        <v>10</v>
      </c>
      <c r="D229" s="7" t="n">
        <v>65533</v>
      </c>
      <c r="E229" s="7" t="n">
        <v>201</v>
      </c>
      <c r="F229" s="7" t="s">
        <v>50</v>
      </c>
    </row>
    <row r="230" spans="1:19">
      <c r="A230" t="s">
        <v>4</v>
      </c>
      <c r="B230" s="4" t="s">
        <v>5</v>
      </c>
      <c r="C230" s="4" t="s">
        <v>11</v>
      </c>
      <c r="D230" s="4" t="s">
        <v>8</v>
      </c>
      <c r="E230" s="4" t="s">
        <v>8</v>
      </c>
      <c r="F230" s="4" t="s">
        <v>8</v>
      </c>
      <c r="G230" s="4" t="s">
        <v>7</v>
      </c>
      <c r="H230" s="4" t="s">
        <v>14</v>
      </c>
      <c r="I230" s="4" t="s">
        <v>13</v>
      </c>
      <c r="J230" s="4" t="s">
        <v>13</v>
      </c>
      <c r="K230" s="4" t="s">
        <v>13</v>
      </c>
      <c r="L230" s="4" t="s">
        <v>13</v>
      </c>
      <c r="M230" s="4" t="s">
        <v>13</v>
      </c>
      <c r="N230" s="4" t="s">
        <v>13</v>
      </c>
      <c r="O230" s="4" t="s">
        <v>13</v>
      </c>
      <c r="P230" s="4" t="s">
        <v>8</v>
      </c>
      <c r="Q230" s="4" t="s">
        <v>8</v>
      </c>
      <c r="R230" s="4" t="s">
        <v>14</v>
      </c>
      <c r="S230" s="4" t="s">
        <v>7</v>
      </c>
      <c r="T230" s="4" t="s">
        <v>14</v>
      </c>
      <c r="U230" s="4" t="s">
        <v>14</v>
      </c>
      <c r="V230" s="4" t="s">
        <v>11</v>
      </c>
    </row>
    <row r="231" spans="1:19">
      <c r="A231" t="n">
        <v>3146</v>
      </c>
      <c r="B231" s="28" t="n">
        <v>19</v>
      </c>
      <c r="C231" s="7" t="n">
        <v>17</v>
      </c>
      <c r="D231" s="7" t="s">
        <v>51</v>
      </c>
      <c r="E231" s="7" t="s">
        <v>52</v>
      </c>
      <c r="F231" s="7" t="s">
        <v>17</v>
      </c>
      <c r="G231" s="7" t="n">
        <v>0</v>
      </c>
      <c r="H231" s="7" t="n">
        <v>1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1</v>
      </c>
      <c r="N231" s="7" t="n">
        <v>1.60000002384186</v>
      </c>
      <c r="O231" s="7" t="n">
        <v>0.0900000035762787</v>
      </c>
      <c r="P231" s="7" t="s">
        <v>17</v>
      </c>
      <c r="Q231" s="7" t="s">
        <v>17</v>
      </c>
      <c r="R231" s="7" t="n">
        <v>-1</v>
      </c>
      <c r="S231" s="7" t="n">
        <v>0</v>
      </c>
      <c r="T231" s="7" t="n">
        <v>0</v>
      </c>
      <c r="U231" s="7" t="n">
        <v>0</v>
      </c>
      <c r="V231" s="7" t="n">
        <v>0</v>
      </c>
    </row>
    <row r="232" spans="1:19">
      <c r="A232" t="s">
        <v>4</v>
      </c>
      <c r="B232" s="4" t="s">
        <v>5</v>
      </c>
      <c r="C232" s="4" t="s">
        <v>11</v>
      </c>
      <c r="D232" s="4" t="s">
        <v>8</v>
      </c>
      <c r="E232" s="4" t="s">
        <v>8</v>
      </c>
      <c r="F232" s="4" t="s">
        <v>8</v>
      </c>
      <c r="G232" s="4" t="s">
        <v>7</v>
      </c>
      <c r="H232" s="4" t="s">
        <v>14</v>
      </c>
      <c r="I232" s="4" t="s">
        <v>13</v>
      </c>
      <c r="J232" s="4" t="s">
        <v>13</v>
      </c>
      <c r="K232" s="4" t="s">
        <v>13</v>
      </c>
      <c r="L232" s="4" t="s">
        <v>13</v>
      </c>
      <c r="M232" s="4" t="s">
        <v>13</v>
      </c>
      <c r="N232" s="4" t="s">
        <v>13</v>
      </c>
      <c r="O232" s="4" t="s">
        <v>13</v>
      </c>
      <c r="P232" s="4" t="s">
        <v>8</v>
      </c>
      <c r="Q232" s="4" t="s">
        <v>8</v>
      </c>
      <c r="R232" s="4" t="s">
        <v>14</v>
      </c>
      <c r="S232" s="4" t="s">
        <v>7</v>
      </c>
      <c r="T232" s="4" t="s">
        <v>14</v>
      </c>
      <c r="U232" s="4" t="s">
        <v>14</v>
      </c>
      <c r="V232" s="4" t="s">
        <v>11</v>
      </c>
    </row>
    <row r="233" spans="1:19">
      <c r="A233" t="n">
        <v>3219</v>
      </c>
      <c r="B233" s="28" t="n">
        <v>19</v>
      </c>
      <c r="C233" s="7" t="n">
        <v>18</v>
      </c>
      <c r="D233" s="7" t="s">
        <v>53</v>
      </c>
      <c r="E233" s="7" t="s">
        <v>54</v>
      </c>
      <c r="F233" s="7" t="s">
        <v>17</v>
      </c>
      <c r="G233" s="7" t="n">
        <v>0</v>
      </c>
      <c r="H233" s="7" t="n">
        <v>1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</v>
      </c>
      <c r="N233" s="7" t="n">
        <v>1.60000002384186</v>
      </c>
      <c r="O233" s="7" t="n">
        <v>0.0900000035762787</v>
      </c>
      <c r="P233" s="7" t="s">
        <v>17</v>
      </c>
      <c r="Q233" s="7" t="s">
        <v>17</v>
      </c>
      <c r="R233" s="7" t="n">
        <v>-1</v>
      </c>
      <c r="S233" s="7" t="n">
        <v>0</v>
      </c>
      <c r="T233" s="7" t="n">
        <v>0</v>
      </c>
      <c r="U233" s="7" t="n">
        <v>0</v>
      </c>
      <c r="V233" s="7" t="n">
        <v>0</v>
      </c>
    </row>
    <row r="234" spans="1:19">
      <c r="A234" t="s">
        <v>4</v>
      </c>
      <c r="B234" s="4" t="s">
        <v>5</v>
      </c>
      <c r="C234" s="4" t="s">
        <v>11</v>
      </c>
      <c r="D234" s="4" t="s">
        <v>8</v>
      </c>
      <c r="E234" s="4" t="s">
        <v>8</v>
      </c>
      <c r="F234" s="4" t="s">
        <v>8</v>
      </c>
      <c r="G234" s="4" t="s">
        <v>7</v>
      </c>
      <c r="H234" s="4" t="s">
        <v>14</v>
      </c>
      <c r="I234" s="4" t="s">
        <v>13</v>
      </c>
      <c r="J234" s="4" t="s">
        <v>13</v>
      </c>
      <c r="K234" s="4" t="s">
        <v>13</v>
      </c>
      <c r="L234" s="4" t="s">
        <v>13</v>
      </c>
      <c r="M234" s="4" t="s">
        <v>13</v>
      </c>
      <c r="N234" s="4" t="s">
        <v>13</v>
      </c>
      <c r="O234" s="4" t="s">
        <v>13</v>
      </c>
      <c r="P234" s="4" t="s">
        <v>8</v>
      </c>
      <c r="Q234" s="4" t="s">
        <v>8</v>
      </c>
      <c r="R234" s="4" t="s">
        <v>14</v>
      </c>
      <c r="S234" s="4" t="s">
        <v>7</v>
      </c>
      <c r="T234" s="4" t="s">
        <v>14</v>
      </c>
      <c r="U234" s="4" t="s">
        <v>14</v>
      </c>
      <c r="V234" s="4" t="s">
        <v>11</v>
      </c>
    </row>
    <row r="235" spans="1:19">
      <c r="A235" t="n">
        <v>3301</v>
      </c>
      <c r="B235" s="28" t="n">
        <v>19</v>
      </c>
      <c r="C235" s="7" t="n">
        <v>7032</v>
      </c>
      <c r="D235" s="7" t="s">
        <v>55</v>
      </c>
      <c r="E235" s="7" t="s">
        <v>56</v>
      </c>
      <c r="F235" s="7" t="s">
        <v>17</v>
      </c>
      <c r="G235" s="7" t="n">
        <v>0</v>
      </c>
      <c r="H235" s="7" t="n">
        <v>1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1</v>
      </c>
      <c r="N235" s="7" t="n">
        <v>1.60000002384186</v>
      </c>
      <c r="O235" s="7" t="n">
        <v>0.0900000035762787</v>
      </c>
      <c r="P235" s="7" t="s">
        <v>17</v>
      </c>
      <c r="Q235" s="7" t="s">
        <v>17</v>
      </c>
      <c r="R235" s="7" t="n">
        <v>-1</v>
      </c>
      <c r="S235" s="7" t="n">
        <v>0</v>
      </c>
      <c r="T235" s="7" t="n">
        <v>0</v>
      </c>
      <c r="U235" s="7" t="n">
        <v>0</v>
      </c>
      <c r="V235" s="7" t="n">
        <v>0</v>
      </c>
    </row>
    <row r="236" spans="1:19">
      <c r="A236" t="s">
        <v>4</v>
      </c>
      <c r="B236" s="4" t="s">
        <v>5</v>
      </c>
      <c r="C236" s="4" t="s">
        <v>11</v>
      </c>
      <c r="D236" s="4" t="s">
        <v>8</v>
      </c>
      <c r="E236" s="4" t="s">
        <v>8</v>
      </c>
      <c r="F236" s="4" t="s">
        <v>8</v>
      </c>
      <c r="G236" s="4" t="s">
        <v>7</v>
      </c>
      <c r="H236" s="4" t="s">
        <v>14</v>
      </c>
      <c r="I236" s="4" t="s">
        <v>13</v>
      </c>
      <c r="J236" s="4" t="s">
        <v>13</v>
      </c>
      <c r="K236" s="4" t="s">
        <v>13</v>
      </c>
      <c r="L236" s="4" t="s">
        <v>13</v>
      </c>
      <c r="M236" s="4" t="s">
        <v>13</v>
      </c>
      <c r="N236" s="4" t="s">
        <v>13</v>
      </c>
      <c r="O236" s="4" t="s">
        <v>13</v>
      </c>
      <c r="P236" s="4" t="s">
        <v>8</v>
      </c>
      <c r="Q236" s="4" t="s">
        <v>8</v>
      </c>
      <c r="R236" s="4" t="s">
        <v>14</v>
      </c>
      <c r="S236" s="4" t="s">
        <v>7</v>
      </c>
      <c r="T236" s="4" t="s">
        <v>14</v>
      </c>
      <c r="U236" s="4" t="s">
        <v>14</v>
      </c>
      <c r="V236" s="4" t="s">
        <v>11</v>
      </c>
    </row>
    <row r="237" spans="1:19">
      <c r="A237" t="n">
        <v>3371</v>
      </c>
      <c r="B237" s="28" t="n">
        <v>19</v>
      </c>
      <c r="C237" s="7" t="n">
        <v>1590</v>
      </c>
      <c r="D237" s="7" t="s">
        <v>57</v>
      </c>
      <c r="E237" s="7" t="s">
        <v>58</v>
      </c>
      <c r="F237" s="7" t="s">
        <v>17</v>
      </c>
      <c r="G237" s="7" t="n">
        <v>0</v>
      </c>
      <c r="H237" s="7" t="n">
        <v>1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1</v>
      </c>
      <c r="N237" s="7" t="n">
        <v>1.60000002384186</v>
      </c>
      <c r="O237" s="7" t="n">
        <v>0.0900000035762787</v>
      </c>
      <c r="P237" s="7" t="s">
        <v>59</v>
      </c>
      <c r="Q237" s="7" t="s">
        <v>17</v>
      </c>
      <c r="R237" s="7" t="n">
        <v>-1</v>
      </c>
      <c r="S237" s="7" t="n">
        <v>0</v>
      </c>
      <c r="T237" s="7" t="n">
        <v>0</v>
      </c>
      <c r="U237" s="7" t="n">
        <v>0</v>
      </c>
      <c r="V237" s="7" t="n">
        <v>0</v>
      </c>
    </row>
    <row r="238" spans="1:19">
      <c r="A238" t="s">
        <v>4</v>
      </c>
      <c r="B238" s="4" t="s">
        <v>5</v>
      </c>
      <c r="C238" s="4" t="s">
        <v>11</v>
      </c>
      <c r="D238" s="4" t="s">
        <v>7</v>
      </c>
      <c r="E238" s="4" t="s">
        <v>7</v>
      </c>
      <c r="F238" s="4" t="s">
        <v>8</v>
      </c>
    </row>
    <row r="239" spans="1:19">
      <c r="A239" t="n">
        <v>3448</v>
      </c>
      <c r="B239" s="29" t="n">
        <v>20</v>
      </c>
      <c r="C239" s="7" t="n">
        <v>0</v>
      </c>
      <c r="D239" s="7" t="n">
        <v>3</v>
      </c>
      <c r="E239" s="7" t="n">
        <v>10</v>
      </c>
      <c r="F239" s="7" t="s">
        <v>60</v>
      </c>
    </row>
    <row r="240" spans="1:19">
      <c r="A240" t="s">
        <v>4</v>
      </c>
      <c r="B240" s="4" t="s">
        <v>5</v>
      </c>
      <c r="C240" s="4" t="s">
        <v>11</v>
      </c>
    </row>
    <row r="241" spans="1:22">
      <c r="A241" t="n">
        <v>3466</v>
      </c>
      <c r="B241" s="24" t="n">
        <v>16</v>
      </c>
      <c r="C241" s="7" t="n">
        <v>0</v>
      </c>
    </row>
    <row r="242" spans="1:22">
      <c r="A242" t="s">
        <v>4</v>
      </c>
      <c r="B242" s="4" t="s">
        <v>5</v>
      </c>
      <c r="C242" s="4" t="s">
        <v>11</v>
      </c>
      <c r="D242" s="4" t="s">
        <v>7</v>
      </c>
      <c r="E242" s="4" t="s">
        <v>7</v>
      </c>
      <c r="F242" s="4" t="s">
        <v>8</v>
      </c>
    </row>
    <row r="243" spans="1:22">
      <c r="A243" t="n">
        <v>3469</v>
      </c>
      <c r="B243" s="29" t="n">
        <v>20</v>
      </c>
      <c r="C243" s="7" t="n">
        <v>17</v>
      </c>
      <c r="D243" s="7" t="n">
        <v>3</v>
      </c>
      <c r="E243" s="7" t="n">
        <v>10</v>
      </c>
      <c r="F243" s="7" t="s">
        <v>60</v>
      </c>
    </row>
    <row r="244" spans="1:22">
      <c r="A244" t="s">
        <v>4</v>
      </c>
      <c r="B244" s="4" t="s">
        <v>5</v>
      </c>
      <c r="C244" s="4" t="s">
        <v>11</v>
      </c>
    </row>
    <row r="245" spans="1:22">
      <c r="A245" t="n">
        <v>3487</v>
      </c>
      <c r="B245" s="24" t="n">
        <v>16</v>
      </c>
      <c r="C245" s="7" t="n">
        <v>0</v>
      </c>
    </row>
    <row r="246" spans="1:22">
      <c r="A246" t="s">
        <v>4</v>
      </c>
      <c r="B246" s="4" t="s">
        <v>5</v>
      </c>
      <c r="C246" s="4" t="s">
        <v>11</v>
      </c>
      <c r="D246" s="4" t="s">
        <v>7</v>
      </c>
      <c r="E246" s="4" t="s">
        <v>7</v>
      </c>
      <c r="F246" s="4" t="s">
        <v>8</v>
      </c>
    </row>
    <row r="247" spans="1:22">
      <c r="A247" t="n">
        <v>3490</v>
      </c>
      <c r="B247" s="29" t="n">
        <v>20</v>
      </c>
      <c r="C247" s="7" t="n">
        <v>18</v>
      </c>
      <c r="D247" s="7" t="n">
        <v>3</v>
      </c>
      <c r="E247" s="7" t="n">
        <v>10</v>
      </c>
      <c r="F247" s="7" t="s">
        <v>60</v>
      </c>
    </row>
    <row r="248" spans="1:22">
      <c r="A248" t="s">
        <v>4</v>
      </c>
      <c r="B248" s="4" t="s">
        <v>5</v>
      </c>
      <c r="C248" s="4" t="s">
        <v>11</v>
      </c>
    </row>
    <row r="249" spans="1:22">
      <c r="A249" t="n">
        <v>3508</v>
      </c>
      <c r="B249" s="24" t="n">
        <v>16</v>
      </c>
      <c r="C249" s="7" t="n">
        <v>0</v>
      </c>
    </row>
    <row r="250" spans="1:22">
      <c r="A250" t="s">
        <v>4</v>
      </c>
      <c r="B250" s="4" t="s">
        <v>5</v>
      </c>
      <c r="C250" s="4" t="s">
        <v>11</v>
      </c>
      <c r="D250" s="4" t="s">
        <v>7</v>
      </c>
      <c r="E250" s="4" t="s">
        <v>7</v>
      </c>
      <c r="F250" s="4" t="s">
        <v>8</v>
      </c>
    </row>
    <row r="251" spans="1:22">
      <c r="A251" t="n">
        <v>3511</v>
      </c>
      <c r="B251" s="29" t="n">
        <v>20</v>
      </c>
      <c r="C251" s="7" t="n">
        <v>7032</v>
      </c>
      <c r="D251" s="7" t="n">
        <v>3</v>
      </c>
      <c r="E251" s="7" t="n">
        <v>10</v>
      </c>
      <c r="F251" s="7" t="s">
        <v>60</v>
      </c>
    </row>
    <row r="252" spans="1:22">
      <c r="A252" t="s">
        <v>4</v>
      </c>
      <c r="B252" s="4" t="s">
        <v>5</v>
      </c>
      <c r="C252" s="4" t="s">
        <v>11</v>
      </c>
    </row>
    <row r="253" spans="1:22">
      <c r="A253" t="n">
        <v>3529</v>
      </c>
      <c r="B253" s="24" t="n">
        <v>16</v>
      </c>
      <c r="C253" s="7" t="n">
        <v>0</v>
      </c>
    </row>
    <row r="254" spans="1:22">
      <c r="A254" t="s">
        <v>4</v>
      </c>
      <c r="B254" s="4" t="s">
        <v>5</v>
      </c>
      <c r="C254" s="4" t="s">
        <v>11</v>
      </c>
      <c r="D254" s="4" t="s">
        <v>7</v>
      </c>
      <c r="E254" s="4" t="s">
        <v>7</v>
      </c>
      <c r="F254" s="4" t="s">
        <v>8</v>
      </c>
    </row>
    <row r="255" spans="1:22">
      <c r="A255" t="n">
        <v>3532</v>
      </c>
      <c r="B255" s="29" t="n">
        <v>20</v>
      </c>
      <c r="C255" s="7" t="n">
        <v>1590</v>
      </c>
      <c r="D255" s="7" t="n">
        <v>3</v>
      </c>
      <c r="E255" s="7" t="n">
        <v>10</v>
      </c>
      <c r="F255" s="7" t="s">
        <v>60</v>
      </c>
    </row>
    <row r="256" spans="1:22">
      <c r="A256" t="s">
        <v>4</v>
      </c>
      <c r="B256" s="4" t="s">
        <v>5</v>
      </c>
      <c r="C256" s="4" t="s">
        <v>11</v>
      </c>
    </row>
    <row r="257" spans="1:6">
      <c r="A257" t="n">
        <v>3550</v>
      </c>
      <c r="B257" s="24" t="n">
        <v>16</v>
      </c>
      <c r="C257" s="7" t="n">
        <v>0</v>
      </c>
    </row>
    <row r="258" spans="1:6">
      <c r="A258" t="s">
        <v>4</v>
      </c>
      <c r="B258" s="4" t="s">
        <v>5</v>
      </c>
      <c r="C258" s="4" t="s">
        <v>7</v>
      </c>
      <c r="D258" s="4" t="s">
        <v>11</v>
      </c>
      <c r="E258" s="4" t="s">
        <v>8</v>
      </c>
      <c r="F258" s="4" t="s">
        <v>8</v>
      </c>
    </row>
    <row r="259" spans="1:6">
      <c r="A259" t="n">
        <v>3553</v>
      </c>
      <c r="B259" s="30" t="n">
        <v>36</v>
      </c>
      <c r="C259" s="7" t="n">
        <v>10</v>
      </c>
      <c r="D259" s="7" t="n">
        <v>0</v>
      </c>
      <c r="E259" s="7" t="s">
        <v>61</v>
      </c>
      <c r="F259" s="7" t="s">
        <v>17</v>
      </c>
    </row>
    <row r="260" spans="1:6">
      <c r="A260" t="s">
        <v>4</v>
      </c>
      <c r="B260" s="4" t="s">
        <v>5</v>
      </c>
      <c r="C260" s="4" t="s">
        <v>7</v>
      </c>
      <c r="D260" s="4" t="s">
        <v>11</v>
      </c>
      <c r="E260" s="4" t="s">
        <v>8</v>
      </c>
      <c r="F260" s="4" t="s">
        <v>8</v>
      </c>
    </row>
    <row r="261" spans="1:6">
      <c r="A261" t="n">
        <v>3571</v>
      </c>
      <c r="B261" s="30" t="n">
        <v>36</v>
      </c>
      <c r="C261" s="7" t="n">
        <v>10</v>
      </c>
      <c r="D261" s="7" t="n">
        <v>17</v>
      </c>
      <c r="E261" s="7" t="s">
        <v>51</v>
      </c>
      <c r="F261" s="7" t="s">
        <v>17</v>
      </c>
    </row>
    <row r="262" spans="1:6">
      <c r="A262" t="s">
        <v>4</v>
      </c>
      <c r="B262" s="4" t="s">
        <v>5</v>
      </c>
      <c r="C262" s="4" t="s">
        <v>7</v>
      </c>
      <c r="D262" s="4" t="s">
        <v>11</v>
      </c>
      <c r="E262" s="4" t="s">
        <v>8</v>
      </c>
      <c r="F262" s="4" t="s">
        <v>8</v>
      </c>
    </row>
    <row r="263" spans="1:6">
      <c r="A263" t="n">
        <v>3589</v>
      </c>
      <c r="B263" s="30" t="n">
        <v>36</v>
      </c>
      <c r="C263" s="7" t="n">
        <v>10</v>
      </c>
      <c r="D263" s="7" t="n">
        <v>18</v>
      </c>
      <c r="E263" s="7" t="s">
        <v>53</v>
      </c>
      <c r="F263" s="7" t="s">
        <v>17</v>
      </c>
    </row>
    <row r="264" spans="1:6">
      <c r="A264" t="s">
        <v>4</v>
      </c>
      <c r="B264" s="4" t="s">
        <v>5</v>
      </c>
      <c r="C264" s="4" t="s">
        <v>7</v>
      </c>
      <c r="D264" s="4" t="s">
        <v>11</v>
      </c>
      <c r="E264" s="4" t="s">
        <v>7</v>
      </c>
      <c r="F264" s="4" t="s">
        <v>8</v>
      </c>
      <c r="G264" s="4" t="s">
        <v>8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8</v>
      </c>
      <c r="O264" s="4" t="s">
        <v>8</v>
      </c>
      <c r="P264" s="4" t="s">
        <v>8</v>
      </c>
      <c r="Q264" s="4" t="s">
        <v>8</v>
      </c>
      <c r="R264" s="4" t="s">
        <v>8</v>
      </c>
      <c r="S264" s="4" t="s">
        <v>8</v>
      </c>
      <c r="T264" s="4" t="s">
        <v>8</v>
      </c>
      <c r="U264" s="4" t="s">
        <v>8</v>
      </c>
    </row>
    <row r="265" spans="1:6">
      <c r="A265" t="n">
        <v>3607</v>
      </c>
      <c r="B265" s="30" t="n">
        <v>36</v>
      </c>
      <c r="C265" s="7" t="n">
        <v>8</v>
      </c>
      <c r="D265" s="7" t="n">
        <v>0</v>
      </c>
      <c r="E265" s="7" t="n">
        <v>0</v>
      </c>
      <c r="F265" s="7" t="s">
        <v>62</v>
      </c>
      <c r="G265" s="7" t="s">
        <v>63</v>
      </c>
      <c r="H265" s="7" t="s">
        <v>64</v>
      </c>
      <c r="I265" s="7" t="s">
        <v>65</v>
      </c>
      <c r="J265" s="7" t="s">
        <v>66</v>
      </c>
      <c r="K265" s="7" t="s">
        <v>67</v>
      </c>
      <c r="L265" s="7" t="s">
        <v>68</v>
      </c>
      <c r="M265" s="7" t="s">
        <v>69</v>
      </c>
      <c r="N265" s="7" t="s">
        <v>70</v>
      </c>
      <c r="O265" s="7" t="s">
        <v>71</v>
      </c>
      <c r="P265" s="7" t="s">
        <v>72</v>
      </c>
      <c r="Q265" s="7" t="s">
        <v>17</v>
      </c>
      <c r="R265" s="7" t="s">
        <v>17</v>
      </c>
      <c r="S265" s="7" t="s">
        <v>17</v>
      </c>
      <c r="T265" s="7" t="s">
        <v>17</v>
      </c>
      <c r="U265" s="7" t="s">
        <v>17</v>
      </c>
    </row>
    <row r="266" spans="1:6">
      <c r="A266" t="s">
        <v>4</v>
      </c>
      <c r="B266" s="4" t="s">
        <v>5</v>
      </c>
      <c r="C266" s="4" t="s">
        <v>7</v>
      </c>
      <c r="D266" s="4" t="s">
        <v>11</v>
      </c>
      <c r="E266" s="4" t="s">
        <v>7</v>
      </c>
      <c r="F266" s="4" t="s">
        <v>8</v>
      </c>
      <c r="G266" s="4" t="s">
        <v>8</v>
      </c>
      <c r="H266" s="4" t="s">
        <v>8</v>
      </c>
      <c r="I266" s="4" t="s">
        <v>8</v>
      </c>
      <c r="J266" s="4" t="s">
        <v>8</v>
      </c>
      <c r="K266" s="4" t="s">
        <v>8</v>
      </c>
      <c r="L266" s="4" t="s">
        <v>8</v>
      </c>
      <c r="M266" s="4" t="s">
        <v>8</v>
      </c>
      <c r="N266" s="4" t="s">
        <v>8</v>
      </c>
      <c r="O266" s="4" t="s">
        <v>8</v>
      </c>
      <c r="P266" s="4" t="s">
        <v>8</v>
      </c>
      <c r="Q266" s="4" t="s">
        <v>8</v>
      </c>
      <c r="R266" s="4" t="s">
        <v>8</v>
      </c>
      <c r="S266" s="4" t="s">
        <v>8</v>
      </c>
      <c r="T266" s="4" t="s">
        <v>8</v>
      </c>
      <c r="U266" s="4" t="s">
        <v>8</v>
      </c>
    </row>
    <row r="267" spans="1:6">
      <c r="A267" t="n">
        <v>3742</v>
      </c>
      <c r="B267" s="30" t="n">
        <v>36</v>
      </c>
      <c r="C267" s="7" t="n">
        <v>8</v>
      </c>
      <c r="D267" s="7" t="n">
        <v>7032</v>
      </c>
      <c r="E267" s="7" t="n">
        <v>0</v>
      </c>
      <c r="F267" s="7" t="s">
        <v>73</v>
      </c>
      <c r="G267" s="7" t="s">
        <v>69</v>
      </c>
      <c r="H267" s="7" t="s">
        <v>17</v>
      </c>
      <c r="I267" s="7" t="s">
        <v>17</v>
      </c>
      <c r="J267" s="7" t="s">
        <v>17</v>
      </c>
      <c r="K267" s="7" t="s">
        <v>17</v>
      </c>
      <c r="L267" s="7" t="s">
        <v>17</v>
      </c>
      <c r="M267" s="7" t="s">
        <v>17</v>
      </c>
      <c r="N267" s="7" t="s">
        <v>17</v>
      </c>
      <c r="O267" s="7" t="s">
        <v>17</v>
      </c>
      <c r="P267" s="7" t="s">
        <v>17</v>
      </c>
      <c r="Q267" s="7" t="s">
        <v>17</v>
      </c>
      <c r="R267" s="7" t="s">
        <v>17</v>
      </c>
      <c r="S267" s="7" t="s">
        <v>17</v>
      </c>
      <c r="T267" s="7" t="s">
        <v>17</v>
      </c>
      <c r="U267" s="7" t="s">
        <v>17</v>
      </c>
    </row>
    <row r="268" spans="1:6">
      <c r="A268" t="s">
        <v>4</v>
      </c>
      <c r="B268" s="4" t="s">
        <v>5</v>
      </c>
      <c r="C268" s="4" t="s">
        <v>7</v>
      </c>
      <c r="D268" s="4" t="s">
        <v>11</v>
      </c>
      <c r="E268" s="4" t="s">
        <v>7</v>
      </c>
      <c r="F268" s="4" t="s">
        <v>8</v>
      </c>
      <c r="G268" s="4" t="s">
        <v>8</v>
      </c>
      <c r="H268" s="4" t="s">
        <v>8</v>
      </c>
      <c r="I268" s="4" t="s">
        <v>8</v>
      </c>
      <c r="J268" s="4" t="s">
        <v>8</v>
      </c>
      <c r="K268" s="4" t="s">
        <v>8</v>
      </c>
      <c r="L268" s="4" t="s">
        <v>8</v>
      </c>
      <c r="M268" s="4" t="s">
        <v>8</v>
      </c>
      <c r="N268" s="4" t="s">
        <v>8</v>
      </c>
      <c r="O268" s="4" t="s">
        <v>8</v>
      </c>
      <c r="P268" s="4" t="s">
        <v>8</v>
      </c>
      <c r="Q268" s="4" t="s">
        <v>8</v>
      </c>
      <c r="R268" s="4" t="s">
        <v>8</v>
      </c>
      <c r="S268" s="4" t="s">
        <v>8</v>
      </c>
      <c r="T268" s="4" t="s">
        <v>8</v>
      </c>
      <c r="U268" s="4" t="s">
        <v>8</v>
      </c>
    </row>
    <row r="269" spans="1:6">
      <c r="A269" t="n">
        <v>3782</v>
      </c>
      <c r="B269" s="30" t="n">
        <v>36</v>
      </c>
      <c r="C269" s="7" t="n">
        <v>8</v>
      </c>
      <c r="D269" s="7" t="n">
        <v>17</v>
      </c>
      <c r="E269" s="7" t="n">
        <v>0</v>
      </c>
      <c r="F269" s="7" t="s">
        <v>63</v>
      </c>
      <c r="G269" s="7" t="s">
        <v>65</v>
      </c>
      <c r="H269" s="7" t="s">
        <v>66</v>
      </c>
      <c r="I269" s="7" t="s">
        <v>67</v>
      </c>
      <c r="J269" s="7" t="s">
        <v>74</v>
      </c>
      <c r="K269" s="7" t="s">
        <v>75</v>
      </c>
      <c r="L269" s="7" t="s">
        <v>76</v>
      </c>
      <c r="M269" s="7" t="s">
        <v>17</v>
      </c>
      <c r="N269" s="7" t="s">
        <v>17</v>
      </c>
      <c r="O269" s="7" t="s">
        <v>17</v>
      </c>
      <c r="P269" s="7" t="s">
        <v>17</v>
      </c>
      <c r="Q269" s="7" t="s">
        <v>17</v>
      </c>
      <c r="R269" s="7" t="s">
        <v>17</v>
      </c>
      <c r="S269" s="7" t="s">
        <v>17</v>
      </c>
      <c r="T269" s="7" t="s">
        <v>17</v>
      </c>
      <c r="U269" s="7" t="s">
        <v>17</v>
      </c>
    </row>
    <row r="270" spans="1:6">
      <c r="A270" t="s">
        <v>4</v>
      </c>
      <c r="B270" s="4" t="s">
        <v>5</v>
      </c>
      <c r="C270" s="4" t="s">
        <v>7</v>
      </c>
      <c r="D270" s="4" t="s">
        <v>11</v>
      </c>
      <c r="E270" s="4" t="s">
        <v>7</v>
      </c>
      <c r="F270" s="4" t="s">
        <v>8</v>
      </c>
      <c r="G270" s="4" t="s">
        <v>8</v>
      </c>
      <c r="H270" s="4" t="s">
        <v>8</v>
      </c>
      <c r="I270" s="4" t="s">
        <v>8</v>
      </c>
      <c r="J270" s="4" t="s">
        <v>8</v>
      </c>
      <c r="K270" s="4" t="s">
        <v>8</v>
      </c>
      <c r="L270" s="4" t="s">
        <v>8</v>
      </c>
      <c r="M270" s="4" t="s">
        <v>8</v>
      </c>
      <c r="N270" s="4" t="s">
        <v>8</v>
      </c>
      <c r="O270" s="4" t="s">
        <v>8</v>
      </c>
      <c r="P270" s="4" t="s">
        <v>8</v>
      </c>
      <c r="Q270" s="4" t="s">
        <v>8</v>
      </c>
      <c r="R270" s="4" t="s">
        <v>8</v>
      </c>
      <c r="S270" s="4" t="s">
        <v>8</v>
      </c>
      <c r="T270" s="4" t="s">
        <v>8</v>
      </c>
      <c r="U270" s="4" t="s">
        <v>8</v>
      </c>
    </row>
    <row r="271" spans="1:6">
      <c r="A271" t="n">
        <v>3877</v>
      </c>
      <c r="B271" s="30" t="n">
        <v>36</v>
      </c>
      <c r="C271" s="7" t="n">
        <v>8</v>
      </c>
      <c r="D271" s="7" t="n">
        <v>18</v>
      </c>
      <c r="E271" s="7" t="n">
        <v>0</v>
      </c>
      <c r="F271" s="7" t="s">
        <v>63</v>
      </c>
      <c r="G271" s="7" t="s">
        <v>73</v>
      </c>
      <c r="H271" s="7" t="s">
        <v>77</v>
      </c>
      <c r="I271" s="7" t="s">
        <v>17</v>
      </c>
      <c r="J271" s="7" t="s">
        <v>17</v>
      </c>
      <c r="K271" s="7" t="s">
        <v>17</v>
      </c>
      <c r="L271" s="7" t="s">
        <v>17</v>
      </c>
      <c r="M271" s="7" t="s">
        <v>17</v>
      </c>
      <c r="N271" s="7" t="s">
        <v>17</v>
      </c>
      <c r="O271" s="7" t="s">
        <v>17</v>
      </c>
      <c r="P271" s="7" t="s">
        <v>17</v>
      </c>
      <c r="Q271" s="7" t="s">
        <v>17</v>
      </c>
      <c r="R271" s="7" t="s">
        <v>17</v>
      </c>
      <c r="S271" s="7" t="s">
        <v>17</v>
      </c>
      <c r="T271" s="7" t="s">
        <v>17</v>
      </c>
      <c r="U271" s="7" t="s">
        <v>17</v>
      </c>
    </row>
    <row r="272" spans="1:6">
      <c r="A272" t="s">
        <v>4</v>
      </c>
      <c r="B272" s="4" t="s">
        <v>5</v>
      </c>
      <c r="C272" s="4" t="s">
        <v>7</v>
      </c>
      <c r="D272" s="4" t="s">
        <v>11</v>
      </c>
      <c r="E272" s="4" t="s">
        <v>7</v>
      </c>
      <c r="F272" s="4" t="s">
        <v>8</v>
      </c>
      <c r="G272" s="4" t="s">
        <v>8</v>
      </c>
      <c r="H272" s="4" t="s">
        <v>8</v>
      </c>
      <c r="I272" s="4" t="s">
        <v>8</v>
      </c>
      <c r="J272" s="4" t="s">
        <v>8</v>
      </c>
      <c r="K272" s="4" t="s">
        <v>8</v>
      </c>
      <c r="L272" s="4" t="s">
        <v>8</v>
      </c>
      <c r="M272" s="4" t="s">
        <v>8</v>
      </c>
      <c r="N272" s="4" t="s">
        <v>8</v>
      </c>
      <c r="O272" s="4" t="s">
        <v>8</v>
      </c>
      <c r="P272" s="4" t="s">
        <v>8</v>
      </c>
      <c r="Q272" s="4" t="s">
        <v>8</v>
      </c>
      <c r="R272" s="4" t="s">
        <v>8</v>
      </c>
      <c r="S272" s="4" t="s">
        <v>8</v>
      </c>
      <c r="T272" s="4" t="s">
        <v>8</v>
      </c>
      <c r="U272" s="4" t="s">
        <v>8</v>
      </c>
    </row>
    <row r="273" spans="1:21">
      <c r="A273" t="n">
        <v>3925</v>
      </c>
      <c r="B273" s="30" t="n">
        <v>36</v>
      </c>
      <c r="C273" s="7" t="n">
        <v>8</v>
      </c>
      <c r="D273" s="7" t="n">
        <v>1590</v>
      </c>
      <c r="E273" s="7" t="n">
        <v>0</v>
      </c>
      <c r="F273" s="7" t="s">
        <v>65</v>
      </c>
      <c r="G273" s="7" t="s">
        <v>17</v>
      </c>
      <c r="H273" s="7" t="s">
        <v>17</v>
      </c>
      <c r="I273" s="7" t="s">
        <v>17</v>
      </c>
      <c r="J273" s="7" t="s">
        <v>17</v>
      </c>
      <c r="K273" s="7" t="s">
        <v>17</v>
      </c>
      <c r="L273" s="7" t="s">
        <v>17</v>
      </c>
      <c r="M273" s="7" t="s">
        <v>17</v>
      </c>
      <c r="N273" s="7" t="s">
        <v>17</v>
      </c>
      <c r="O273" s="7" t="s">
        <v>17</v>
      </c>
      <c r="P273" s="7" t="s">
        <v>17</v>
      </c>
      <c r="Q273" s="7" t="s">
        <v>17</v>
      </c>
      <c r="R273" s="7" t="s">
        <v>17</v>
      </c>
      <c r="S273" s="7" t="s">
        <v>17</v>
      </c>
      <c r="T273" s="7" t="s">
        <v>17</v>
      </c>
      <c r="U273" s="7" t="s">
        <v>17</v>
      </c>
    </row>
    <row r="274" spans="1:21">
      <c r="A274" t="s">
        <v>4</v>
      </c>
      <c r="B274" s="4" t="s">
        <v>5</v>
      </c>
      <c r="C274" s="4" t="s">
        <v>7</v>
      </c>
    </row>
    <row r="275" spans="1:21">
      <c r="A275" t="n">
        <v>3955</v>
      </c>
      <c r="B275" s="31" t="n">
        <v>116</v>
      </c>
      <c r="C275" s="7" t="n">
        <v>0</v>
      </c>
    </row>
    <row r="276" spans="1:21">
      <c r="A276" t="s">
        <v>4</v>
      </c>
      <c r="B276" s="4" t="s">
        <v>5</v>
      </c>
      <c r="C276" s="4" t="s">
        <v>7</v>
      </c>
      <c r="D276" s="4" t="s">
        <v>11</v>
      </c>
    </row>
    <row r="277" spans="1:21">
      <c r="A277" t="n">
        <v>3957</v>
      </c>
      <c r="B277" s="31" t="n">
        <v>116</v>
      </c>
      <c r="C277" s="7" t="n">
        <v>2</v>
      </c>
      <c r="D277" s="7" t="n">
        <v>1</v>
      </c>
    </row>
    <row r="278" spans="1:21">
      <c r="A278" t="s">
        <v>4</v>
      </c>
      <c r="B278" s="4" t="s">
        <v>5</v>
      </c>
      <c r="C278" s="4" t="s">
        <v>7</v>
      </c>
      <c r="D278" s="4" t="s">
        <v>14</v>
      </c>
    </row>
    <row r="279" spans="1:21">
      <c r="A279" t="n">
        <v>3961</v>
      </c>
      <c r="B279" s="31" t="n">
        <v>116</v>
      </c>
      <c r="C279" s="7" t="n">
        <v>5</v>
      </c>
      <c r="D279" s="7" t="n">
        <v>1097859072</v>
      </c>
    </row>
    <row r="280" spans="1:21">
      <c r="A280" t="s">
        <v>4</v>
      </c>
      <c r="B280" s="4" t="s">
        <v>5</v>
      </c>
      <c r="C280" s="4" t="s">
        <v>7</v>
      </c>
      <c r="D280" s="4" t="s">
        <v>11</v>
      </c>
    </row>
    <row r="281" spans="1:21">
      <c r="A281" t="n">
        <v>3967</v>
      </c>
      <c r="B281" s="31" t="n">
        <v>116</v>
      </c>
      <c r="C281" s="7" t="n">
        <v>6</v>
      </c>
      <c r="D281" s="7" t="n">
        <v>1</v>
      </c>
    </row>
    <row r="282" spans="1:21">
      <c r="A282" t="s">
        <v>4</v>
      </c>
      <c r="B282" s="4" t="s">
        <v>5</v>
      </c>
      <c r="C282" s="4" t="s">
        <v>7</v>
      </c>
      <c r="D282" s="4" t="s">
        <v>7</v>
      </c>
      <c r="E282" s="4" t="s">
        <v>7</v>
      </c>
      <c r="F282" s="4" t="s">
        <v>7</v>
      </c>
    </row>
    <row r="283" spans="1:21">
      <c r="A283" t="n">
        <v>3971</v>
      </c>
      <c r="B283" s="9" t="n">
        <v>14</v>
      </c>
      <c r="C283" s="7" t="n">
        <v>0</v>
      </c>
      <c r="D283" s="7" t="n">
        <v>0</v>
      </c>
      <c r="E283" s="7" t="n">
        <v>32</v>
      </c>
      <c r="F283" s="7" t="n">
        <v>0</v>
      </c>
    </row>
    <row r="284" spans="1:21">
      <c r="A284" t="s">
        <v>4</v>
      </c>
      <c r="B284" s="4" t="s">
        <v>5</v>
      </c>
      <c r="C284" s="4" t="s">
        <v>11</v>
      </c>
      <c r="D284" s="4" t="s">
        <v>13</v>
      </c>
      <c r="E284" s="4" t="s">
        <v>13</v>
      </c>
      <c r="F284" s="4" t="s">
        <v>13</v>
      </c>
      <c r="G284" s="4" t="s">
        <v>13</v>
      </c>
    </row>
    <row r="285" spans="1:21">
      <c r="A285" t="n">
        <v>3976</v>
      </c>
      <c r="B285" s="32" t="n">
        <v>46</v>
      </c>
      <c r="C285" s="7" t="n">
        <v>0</v>
      </c>
      <c r="D285" s="7" t="n">
        <v>-1.25</v>
      </c>
      <c r="E285" s="7" t="n">
        <v>-0.5</v>
      </c>
      <c r="F285" s="7" t="n">
        <v>-11.1499996185303</v>
      </c>
      <c r="G285" s="7" t="n">
        <v>195</v>
      </c>
    </row>
    <row r="286" spans="1:21">
      <c r="A286" t="s">
        <v>4</v>
      </c>
      <c r="B286" s="4" t="s">
        <v>5</v>
      </c>
      <c r="C286" s="4" t="s">
        <v>11</v>
      </c>
      <c r="D286" s="4" t="s">
        <v>13</v>
      </c>
      <c r="E286" s="4" t="s">
        <v>13</v>
      </c>
      <c r="F286" s="4" t="s">
        <v>13</v>
      </c>
      <c r="G286" s="4" t="s">
        <v>13</v>
      </c>
    </row>
    <row r="287" spans="1:21">
      <c r="A287" t="n">
        <v>3995</v>
      </c>
      <c r="B287" s="32" t="n">
        <v>46</v>
      </c>
      <c r="C287" s="7" t="n">
        <v>17</v>
      </c>
      <c r="D287" s="7" t="n">
        <v>6</v>
      </c>
      <c r="E287" s="7" t="n">
        <v>0.159999996423721</v>
      </c>
      <c r="F287" s="7" t="n">
        <v>4.80000019073486</v>
      </c>
      <c r="G287" s="7" t="n">
        <v>180</v>
      </c>
    </row>
    <row r="288" spans="1:21">
      <c r="A288" t="s">
        <v>4</v>
      </c>
      <c r="B288" s="4" t="s">
        <v>5</v>
      </c>
      <c r="C288" s="4" t="s">
        <v>11</v>
      </c>
      <c r="D288" s="4" t="s">
        <v>13</v>
      </c>
      <c r="E288" s="4" t="s">
        <v>13</v>
      </c>
      <c r="F288" s="4" t="s">
        <v>13</v>
      </c>
      <c r="G288" s="4" t="s">
        <v>13</v>
      </c>
    </row>
    <row r="289" spans="1:21">
      <c r="A289" t="n">
        <v>4014</v>
      </c>
      <c r="B289" s="32" t="n">
        <v>46</v>
      </c>
      <c r="C289" s="7" t="n">
        <v>18</v>
      </c>
      <c r="D289" s="7" t="n">
        <v>6</v>
      </c>
      <c r="E289" s="7" t="n">
        <v>0.159999996423721</v>
      </c>
      <c r="F289" s="7" t="n">
        <v>4.80000019073486</v>
      </c>
      <c r="G289" s="7" t="n">
        <v>180</v>
      </c>
    </row>
    <row r="290" spans="1:21">
      <c r="A290" t="s">
        <v>4</v>
      </c>
      <c r="B290" s="4" t="s">
        <v>5</v>
      </c>
      <c r="C290" s="4" t="s">
        <v>11</v>
      </c>
      <c r="D290" s="4" t="s">
        <v>13</v>
      </c>
      <c r="E290" s="4" t="s">
        <v>13</v>
      </c>
      <c r="F290" s="4" t="s">
        <v>13</v>
      </c>
      <c r="G290" s="4" t="s">
        <v>13</v>
      </c>
    </row>
    <row r="291" spans="1:21">
      <c r="A291" t="n">
        <v>4033</v>
      </c>
      <c r="B291" s="32" t="n">
        <v>46</v>
      </c>
      <c r="C291" s="7" t="n">
        <v>7032</v>
      </c>
      <c r="D291" s="7" t="n">
        <v>6</v>
      </c>
      <c r="E291" s="7" t="n">
        <v>0.159999996423721</v>
      </c>
      <c r="F291" s="7" t="n">
        <v>4.80000019073486</v>
      </c>
      <c r="G291" s="7" t="n">
        <v>180</v>
      </c>
    </row>
    <row r="292" spans="1:21">
      <c r="A292" t="s">
        <v>4</v>
      </c>
      <c r="B292" s="4" t="s">
        <v>5</v>
      </c>
      <c r="C292" s="4" t="s">
        <v>11</v>
      </c>
      <c r="D292" s="4" t="s">
        <v>13</v>
      </c>
      <c r="E292" s="4" t="s">
        <v>13</v>
      </c>
      <c r="F292" s="4" t="s">
        <v>13</v>
      </c>
      <c r="G292" s="4" t="s">
        <v>13</v>
      </c>
    </row>
    <row r="293" spans="1:21">
      <c r="A293" t="n">
        <v>4052</v>
      </c>
      <c r="B293" s="32" t="n">
        <v>46</v>
      </c>
      <c r="C293" s="7" t="n">
        <v>1590</v>
      </c>
      <c r="D293" s="7" t="n">
        <v>0</v>
      </c>
      <c r="E293" s="7" t="n">
        <v>-0.5</v>
      </c>
      <c r="F293" s="7" t="n">
        <v>-14.5</v>
      </c>
      <c r="G293" s="7" t="n">
        <v>270</v>
      </c>
    </row>
    <row r="294" spans="1:21">
      <c r="A294" t="s">
        <v>4</v>
      </c>
      <c r="B294" s="4" t="s">
        <v>5</v>
      </c>
      <c r="C294" s="4" t="s">
        <v>11</v>
      </c>
      <c r="D294" s="4" t="s">
        <v>7</v>
      </c>
      <c r="E294" s="4" t="s">
        <v>8</v>
      </c>
      <c r="F294" s="4" t="s">
        <v>13</v>
      </c>
      <c r="G294" s="4" t="s">
        <v>13</v>
      </c>
      <c r="H294" s="4" t="s">
        <v>13</v>
      </c>
    </row>
    <row r="295" spans="1:21">
      <c r="A295" t="n">
        <v>4071</v>
      </c>
      <c r="B295" s="33" t="n">
        <v>48</v>
      </c>
      <c r="C295" s="7" t="n">
        <v>0</v>
      </c>
      <c r="D295" s="7" t="n">
        <v>0</v>
      </c>
      <c r="E295" s="7" t="s">
        <v>62</v>
      </c>
      <c r="F295" s="7" t="n">
        <v>0</v>
      </c>
      <c r="G295" s="7" t="n">
        <v>1</v>
      </c>
      <c r="H295" s="7" t="n">
        <v>0</v>
      </c>
    </row>
    <row r="296" spans="1:21">
      <c r="A296" t="s">
        <v>4</v>
      </c>
      <c r="B296" s="4" t="s">
        <v>5</v>
      </c>
      <c r="C296" s="4" t="s">
        <v>11</v>
      </c>
      <c r="D296" s="4" t="s">
        <v>14</v>
      </c>
    </row>
    <row r="297" spans="1:21">
      <c r="A297" t="n">
        <v>4097</v>
      </c>
      <c r="B297" s="34" t="n">
        <v>43</v>
      </c>
      <c r="C297" s="7" t="n">
        <v>17</v>
      </c>
      <c r="D297" s="7" t="n">
        <v>128</v>
      </c>
    </row>
    <row r="298" spans="1:21">
      <c r="A298" t="s">
        <v>4</v>
      </c>
      <c r="B298" s="4" t="s">
        <v>5</v>
      </c>
      <c r="C298" s="4" t="s">
        <v>11</v>
      </c>
      <c r="D298" s="4" t="s">
        <v>14</v>
      </c>
    </row>
    <row r="299" spans="1:21">
      <c r="A299" t="n">
        <v>4104</v>
      </c>
      <c r="B299" s="34" t="n">
        <v>43</v>
      </c>
      <c r="C299" s="7" t="n">
        <v>18</v>
      </c>
      <c r="D299" s="7" t="n">
        <v>128</v>
      </c>
    </row>
    <row r="300" spans="1:21">
      <c r="A300" t="s">
        <v>4</v>
      </c>
      <c r="B300" s="4" t="s">
        <v>5</v>
      </c>
      <c r="C300" s="4" t="s">
        <v>11</v>
      </c>
      <c r="D300" s="4" t="s">
        <v>14</v>
      </c>
    </row>
    <row r="301" spans="1:21">
      <c r="A301" t="n">
        <v>4111</v>
      </c>
      <c r="B301" s="34" t="n">
        <v>43</v>
      </c>
      <c r="C301" s="7" t="n">
        <v>7032</v>
      </c>
      <c r="D301" s="7" t="n">
        <v>128</v>
      </c>
    </row>
    <row r="302" spans="1:21">
      <c r="A302" t="s">
        <v>4</v>
      </c>
      <c r="B302" s="4" t="s">
        <v>5</v>
      </c>
      <c r="C302" s="4" t="s">
        <v>11</v>
      </c>
      <c r="D302" s="4" t="s">
        <v>14</v>
      </c>
    </row>
    <row r="303" spans="1:21">
      <c r="A303" t="n">
        <v>4118</v>
      </c>
      <c r="B303" s="34" t="n">
        <v>43</v>
      </c>
      <c r="C303" s="7" t="n">
        <v>1590</v>
      </c>
      <c r="D303" s="7" t="n">
        <v>128</v>
      </c>
    </row>
    <row r="304" spans="1:21">
      <c r="A304" t="s">
        <v>4</v>
      </c>
      <c r="B304" s="4" t="s">
        <v>5</v>
      </c>
      <c r="C304" s="4" t="s">
        <v>7</v>
      </c>
      <c r="D304" s="4" t="s">
        <v>7</v>
      </c>
      <c r="E304" s="4" t="s">
        <v>13</v>
      </c>
      <c r="F304" s="4" t="s">
        <v>13</v>
      </c>
      <c r="G304" s="4" t="s">
        <v>13</v>
      </c>
      <c r="H304" s="4" t="s">
        <v>11</v>
      </c>
    </row>
    <row r="305" spans="1:8">
      <c r="A305" t="n">
        <v>4125</v>
      </c>
      <c r="B305" s="35" t="n">
        <v>45</v>
      </c>
      <c r="C305" s="7" t="n">
        <v>2</v>
      </c>
      <c r="D305" s="7" t="n">
        <v>3</v>
      </c>
      <c r="E305" s="7" t="n">
        <v>4.17999982833862</v>
      </c>
      <c r="F305" s="7" t="n">
        <v>5.34999990463257</v>
      </c>
      <c r="G305" s="7" t="n">
        <v>-24.2900009155273</v>
      </c>
      <c r="H305" s="7" t="n">
        <v>0</v>
      </c>
    </row>
    <row r="306" spans="1:8">
      <c r="A306" t="s">
        <v>4</v>
      </c>
      <c r="B306" s="4" t="s">
        <v>5</v>
      </c>
      <c r="C306" s="4" t="s">
        <v>7</v>
      </c>
      <c r="D306" s="4" t="s">
        <v>7</v>
      </c>
      <c r="E306" s="4" t="s">
        <v>13</v>
      </c>
      <c r="F306" s="4" t="s">
        <v>13</v>
      </c>
      <c r="G306" s="4" t="s">
        <v>13</v>
      </c>
      <c r="H306" s="4" t="s">
        <v>11</v>
      </c>
      <c r="I306" s="4" t="s">
        <v>7</v>
      </c>
    </row>
    <row r="307" spans="1:8">
      <c r="A307" t="n">
        <v>4142</v>
      </c>
      <c r="B307" s="35" t="n">
        <v>45</v>
      </c>
      <c r="C307" s="7" t="n">
        <v>4</v>
      </c>
      <c r="D307" s="7" t="n">
        <v>3</v>
      </c>
      <c r="E307" s="7" t="n">
        <v>6.07000017166138</v>
      </c>
      <c r="F307" s="7" t="n">
        <v>324.940002441406</v>
      </c>
      <c r="G307" s="7" t="n">
        <v>0</v>
      </c>
      <c r="H307" s="7" t="n">
        <v>0</v>
      </c>
      <c r="I307" s="7" t="n">
        <v>0</v>
      </c>
    </row>
    <row r="308" spans="1:8">
      <c r="A308" t="s">
        <v>4</v>
      </c>
      <c r="B308" s="4" t="s">
        <v>5</v>
      </c>
      <c r="C308" s="4" t="s">
        <v>7</v>
      </c>
      <c r="D308" s="4" t="s">
        <v>7</v>
      </c>
      <c r="E308" s="4" t="s">
        <v>13</v>
      </c>
      <c r="F308" s="4" t="s">
        <v>11</v>
      </c>
    </row>
    <row r="309" spans="1:8">
      <c r="A309" t="n">
        <v>4160</v>
      </c>
      <c r="B309" s="35" t="n">
        <v>45</v>
      </c>
      <c r="C309" s="7" t="n">
        <v>5</v>
      </c>
      <c r="D309" s="7" t="n">
        <v>3</v>
      </c>
      <c r="E309" s="7" t="n">
        <v>25</v>
      </c>
      <c r="F309" s="7" t="n">
        <v>0</v>
      </c>
    </row>
    <row r="310" spans="1:8">
      <c r="A310" t="s">
        <v>4</v>
      </c>
      <c r="B310" s="4" t="s">
        <v>5</v>
      </c>
      <c r="C310" s="4" t="s">
        <v>7</v>
      </c>
      <c r="D310" s="4" t="s">
        <v>7</v>
      </c>
      <c r="E310" s="4" t="s">
        <v>13</v>
      </c>
      <c r="F310" s="4" t="s">
        <v>11</v>
      </c>
    </row>
    <row r="311" spans="1:8">
      <c r="A311" t="n">
        <v>4169</v>
      </c>
      <c r="B311" s="35" t="n">
        <v>45</v>
      </c>
      <c r="C311" s="7" t="n">
        <v>11</v>
      </c>
      <c r="D311" s="7" t="n">
        <v>3</v>
      </c>
      <c r="E311" s="7" t="n">
        <v>33.9000015258789</v>
      </c>
      <c r="F311" s="7" t="n">
        <v>0</v>
      </c>
    </row>
    <row r="312" spans="1:8">
      <c r="A312" t="s">
        <v>4</v>
      </c>
      <c r="B312" s="4" t="s">
        <v>5</v>
      </c>
      <c r="C312" s="4" t="s">
        <v>7</v>
      </c>
      <c r="D312" s="4" t="s">
        <v>11</v>
      </c>
      <c r="E312" s="4" t="s">
        <v>14</v>
      </c>
      <c r="F312" s="4" t="s">
        <v>11</v>
      </c>
      <c r="G312" s="4" t="s">
        <v>14</v>
      </c>
      <c r="H312" s="4" t="s">
        <v>7</v>
      </c>
    </row>
    <row r="313" spans="1:8">
      <c r="A313" t="n">
        <v>4178</v>
      </c>
      <c r="B313" s="36" t="n">
        <v>49</v>
      </c>
      <c r="C313" s="7" t="n">
        <v>0</v>
      </c>
      <c r="D313" s="7" t="n">
        <v>514</v>
      </c>
      <c r="E313" s="7" t="n">
        <v>1065353216</v>
      </c>
      <c r="F313" s="7" t="n">
        <v>0</v>
      </c>
      <c r="G313" s="7" t="n">
        <v>0</v>
      </c>
      <c r="H313" s="7" t="n">
        <v>0</v>
      </c>
    </row>
    <row r="314" spans="1:8">
      <c r="A314" t="s">
        <v>4</v>
      </c>
      <c r="B314" s="4" t="s">
        <v>5</v>
      </c>
      <c r="C314" s="4" t="s">
        <v>7</v>
      </c>
      <c r="D314" s="4" t="s">
        <v>11</v>
      </c>
      <c r="E314" s="4" t="s">
        <v>13</v>
      </c>
      <c r="F314" s="4" t="s">
        <v>11</v>
      </c>
      <c r="G314" s="4" t="s">
        <v>14</v>
      </c>
      <c r="H314" s="4" t="s">
        <v>14</v>
      </c>
      <c r="I314" s="4" t="s">
        <v>11</v>
      </c>
      <c r="J314" s="4" t="s">
        <v>11</v>
      </c>
      <c r="K314" s="4" t="s">
        <v>14</v>
      </c>
      <c r="L314" s="4" t="s">
        <v>14</v>
      </c>
      <c r="M314" s="4" t="s">
        <v>14</v>
      </c>
      <c r="N314" s="4" t="s">
        <v>14</v>
      </c>
      <c r="O314" s="4" t="s">
        <v>8</v>
      </c>
    </row>
    <row r="315" spans="1:8">
      <c r="A315" t="n">
        <v>4193</v>
      </c>
      <c r="B315" s="14" t="n">
        <v>50</v>
      </c>
      <c r="C315" s="7" t="n">
        <v>0</v>
      </c>
      <c r="D315" s="7" t="n">
        <v>8040</v>
      </c>
      <c r="E315" s="7" t="n">
        <v>0.600000023841858</v>
      </c>
      <c r="F315" s="7" t="n">
        <v>1000</v>
      </c>
      <c r="G315" s="7" t="n">
        <v>0</v>
      </c>
      <c r="H315" s="7" t="n">
        <v>-1069547520</v>
      </c>
      <c r="I315" s="7" t="n">
        <v>1</v>
      </c>
      <c r="J315" s="7" t="n">
        <v>65533</v>
      </c>
      <c r="K315" s="7" t="n">
        <v>0</v>
      </c>
      <c r="L315" s="7" t="n">
        <v>0</v>
      </c>
      <c r="M315" s="7" t="n">
        <v>0</v>
      </c>
      <c r="N315" s="7" t="n">
        <v>0</v>
      </c>
      <c r="O315" s="7" t="s">
        <v>15</v>
      </c>
    </row>
    <row r="316" spans="1:8">
      <c r="A316" t="s">
        <v>4</v>
      </c>
      <c r="B316" s="4" t="s">
        <v>5</v>
      </c>
      <c r="C316" s="4" t="s">
        <v>7</v>
      </c>
      <c r="D316" s="4" t="s">
        <v>7</v>
      </c>
      <c r="E316" s="4" t="s">
        <v>7</v>
      </c>
      <c r="F316" s="4" t="s">
        <v>7</v>
      </c>
    </row>
    <row r="317" spans="1:8">
      <c r="A317" t="n">
        <v>4237</v>
      </c>
      <c r="B317" s="9" t="n">
        <v>14</v>
      </c>
      <c r="C317" s="7" t="n">
        <v>0</v>
      </c>
      <c r="D317" s="7" t="n">
        <v>4</v>
      </c>
      <c r="E317" s="7" t="n">
        <v>0</v>
      </c>
      <c r="F317" s="7" t="n">
        <v>0</v>
      </c>
    </row>
    <row r="318" spans="1:8">
      <c r="A318" t="s">
        <v>4</v>
      </c>
      <c r="B318" s="4" t="s">
        <v>5</v>
      </c>
      <c r="C318" s="4" t="s">
        <v>7</v>
      </c>
      <c r="D318" s="4" t="s">
        <v>7</v>
      </c>
      <c r="E318" s="4" t="s">
        <v>13</v>
      </c>
      <c r="F318" s="4" t="s">
        <v>13</v>
      </c>
      <c r="G318" s="4" t="s">
        <v>13</v>
      </c>
      <c r="H318" s="4" t="s">
        <v>11</v>
      </c>
    </row>
    <row r="319" spans="1:8">
      <c r="A319" t="n">
        <v>4242</v>
      </c>
      <c r="B319" s="35" t="n">
        <v>45</v>
      </c>
      <c r="C319" s="7" t="n">
        <v>2</v>
      </c>
      <c r="D319" s="7" t="n">
        <v>3</v>
      </c>
      <c r="E319" s="7" t="n">
        <v>4.17999982833862</v>
      </c>
      <c r="F319" s="7" t="n">
        <v>0</v>
      </c>
      <c r="G319" s="7" t="n">
        <v>-24.2900009155273</v>
      </c>
      <c r="H319" s="7" t="n">
        <v>7000</v>
      </c>
    </row>
    <row r="320" spans="1:8">
      <c r="A320" t="s">
        <v>4</v>
      </c>
      <c r="B320" s="4" t="s">
        <v>5</v>
      </c>
      <c r="C320" s="4" t="s">
        <v>7</v>
      </c>
      <c r="D320" s="4" t="s">
        <v>11</v>
      </c>
      <c r="E320" s="4" t="s">
        <v>13</v>
      </c>
    </row>
    <row r="321" spans="1:15">
      <c r="A321" t="n">
        <v>4259</v>
      </c>
      <c r="B321" s="17" t="n">
        <v>58</v>
      </c>
      <c r="C321" s="7" t="n">
        <v>100</v>
      </c>
      <c r="D321" s="7" t="n">
        <v>2000</v>
      </c>
      <c r="E321" s="7" t="n">
        <v>1</v>
      </c>
    </row>
    <row r="322" spans="1:15">
      <c r="A322" t="s">
        <v>4</v>
      </c>
      <c r="B322" s="4" t="s">
        <v>5</v>
      </c>
      <c r="C322" s="4" t="s">
        <v>7</v>
      </c>
      <c r="D322" s="4" t="s">
        <v>11</v>
      </c>
    </row>
    <row r="323" spans="1:15">
      <c r="A323" t="n">
        <v>4267</v>
      </c>
      <c r="B323" s="17" t="n">
        <v>58</v>
      </c>
      <c r="C323" s="7" t="n">
        <v>255</v>
      </c>
      <c r="D323" s="7" t="n">
        <v>0</v>
      </c>
    </row>
    <row r="324" spans="1:15">
      <c r="A324" t="s">
        <v>4</v>
      </c>
      <c r="B324" s="4" t="s">
        <v>5</v>
      </c>
      <c r="C324" s="4" t="s">
        <v>7</v>
      </c>
      <c r="D324" s="4" t="s">
        <v>11</v>
      </c>
    </row>
    <row r="325" spans="1:15">
      <c r="A325" t="n">
        <v>4271</v>
      </c>
      <c r="B325" s="35" t="n">
        <v>45</v>
      </c>
      <c r="C325" s="7" t="n">
        <v>7</v>
      </c>
      <c r="D325" s="7" t="n">
        <v>255</v>
      </c>
    </row>
    <row r="326" spans="1:15">
      <c r="A326" t="s">
        <v>4</v>
      </c>
      <c r="B326" s="4" t="s">
        <v>5</v>
      </c>
      <c r="C326" s="4" t="s">
        <v>7</v>
      </c>
      <c r="D326" s="4" t="s">
        <v>11</v>
      </c>
      <c r="E326" s="4" t="s">
        <v>13</v>
      </c>
    </row>
    <row r="327" spans="1:15">
      <c r="A327" t="n">
        <v>4275</v>
      </c>
      <c r="B327" s="17" t="n">
        <v>58</v>
      </c>
      <c r="C327" s="7" t="n">
        <v>101</v>
      </c>
      <c r="D327" s="7" t="n">
        <v>1000</v>
      </c>
      <c r="E327" s="7" t="n">
        <v>1</v>
      </c>
    </row>
    <row r="328" spans="1:15">
      <c r="A328" t="s">
        <v>4</v>
      </c>
      <c r="B328" s="4" t="s">
        <v>5</v>
      </c>
      <c r="C328" s="4" t="s">
        <v>7</v>
      </c>
      <c r="D328" s="4" t="s">
        <v>11</v>
      </c>
    </row>
    <row r="329" spans="1:15">
      <c r="A329" t="n">
        <v>4283</v>
      </c>
      <c r="B329" s="17" t="n">
        <v>58</v>
      </c>
      <c r="C329" s="7" t="n">
        <v>254</v>
      </c>
      <c r="D329" s="7" t="n">
        <v>0</v>
      </c>
    </row>
    <row r="330" spans="1:15">
      <c r="A330" t="s">
        <v>4</v>
      </c>
      <c r="B330" s="4" t="s">
        <v>5</v>
      </c>
      <c r="C330" s="4" t="s">
        <v>7</v>
      </c>
    </row>
    <row r="331" spans="1:15">
      <c r="A331" t="n">
        <v>4287</v>
      </c>
      <c r="B331" s="31" t="n">
        <v>116</v>
      </c>
      <c r="C331" s="7" t="n">
        <v>0</v>
      </c>
    </row>
    <row r="332" spans="1:15">
      <c r="A332" t="s">
        <v>4</v>
      </c>
      <c r="B332" s="4" t="s">
        <v>5</v>
      </c>
      <c r="C332" s="4" t="s">
        <v>7</v>
      </c>
      <c r="D332" s="4" t="s">
        <v>11</v>
      </c>
    </row>
    <row r="333" spans="1:15">
      <c r="A333" t="n">
        <v>4289</v>
      </c>
      <c r="B333" s="31" t="n">
        <v>116</v>
      </c>
      <c r="C333" s="7" t="n">
        <v>2</v>
      </c>
      <c r="D333" s="7" t="n">
        <v>1</v>
      </c>
    </row>
    <row r="334" spans="1:15">
      <c r="A334" t="s">
        <v>4</v>
      </c>
      <c r="B334" s="4" t="s">
        <v>5</v>
      </c>
      <c r="C334" s="4" t="s">
        <v>7</v>
      </c>
      <c r="D334" s="4" t="s">
        <v>14</v>
      </c>
    </row>
    <row r="335" spans="1:15">
      <c r="A335" t="n">
        <v>4293</v>
      </c>
      <c r="B335" s="31" t="n">
        <v>116</v>
      </c>
      <c r="C335" s="7" t="n">
        <v>5</v>
      </c>
      <c r="D335" s="7" t="n">
        <v>1101004800</v>
      </c>
    </row>
    <row r="336" spans="1:15">
      <c r="A336" t="s">
        <v>4</v>
      </c>
      <c r="B336" s="4" t="s">
        <v>5</v>
      </c>
      <c r="C336" s="4" t="s">
        <v>7</v>
      </c>
      <c r="D336" s="4" t="s">
        <v>11</v>
      </c>
    </row>
    <row r="337" spans="1:5">
      <c r="A337" t="n">
        <v>4299</v>
      </c>
      <c r="B337" s="31" t="n">
        <v>116</v>
      </c>
      <c r="C337" s="7" t="n">
        <v>6</v>
      </c>
      <c r="D337" s="7" t="n">
        <v>1</v>
      </c>
    </row>
    <row r="338" spans="1:5">
      <c r="A338" t="s">
        <v>4</v>
      </c>
      <c r="B338" s="4" t="s">
        <v>5</v>
      </c>
      <c r="C338" s="4" t="s">
        <v>7</v>
      </c>
      <c r="D338" s="4" t="s">
        <v>7</v>
      </c>
      <c r="E338" s="4" t="s">
        <v>13</v>
      </c>
      <c r="F338" s="4" t="s">
        <v>13</v>
      </c>
      <c r="G338" s="4" t="s">
        <v>13</v>
      </c>
      <c r="H338" s="4" t="s">
        <v>11</v>
      </c>
    </row>
    <row r="339" spans="1:5">
      <c r="A339" t="n">
        <v>4303</v>
      </c>
      <c r="B339" s="35" t="n">
        <v>45</v>
      </c>
      <c r="C339" s="7" t="n">
        <v>2</v>
      </c>
      <c r="D339" s="7" t="n">
        <v>3</v>
      </c>
      <c r="E339" s="7" t="n">
        <v>-3.96000003814697</v>
      </c>
      <c r="F339" s="7" t="n">
        <v>0.800000011920929</v>
      </c>
      <c r="G339" s="7" t="n">
        <v>-17.2399997711182</v>
      </c>
      <c r="H339" s="7" t="n">
        <v>0</v>
      </c>
    </row>
    <row r="340" spans="1:5">
      <c r="A340" t="s">
        <v>4</v>
      </c>
      <c r="B340" s="4" t="s">
        <v>5</v>
      </c>
      <c r="C340" s="4" t="s">
        <v>7</v>
      </c>
      <c r="D340" s="4" t="s">
        <v>7</v>
      </c>
      <c r="E340" s="4" t="s">
        <v>13</v>
      </c>
      <c r="F340" s="4" t="s">
        <v>13</v>
      </c>
      <c r="G340" s="4" t="s">
        <v>13</v>
      </c>
      <c r="H340" s="4" t="s">
        <v>11</v>
      </c>
      <c r="I340" s="4" t="s">
        <v>7</v>
      </c>
    </row>
    <row r="341" spans="1:5">
      <c r="A341" t="n">
        <v>4320</v>
      </c>
      <c r="B341" s="35" t="n">
        <v>45</v>
      </c>
      <c r="C341" s="7" t="n">
        <v>4</v>
      </c>
      <c r="D341" s="7" t="n">
        <v>3</v>
      </c>
      <c r="E341" s="7" t="n">
        <v>358.609985351563</v>
      </c>
      <c r="F341" s="7" t="n">
        <v>210.770004272461</v>
      </c>
      <c r="G341" s="7" t="n">
        <v>0</v>
      </c>
      <c r="H341" s="7" t="n">
        <v>0</v>
      </c>
      <c r="I341" s="7" t="n">
        <v>0</v>
      </c>
    </row>
    <row r="342" spans="1:5">
      <c r="A342" t="s">
        <v>4</v>
      </c>
      <c r="B342" s="4" t="s">
        <v>5</v>
      </c>
      <c r="C342" s="4" t="s">
        <v>7</v>
      </c>
      <c r="D342" s="4" t="s">
        <v>7</v>
      </c>
      <c r="E342" s="4" t="s">
        <v>13</v>
      </c>
      <c r="F342" s="4" t="s">
        <v>11</v>
      </c>
    </row>
    <row r="343" spans="1:5">
      <c r="A343" t="n">
        <v>4338</v>
      </c>
      <c r="B343" s="35" t="n">
        <v>45</v>
      </c>
      <c r="C343" s="7" t="n">
        <v>5</v>
      </c>
      <c r="D343" s="7" t="n">
        <v>3</v>
      </c>
      <c r="E343" s="7" t="n">
        <v>1.79999995231628</v>
      </c>
      <c r="F343" s="7" t="n">
        <v>0</v>
      </c>
    </row>
    <row r="344" spans="1:5">
      <c r="A344" t="s">
        <v>4</v>
      </c>
      <c r="B344" s="4" t="s">
        <v>5</v>
      </c>
      <c r="C344" s="4" t="s">
        <v>7</v>
      </c>
      <c r="D344" s="4" t="s">
        <v>7</v>
      </c>
      <c r="E344" s="4" t="s">
        <v>13</v>
      </c>
      <c r="F344" s="4" t="s">
        <v>11</v>
      </c>
    </row>
    <row r="345" spans="1:5">
      <c r="A345" t="n">
        <v>4347</v>
      </c>
      <c r="B345" s="35" t="n">
        <v>45</v>
      </c>
      <c r="C345" s="7" t="n">
        <v>11</v>
      </c>
      <c r="D345" s="7" t="n">
        <v>3</v>
      </c>
      <c r="E345" s="7" t="n">
        <v>31.6000003814697</v>
      </c>
      <c r="F345" s="7" t="n">
        <v>0</v>
      </c>
    </row>
    <row r="346" spans="1:5">
      <c r="A346" t="s">
        <v>4</v>
      </c>
      <c r="B346" s="4" t="s">
        <v>5</v>
      </c>
      <c r="C346" s="4" t="s">
        <v>7</v>
      </c>
      <c r="D346" s="4" t="s">
        <v>7</v>
      </c>
      <c r="E346" s="4" t="s">
        <v>13</v>
      </c>
      <c r="F346" s="4" t="s">
        <v>13</v>
      </c>
      <c r="G346" s="4" t="s">
        <v>13</v>
      </c>
      <c r="H346" s="4" t="s">
        <v>11</v>
      </c>
    </row>
    <row r="347" spans="1:5">
      <c r="A347" t="n">
        <v>4356</v>
      </c>
      <c r="B347" s="35" t="n">
        <v>45</v>
      </c>
      <c r="C347" s="7" t="n">
        <v>2</v>
      </c>
      <c r="D347" s="7" t="n">
        <v>3</v>
      </c>
      <c r="E347" s="7" t="n">
        <v>-6.05000019073486</v>
      </c>
      <c r="F347" s="7" t="n">
        <v>0.800000011920929</v>
      </c>
      <c r="G347" s="7" t="n">
        <v>-15</v>
      </c>
      <c r="H347" s="7" t="n">
        <v>5000</v>
      </c>
    </row>
    <row r="348" spans="1:5">
      <c r="A348" t="s">
        <v>4</v>
      </c>
      <c r="B348" s="4" t="s">
        <v>5</v>
      </c>
      <c r="C348" s="4" t="s">
        <v>7</v>
      </c>
      <c r="D348" s="4" t="s">
        <v>7</v>
      </c>
      <c r="E348" s="4" t="s">
        <v>13</v>
      </c>
      <c r="F348" s="4" t="s">
        <v>13</v>
      </c>
      <c r="G348" s="4" t="s">
        <v>13</v>
      </c>
      <c r="H348" s="4" t="s">
        <v>11</v>
      </c>
      <c r="I348" s="4" t="s">
        <v>7</v>
      </c>
    </row>
    <row r="349" spans="1:5">
      <c r="A349" t="n">
        <v>4373</v>
      </c>
      <c r="B349" s="35" t="n">
        <v>45</v>
      </c>
      <c r="C349" s="7" t="n">
        <v>4</v>
      </c>
      <c r="D349" s="7" t="n">
        <v>3</v>
      </c>
      <c r="E349" s="7" t="n">
        <v>362.670013427734</v>
      </c>
      <c r="F349" s="7" t="n">
        <v>234.479995727539</v>
      </c>
      <c r="G349" s="7" t="n">
        <v>0</v>
      </c>
      <c r="H349" s="7" t="n">
        <v>5000</v>
      </c>
      <c r="I349" s="7" t="n">
        <v>1</v>
      </c>
    </row>
    <row r="350" spans="1:5">
      <c r="A350" t="s">
        <v>4</v>
      </c>
      <c r="B350" s="4" t="s">
        <v>5</v>
      </c>
      <c r="C350" s="4" t="s">
        <v>7</v>
      </c>
      <c r="D350" s="4" t="s">
        <v>11</v>
      </c>
    </row>
    <row r="351" spans="1:5">
      <c r="A351" t="n">
        <v>4391</v>
      </c>
      <c r="B351" s="35" t="n">
        <v>45</v>
      </c>
      <c r="C351" s="7" t="n">
        <v>7</v>
      </c>
      <c r="D351" s="7" t="n">
        <v>255</v>
      </c>
    </row>
    <row r="352" spans="1:5">
      <c r="A352" t="s">
        <v>4</v>
      </c>
      <c r="B352" s="4" t="s">
        <v>5</v>
      </c>
      <c r="C352" s="4" t="s">
        <v>7</v>
      </c>
      <c r="D352" s="4" t="s">
        <v>11</v>
      </c>
      <c r="E352" s="4" t="s">
        <v>13</v>
      </c>
    </row>
    <row r="353" spans="1:9">
      <c r="A353" t="n">
        <v>4395</v>
      </c>
      <c r="B353" s="17" t="n">
        <v>58</v>
      </c>
      <c r="C353" s="7" t="n">
        <v>101</v>
      </c>
      <c r="D353" s="7" t="n">
        <v>1000</v>
      </c>
      <c r="E353" s="7" t="n">
        <v>1</v>
      </c>
    </row>
    <row r="354" spans="1:9">
      <c r="A354" t="s">
        <v>4</v>
      </c>
      <c r="B354" s="4" t="s">
        <v>5</v>
      </c>
      <c r="C354" s="4" t="s">
        <v>7</v>
      </c>
      <c r="D354" s="4" t="s">
        <v>11</v>
      </c>
    </row>
    <row r="355" spans="1:9">
      <c r="A355" t="n">
        <v>4403</v>
      </c>
      <c r="B355" s="17" t="n">
        <v>58</v>
      </c>
      <c r="C355" s="7" t="n">
        <v>254</v>
      </c>
      <c r="D355" s="7" t="n">
        <v>0</v>
      </c>
    </row>
    <row r="356" spans="1:9">
      <c r="A356" t="s">
        <v>4</v>
      </c>
      <c r="B356" s="4" t="s">
        <v>5</v>
      </c>
      <c r="C356" s="4" t="s">
        <v>14</v>
      </c>
    </row>
    <row r="357" spans="1:9">
      <c r="A357" t="n">
        <v>4407</v>
      </c>
      <c r="B357" s="37" t="n">
        <v>15</v>
      </c>
      <c r="C357" s="7" t="n">
        <v>2097152</v>
      </c>
    </row>
    <row r="358" spans="1:9">
      <c r="A358" t="s">
        <v>4</v>
      </c>
      <c r="B358" s="4" t="s">
        <v>5</v>
      </c>
      <c r="C358" s="4" t="s">
        <v>7</v>
      </c>
      <c r="D358" s="4" t="s">
        <v>7</v>
      </c>
      <c r="E358" s="4" t="s">
        <v>13</v>
      </c>
      <c r="F358" s="4" t="s">
        <v>13</v>
      </c>
      <c r="G358" s="4" t="s">
        <v>13</v>
      </c>
      <c r="H358" s="4" t="s">
        <v>11</v>
      </c>
    </row>
    <row r="359" spans="1:9">
      <c r="A359" t="n">
        <v>4412</v>
      </c>
      <c r="B359" s="35" t="n">
        <v>45</v>
      </c>
      <c r="C359" s="7" t="n">
        <v>2</v>
      </c>
      <c r="D359" s="7" t="n">
        <v>3</v>
      </c>
      <c r="E359" s="7" t="n">
        <v>-1.23000001907349</v>
      </c>
      <c r="F359" s="7" t="n">
        <v>0.100000001490116</v>
      </c>
      <c r="G359" s="7" t="n">
        <v>-11.0699996948242</v>
      </c>
      <c r="H359" s="7" t="n">
        <v>0</v>
      </c>
    </row>
    <row r="360" spans="1:9">
      <c r="A360" t="s">
        <v>4</v>
      </c>
      <c r="B360" s="4" t="s">
        <v>5</v>
      </c>
      <c r="C360" s="4" t="s">
        <v>7</v>
      </c>
      <c r="D360" s="4" t="s">
        <v>7</v>
      </c>
      <c r="E360" s="4" t="s">
        <v>13</v>
      </c>
      <c r="F360" s="4" t="s">
        <v>13</v>
      </c>
      <c r="G360" s="4" t="s">
        <v>13</v>
      </c>
      <c r="H360" s="4" t="s">
        <v>11</v>
      </c>
      <c r="I360" s="4" t="s">
        <v>7</v>
      </c>
    </row>
    <row r="361" spans="1:9">
      <c r="A361" t="n">
        <v>4429</v>
      </c>
      <c r="B361" s="35" t="n">
        <v>45</v>
      </c>
      <c r="C361" s="7" t="n">
        <v>4</v>
      </c>
      <c r="D361" s="7" t="n">
        <v>3</v>
      </c>
      <c r="E361" s="7" t="n">
        <v>9</v>
      </c>
      <c r="F361" s="7" t="n">
        <v>235</v>
      </c>
      <c r="G361" s="7" t="n">
        <v>0</v>
      </c>
      <c r="H361" s="7" t="n">
        <v>0</v>
      </c>
      <c r="I361" s="7" t="n">
        <v>0</v>
      </c>
    </row>
    <row r="362" spans="1:9">
      <c r="A362" t="s">
        <v>4</v>
      </c>
      <c r="B362" s="4" t="s">
        <v>5</v>
      </c>
      <c r="C362" s="4" t="s">
        <v>7</v>
      </c>
      <c r="D362" s="4" t="s">
        <v>7</v>
      </c>
      <c r="E362" s="4" t="s">
        <v>13</v>
      </c>
      <c r="F362" s="4" t="s">
        <v>11</v>
      </c>
    </row>
    <row r="363" spans="1:9">
      <c r="A363" t="n">
        <v>4447</v>
      </c>
      <c r="B363" s="35" t="n">
        <v>45</v>
      </c>
      <c r="C363" s="7" t="n">
        <v>5</v>
      </c>
      <c r="D363" s="7" t="n">
        <v>3</v>
      </c>
      <c r="E363" s="7" t="n">
        <v>2.59999990463257</v>
      </c>
      <c r="F363" s="7" t="n">
        <v>0</v>
      </c>
    </row>
    <row r="364" spans="1:9">
      <c r="A364" t="s">
        <v>4</v>
      </c>
      <c r="B364" s="4" t="s">
        <v>5</v>
      </c>
      <c r="C364" s="4" t="s">
        <v>7</v>
      </c>
      <c r="D364" s="4" t="s">
        <v>7</v>
      </c>
      <c r="E364" s="4" t="s">
        <v>13</v>
      </c>
      <c r="F364" s="4" t="s">
        <v>11</v>
      </c>
    </row>
    <row r="365" spans="1:9">
      <c r="A365" t="n">
        <v>4456</v>
      </c>
      <c r="B365" s="35" t="n">
        <v>45</v>
      </c>
      <c r="C365" s="7" t="n">
        <v>11</v>
      </c>
      <c r="D365" s="7" t="n">
        <v>3</v>
      </c>
      <c r="E365" s="7" t="n">
        <v>31.6000003814697</v>
      </c>
      <c r="F365" s="7" t="n">
        <v>0</v>
      </c>
    </row>
    <row r="366" spans="1:9">
      <c r="A366" t="s">
        <v>4</v>
      </c>
      <c r="B366" s="4" t="s">
        <v>5</v>
      </c>
      <c r="C366" s="4" t="s">
        <v>7</v>
      </c>
      <c r="D366" s="4" t="s">
        <v>7</v>
      </c>
      <c r="E366" s="4" t="s">
        <v>13</v>
      </c>
      <c r="F366" s="4" t="s">
        <v>11</v>
      </c>
    </row>
    <row r="367" spans="1:9">
      <c r="A367" t="n">
        <v>4465</v>
      </c>
      <c r="B367" s="35" t="n">
        <v>45</v>
      </c>
      <c r="C367" s="7" t="n">
        <v>5</v>
      </c>
      <c r="D367" s="7" t="n">
        <v>3</v>
      </c>
      <c r="E367" s="7" t="n">
        <v>1.79999995231628</v>
      </c>
      <c r="F367" s="7" t="n">
        <v>4000</v>
      </c>
    </row>
    <row r="368" spans="1:9">
      <c r="A368" t="s">
        <v>4</v>
      </c>
      <c r="B368" s="4" t="s">
        <v>5</v>
      </c>
      <c r="C368" s="4" t="s">
        <v>7</v>
      </c>
      <c r="D368" s="4" t="s">
        <v>11</v>
      </c>
    </row>
    <row r="369" spans="1:9">
      <c r="A369" t="n">
        <v>4474</v>
      </c>
      <c r="B369" s="35" t="n">
        <v>45</v>
      </c>
      <c r="C369" s="7" t="n">
        <v>7</v>
      </c>
      <c r="D369" s="7" t="n">
        <v>255</v>
      </c>
    </row>
    <row r="370" spans="1:9">
      <c r="A370" t="s">
        <v>4</v>
      </c>
      <c r="B370" s="4" t="s">
        <v>5</v>
      </c>
      <c r="C370" s="4" t="s">
        <v>7</v>
      </c>
      <c r="D370" s="4" t="s">
        <v>11</v>
      </c>
    </row>
    <row r="371" spans="1:9">
      <c r="A371" t="n">
        <v>4478</v>
      </c>
      <c r="B371" s="17" t="n">
        <v>58</v>
      </c>
      <c r="C371" s="7" t="n">
        <v>255</v>
      </c>
      <c r="D371" s="7" t="n">
        <v>0</v>
      </c>
    </row>
    <row r="372" spans="1:9">
      <c r="A372" t="s">
        <v>4</v>
      </c>
      <c r="B372" s="4" t="s">
        <v>5</v>
      </c>
      <c r="C372" s="4" t="s">
        <v>11</v>
      </c>
    </row>
    <row r="373" spans="1:9">
      <c r="A373" t="n">
        <v>4482</v>
      </c>
      <c r="B373" s="24" t="n">
        <v>16</v>
      </c>
      <c r="C373" s="7" t="n">
        <v>300</v>
      </c>
    </row>
    <row r="374" spans="1:9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</row>
    <row r="375" spans="1:9">
      <c r="A375" t="n">
        <v>4485</v>
      </c>
      <c r="B375" s="38" t="n">
        <v>51</v>
      </c>
      <c r="C375" s="7" t="n">
        <v>4</v>
      </c>
      <c r="D375" s="7" t="n">
        <v>0</v>
      </c>
      <c r="E375" s="7" t="s">
        <v>78</v>
      </c>
    </row>
    <row r="376" spans="1:9">
      <c r="A376" t="s">
        <v>4</v>
      </c>
      <c r="B376" s="4" t="s">
        <v>5</v>
      </c>
      <c r="C376" s="4" t="s">
        <v>11</v>
      </c>
    </row>
    <row r="377" spans="1:9">
      <c r="A377" t="n">
        <v>4499</v>
      </c>
      <c r="B377" s="24" t="n">
        <v>16</v>
      </c>
      <c r="C377" s="7" t="n">
        <v>0</v>
      </c>
    </row>
    <row r="378" spans="1:9">
      <c r="A378" t="s">
        <v>4</v>
      </c>
      <c r="B378" s="4" t="s">
        <v>5</v>
      </c>
      <c r="C378" s="4" t="s">
        <v>11</v>
      </c>
      <c r="D378" s="4" t="s">
        <v>7</v>
      </c>
      <c r="E378" s="4" t="s">
        <v>14</v>
      </c>
      <c r="F378" s="4" t="s">
        <v>79</v>
      </c>
      <c r="G378" s="4" t="s">
        <v>7</v>
      </c>
      <c r="H378" s="4" t="s">
        <v>7</v>
      </c>
      <c r="I378" s="4" t="s">
        <v>7</v>
      </c>
      <c r="J378" s="4" t="s">
        <v>14</v>
      </c>
      <c r="K378" s="4" t="s">
        <v>79</v>
      </c>
      <c r="L378" s="4" t="s">
        <v>7</v>
      </c>
      <c r="M378" s="4" t="s">
        <v>7</v>
      </c>
      <c r="N378" s="4" t="s">
        <v>7</v>
      </c>
      <c r="O378" s="4" t="s">
        <v>14</v>
      </c>
      <c r="P378" s="4" t="s">
        <v>79</v>
      </c>
      <c r="Q378" s="4" t="s">
        <v>7</v>
      </c>
      <c r="R378" s="4" t="s">
        <v>7</v>
      </c>
      <c r="S378" s="4" t="s">
        <v>7</v>
      </c>
      <c r="T378" s="4" t="s">
        <v>14</v>
      </c>
      <c r="U378" s="4" t="s">
        <v>79</v>
      </c>
      <c r="V378" s="4" t="s">
        <v>7</v>
      </c>
      <c r="W378" s="4" t="s">
        <v>7</v>
      </c>
    </row>
    <row r="379" spans="1:9">
      <c r="A379" t="n">
        <v>4502</v>
      </c>
      <c r="B379" s="39" t="n">
        <v>26</v>
      </c>
      <c r="C379" s="7" t="n">
        <v>0</v>
      </c>
      <c r="D379" s="7" t="n">
        <v>17</v>
      </c>
      <c r="E379" s="7" t="n">
        <v>60178</v>
      </c>
      <c r="F379" s="7" t="s">
        <v>80</v>
      </c>
      <c r="G379" s="7" t="n">
        <v>2</v>
      </c>
      <c r="H379" s="7" t="n">
        <v>3</v>
      </c>
      <c r="I379" s="7" t="n">
        <v>17</v>
      </c>
      <c r="J379" s="7" t="n">
        <v>60179</v>
      </c>
      <c r="K379" s="7" t="s">
        <v>81</v>
      </c>
      <c r="L379" s="7" t="n">
        <v>2</v>
      </c>
      <c r="M379" s="7" t="n">
        <v>3</v>
      </c>
      <c r="N379" s="7" t="n">
        <v>17</v>
      </c>
      <c r="O379" s="7" t="n">
        <v>60180</v>
      </c>
      <c r="P379" s="7" t="s">
        <v>82</v>
      </c>
      <c r="Q379" s="7" t="n">
        <v>2</v>
      </c>
      <c r="R379" s="7" t="n">
        <v>3</v>
      </c>
      <c r="S379" s="7" t="n">
        <v>17</v>
      </c>
      <c r="T379" s="7" t="n">
        <v>60181</v>
      </c>
      <c r="U379" s="7" t="s">
        <v>83</v>
      </c>
      <c r="V379" s="7" t="n">
        <v>2</v>
      </c>
      <c r="W379" s="7" t="n">
        <v>0</v>
      </c>
    </row>
    <row r="380" spans="1:9">
      <c r="A380" t="s">
        <v>4</v>
      </c>
      <c r="B380" s="4" t="s">
        <v>5</v>
      </c>
    </row>
    <row r="381" spans="1:9">
      <c r="A381" t="n">
        <v>4759</v>
      </c>
      <c r="B381" s="40" t="n">
        <v>28</v>
      </c>
    </row>
    <row r="382" spans="1:9">
      <c r="A382" t="s">
        <v>4</v>
      </c>
      <c r="B382" s="4" t="s">
        <v>5</v>
      </c>
      <c r="C382" s="4" t="s">
        <v>11</v>
      </c>
    </row>
    <row r="383" spans="1:9">
      <c r="A383" t="n">
        <v>4760</v>
      </c>
      <c r="B383" s="24" t="n">
        <v>16</v>
      </c>
      <c r="C383" s="7" t="n">
        <v>300</v>
      </c>
    </row>
    <row r="384" spans="1:9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  <c r="F384" s="4" t="s">
        <v>8</v>
      </c>
      <c r="G384" s="4" t="s">
        <v>8</v>
      </c>
      <c r="H384" s="4" t="s">
        <v>8</v>
      </c>
    </row>
    <row r="385" spans="1:23">
      <c r="A385" t="n">
        <v>4763</v>
      </c>
      <c r="B385" s="38" t="n">
        <v>51</v>
      </c>
      <c r="C385" s="7" t="n">
        <v>3</v>
      </c>
      <c r="D385" s="7" t="n">
        <v>0</v>
      </c>
      <c r="E385" s="7" t="s">
        <v>84</v>
      </c>
      <c r="F385" s="7" t="s">
        <v>85</v>
      </c>
      <c r="G385" s="7" t="s">
        <v>86</v>
      </c>
      <c r="H385" s="7" t="s">
        <v>87</v>
      </c>
    </row>
    <row r="386" spans="1:23">
      <c r="A386" t="s">
        <v>4</v>
      </c>
      <c r="B386" s="4" t="s">
        <v>5</v>
      </c>
      <c r="C386" s="4" t="s">
        <v>11</v>
      </c>
    </row>
    <row r="387" spans="1:23">
      <c r="A387" t="n">
        <v>4776</v>
      </c>
      <c r="B387" s="24" t="n">
        <v>16</v>
      </c>
      <c r="C387" s="7" t="n">
        <v>500</v>
      </c>
    </row>
    <row r="388" spans="1:23">
      <c r="A388" t="s">
        <v>4</v>
      </c>
      <c r="B388" s="4" t="s">
        <v>5</v>
      </c>
      <c r="C388" s="4" t="s">
        <v>11</v>
      </c>
      <c r="D388" s="4" t="s">
        <v>7</v>
      </c>
      <c r="E388" s="4" t="s">
        <v>13</v>
      </c>
      <c r="F388" s="4" t="s">
        <v>11</v>
      </c>
    </row>
    <row r="389" spans="1:23">
      <c r="A389" t="n">
        <v>4779</v>
      </c>
      <c r="B389" s="41" t="n">
        <v>59</v>
      </c>
      <c r="C389" s="7" t="n">
        <v>0</v>
      </c>
      <c r="D389" s="7" t="n">
        <v>8</v>
      </c>
      <c r="E389" s="7" t="n">
        <v>0.150000005960464</v>
      </c>
      <c r="F389" s="7" t="n">
        <v>0</v>
      </c>
    </row>
    <row r="390" spans="1:23">
      <c r="A390" t="s">
        <v>4</v>
      </c>
      <c r="B390" s="4" t="s">
        <v>5</v>
      </c>
      <c r="C390" s="4" t="s">
        <v>11</v>
      </c>
    </row>
    <row r="391" spans="1:23">
      <c r="A391" t="n">
        <v>4789</v>
      </c>
      <c r="B391" s="24" t="n">
        <v>16</v>
      </c>
      <c r="C391" s="7" t="n">
        <v>1500</v>
      </c>
    </row>
    <row r="392" spans="1:23">
      <c r="A392" t="s">
        <v>4</v>
      </c>
      <c r="B392" s="4" t="s">
        <v>5</v>
      </c>
      <c r="C392" s="4" t="s">
        <v>11</v>
      </c>
      <c r="D392" s="4" t="s">
        <v>7</v>
      </c>
      <c r="E392" s="4" t="s">
        <v>13</v>
      </c>
      <c r="F392" s="4" t="s">
        <v>11</v>
      </c>
    </row>
    <row r="393" spans="1:23">
      <c r="A393" t="n">
        <v>4792</v>
      </c>
      <c r="B393" s="41" t="n">
        <v>59</v>
      </c>
      <c r="C393" s="7" t="n">
        <v>0</v>
      </c>
      <c r="D393" s="7" t="n">
        <v>255</v>
      </c>
      <c r="E393" s="7" t="n">
        <v>0</v>
      </c>
      <c r="F393" s="7" t="n">
        <v>0</v>
      </c>
    </row>
    <row r="394" spans="1:23">
      <c r="A394" t="s">
        <v>4</v>
      </c>
      <c r="B394" s="4" t="s">
        <v>5</v>
      </c>
      <c r="C394" s="4" t="s">
        <v>11</v>
      </c>
    </row>
    <row r="395" spans="1:23">
      <c r="A395" t="n">
        <v>4802</v>
      </c>
      <c r="B395" s="24" t="n">
        <v>16</v>
      </c>
      <c r="C395" s="7" t="n">
        <v>300</v>
      </c>
    </row>
    <row r="396" spans="1:23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</row>
    <row r="397" spans="1:23">
      <c r="A397" t="n">
        <v>4805</v>
      </c>
      <c r="B397" s="38" t="n">
        <v>51</v>
      </c>
      <c r="C397" s="7" t="n">
        <v>4</v>
      </c>
      <c r="D397" s="7" t="n">
        <v>0</v>
      </c>
      <c r="E397" s="7" t="s">
        <v>88</v>
      </c>
    </row>
    <row r="398" spans="1:23">
      <c r="A398" t="s">
        <v>4</v>
      </c>
      <c r="B398" s="4" t="s">
        <v>5</v>
      </c>
      <c r="C398" s="4" t="s">
        <v>11</v>
      </c>
    </row>
    <row r="399" spans="1:23">
      <c r="A399" t="n">
        <v>4820</v>
      </c>
      <c r="B399" s="24" t="n">
        <v>16</v>
      </c>
      <c r="C399" s="7" t="n">
        <v>0</v>
      </c>
    </row>
    <row r="400" spans="1:23">
      <c r="A400" t="s">
        <v>4</v>
      </c>
      <c r="B400" s="4" t="s">
        <v>5</v>
      </c>
      <c r="C400" s="4" t="s">
        <v>11</v>
      </c>
      <c r="D400" s="4" t="s">
        <v>7</v>
      </c>
      <c r="E400" s="4" t="s">
        <v>14</v>
      </c>
      <c r="F400" s="4" t="s">
        <v>79</v>
      </c>
      <c r="G400" s="4" t="s">
        <v>7</v>
      </c>
      <c r="H400" s="4" t="s">
        <v>7</v>
      </c>
    </row>
    <row r="401" spans="1:8">
      <c r="A401" t="n">
        <v>4823</v>
      </c>
      <c r="B401" s="39" t="n">
        <v>26</v>
      </c>
      <c r="C401" s="7" t="n">
        <v>0</v>
      </c>
      <c r="D401" s="7" t="n">
        <v>17</v>
      </c>
      <c r="E401" s="7" t="n">
        <v>60182</v>
      </c>
      <c r="F401" s="7" t="s">
        <v>89</v>
      </c>
      <c r="G401" s="7" t="n">
        <v>2</v>
      </c>
      <c r="H401" s="7" t="n">
        <v>0</v>
      </c>
    </row>
    <row r="402" spans="1:8">
      <c r="A402" t="s">
        <v>4</v>
      </c>
      <c r="B402" s="4" t="s">
        <v>5</v>
      </c>
    </row>
    <row r="403" spans="1:8">
      <c r="A403" t="n">
        <v>4872</v>
      </c>
      <c r="B403" s="40" t="n">
        <v>28</v>
      </c>
    </row>
    <row r="404" spans="1:8">
      <c r="A404" t="s">
        <v>4</v>
      </c>
      <c r="B404" s="4" t="s">
        <v>5</v>
      </c>
      <c r="C404" s="4" t="s">
        <v>7</v>
      </c>
      <c r="D404" s="4" t="s">
        <v>11</v>
      </c>
      <c r="E404" s="4" t="s">
        <v>14</v>
      </c>
      <c r="F404" s="4" t="s">
        <v>11</v>
      </c>
    </row>
    <row r="405" spans="1:8">
      <c r="A405" t="n">
        <v>4873</v>
      </c>
      <c r="B405" s="14" t="n">
        <v>50</v>
      </c>
      <c r="C405" s="7" t="n">
        <v>3</v>
      </c>
      <c r="D405" s="7" t="n">
        <v>8040</v>
      </c>
      <c r="E405" s="7" t="n">
        <v>1036831949</v>
      </c>
      <c r="F405" s="7" t="n">
        <v>750</v>
      </c>
    </row>
    <row r="406" spans="1:8">
      <c r="A406" t="s">
        <v>4</v>
      </c>
      <c r="B406" s="4" t="s">
        <v>5</v>
      </c>
      <c r="C406" s="4" t="s">
        <v>7</v>
      </c>
      <c r="D406" s="4" t="s">
        <v>13</v>
      </c>
      <c r="E406" s="4" t="s">
        <v>11</v>
      </c>
      <c r="F406" s="4" t="s">
        <v>7</v>
      </c>
    </row>
    <row r="407" spans="1:8">
      <c r="A407" t="n">
        <v>4883</v>
      </c>
      <c r="B407" s="36" t="n">
        <v>49</v>
      </c>
      <c r="C407" s="7" t="n">
        <v>3</v>
      </c>
      <c r="D407" s="7" t="n">
        <v>0.5</v>
      </c>
      <c r="E407" s="7" t="n">
        <v>750</v>
      </c>
      <c r="F407" s="7" t="n">
        <v>0</v>
      </c>
    </row>
    <row r="408" spans="1:8">
      <c r="A408" t="s">
        <v>4</v>
      </c>
      <c r="B408" s="4" t="s">
        <v>5</v>
      </c>
      <c r="C408" s="4" t="s">
        <v>7</v>
      </c>
      <c r="D408" s="4" t="s">
        <v>7</v>
      </c>
      <c r="E408" s="4" t="s">
        <v>7</v>
      </c>
      <c r="F408" s="4" t="s">
        <v>13</v>
      </c>
      <c r="G408" s="4" t="s">
        <v>13</v>
      </c>
      <c r="H408" s="4" t="s">
        <v>13</v>
      </c>
      <c r="I408" s="4" t="s">
        <v>13</v>
      </c>
      <c r="J408" s="4" t="s">
        <v>13</v>
      </c>
    </row>
    <row r="409" spans="1:8">
      <c r="A409" t="n">
        <v>4892</v>
      </c>
      <c r="B409" s="26" t="n">
        <v>76</v>
      </c>
      <c r="C409" s="7" t="n">
        <v>0</v>
      </c>
      <c r="D409" s="7" t="n">
        <v>3</v>
      </c>
      <c r="E409" s="7" t="n">
        <v>0</v>
      </c>
      <c r="F409" s="7" t="n">
        <v>1</v>
      </c>
      <c r="G409" s="7" t="n">
        <v>1</v>
      </c>
      <c r="H409" s="7" t="n">
        <v>1</v>
      </c>
      <c r="I409" s="7" t="n">
        <v>1</v>
      </c>
      <c r="J409" s="7" t="n">
        <v>1000</v>
      </c>
    </row>
    <row r="410" spans="1:8">
      <c r="A410" t="s">
        <v>4</v>
      </c>
      <c r="B410" s="4" t="s">
        <v>5</v>
      </c>
      <c r="C410" s="4" t="s">
        <v>7</v>
      </c>
      <c r="D410" s="4" t="s">
        <v>7</v>
      </c>
    </row>
    <row r="411" spans="1:8">
      <c r="A411" t="n">
        <v>4916</v>
      </c>
      <c r="B411" s="42" t="n">
        <v>77</v>
      </c>
      <c r="C411" s="7" t="n">
        <v>0</v>
      </c>
      <c r="D411" s="7" t="n">
        <v>3</v>
      </c>
    </row>
    <row r="412" spans="1:8">
      <c r="A412" t="s">
        <v>4</v>
      </c>
      <c r="B412" s="4" t="s">
        <v>5</v>
      </c>
      <c r="C412" s="4" t="s">
        <v>11</v>
      </c>
    </row>
    <row r="413" spans="1:8">
      <c r="A413" t="n">
        <v>4919</v>
      </c>
      <c r="B413" s="24" t="n">
        <v>16</v>
      </c>
      <c r="C413" s="7" t="n">
        <v>500</v>
      </c>
    </row>
    <row r="414" spans="1:8">
      <c r="A414" t="s">
        <v>4</v>
      </c>
      <c r="B414" s="4" t="s">
        <v>5</v>
      </c>
      <c r="C414" s="4" t="s">
        <v>7</v>
      </c>
      <c r="D414" s="4" t="s">
        <v>11</v>
      </c>
      <c r="E414" s="4" t="s">
        <v>11</v>
      </c>
      <c r="F414" s="4" t="s">
        <v>7</v>
      </c>
    </row>
    <row r="415" spans="1:8">
      <c r="A415" t="n">
        <v>4922</v>
      </c>
      <c r="B415" s="43" t="n">
        <v>25</v>
      </c>
      <c r="C415" s="7" t="n">
        <v>1</v>
      </c>
      <c r="D415" s="7" t="n">
        <v>260</v>
      </c>
      <c r="E415" s="7" t="n">
        <v>640</v>
      </c>
      <c r="F415" s="7" t="n">
        <v>1</v>
      </c>
    </row>
    <row r="416" spans="1:8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</row>
    <row r="417" spans="1:10">
      <c r="A417" t="n">
        <v>4929</v>
      </c>
      <c r="B417" s="38" t="n">
        <v>51</v>
      </c>
      <c r="C417" s="7" t="n">
        <v>4</v>
      </c>
      <c r="D417" s="7" t="n">
        <v>0</v>
      </c>
      <c r="E417" s="7" t="s">
        <v>90</v>
      </c>
    </row>
    <row r="418" spans="1:10">
      <c r="A418" t="s">
        <v>4</v>
      </c>
      <c r="B418" s="4" t="s">
        <v>5</v>
      </c>
      <c r="C418" s="4" t="s">
        <v>11</v>
      </c>
    </row>
    <row r="419" spans="1:10">
      <c r="A419" t="n">
        <v>4943</v>
      </c>
      <c r="B419" s="24" t="n">
        <v>16</v>
      </c>
      <c r="C419" s="7" t="n">
        <v>0</v>
      </c>
    </row>
    <row r="420" spans="1:10">
      <c r="A420" t="s">
        <v>4</v>
      </c>
      <c r="B420" s="4" t="s">
        <v>5</v>
      </c>
      <c r="C420" s="4" t="s">
        <v>11</v>
      </c>
      <c r="D420" s="4" t="s">
        <v>7</v>
      </c>
      <c r="E420" s="4" t="s">
        <v>14</v>
      </c>
      <c r="F420" s="4" t="s">
        <v>79</v>
      </c>
      <c r="G420" s="4" t="s">
        <v>7</v>
      </c>
      <c r="H420" s="4" t="s">
        <v>7</v>
      </c>
      <c r="I420" s="4" t="s">
        <v>7</v>
      </c>
      <c r="J420" s="4" t="s">
        <v>14</v>
      </c>
      <c r="K420" s="4" t="s">
        <v>79</v>
      </c>
      <c r="L420" s="4" t="s">
        <v>7</v>
      </c>
      <c r="M420" s="4" t="s">
        <v>7</v>
      </c>
    </row>
    <row r="421" spans="1:10">
      <c r="A421" t="n">
        <v>4946</v>
      </c>
      <c r="B421" s="39" t="n">
        <v>26</v>
      </c>
      <c r="C421" s="7" t="n">
        <v>0</v>
      </c>
      <c r="D421" s="7" t="n">
        <v>17</v>
      </c>
      <c r="E421" s="7" t="n">
        <v>60183</v>
      </c>
      <c r="F421" s="7" t="s">
        <v>91</v>
      </c>
      <c r="G421" s="7" t="n">
        <v>2</v>
      </c>
      <c r="H421" s="7" t="n">
        <v>3</v>
      </c>
      <c r="I421" s="7" t="n">
        <v>17</v>
      </c>
      <c r="J421" s="7" t="n">
        <v>60184</v>
      </c>
      <c r="K421" s="7" t="s">
        <v>92</v>
      </c>
      <c r="L421" s="7" t="n">
        <v>2</v>
      </c>
      <c r="M421" s="7" t="n">
        <v>0</v>
      </c>
    </row>
    <row r="422" spans="1:10">
      <c r="A422" t="s">
        <v>4</v>
      </c>
      <c r="B422" s="4" t="s">
        <v>5</v>
      </c>
    </row>
    <row r="423" spans="1:10">
      <c r="A423" t="n">
        <v>5114</v>
      </c>
      <c r="B423" s="40" t="n">
        <v>28</v>
      </c>
    </row>
    <row r="424" spans="1:10">
      <c r="A424" t="s">
        <v>4</v>
      </c>
      <c r="B424" s="4" t="s">
        <v>5</v>
      </c>
      <c r="C424" s="4" t="s">
        <v>7</v>
      </c>
      <c r="D424" s="4" t="s">
        <v>7</v>
      </c>
      <c r="E424" s="4" t="s">
        <v>7</v>
      </c>
      <c r="F424" s="4" t="s">
        <v>13</v>
      </c>
      <c r="G424" s="4" t="s">
        <v>13</v>
      </c>
      <c r="H424" s="4" t="s">
        <v>13</v>
      </c>
      <c r="I424" s="4" t="s">
        <v>13</v>
      </c>
      <c r="J424" s="4" t="s">
        <v>13</v>
      </c>
    </row>
    <row r="425" spans="1:10">
      <c r="A425" t="n">
        <v>5115</v>
      </c>
      <c r="B425" s="26" t="n">
        <v>76</v>
      </c>
      <c r="C425" s="7" t="n">
        <v>1</v>
      </c>
      <c r="D425" s="7" t="n">
        <v>3</v>
      </c>
      <c r="E425" s="7" t="n">
        <v>0</v>
      </c>
      <c r="F425" s="7" t="n">
        <v>1</v>
      </c>
      <c r="G425" s="7" t="n">
        <v>1</v>
      </c>
      <c r="H425" s="7" t="n">
        <v>1</v>
      </c>
      <c r="I425" s="7" t="n">
        <v>1</v>
      </c>
      <c r="J425" s="7" t="n">
        <v>1000</v>
      </c>
    </row>
    <row r="426" spans="1:10">
      <c r="A426" t="s">
        <v>4</v>
      </c>
      <c r="B426" s="4" t="s">
        <v>5</v>
      </c>
      <c r="C426" s="4" t="s">
        <v>7</v>
      </c>
      <c r="D426" s="4" t="s">
        <v>7</v>
      </c>
    </row>
    <row r="427" spans="1:10">
      <c r="A427" t="n">
        <v>5139</v>
      </c>
      <c r="B427" s="42" t="n">
        <v>77</v>
      </c>
      <c r="C427" s="7" t="n">
        <v>1</v>
      </c>
      <c r="D427" s="7" t="n">
        <v>3</v>
      </c>
    </row>
    <row r="428" spans="1:10">
      <c r="A428" t="s">
        <v>4</v>
      </c>
      <c r="B428" s="4" t="s">
        <v>5</v>
      </c>
      <c r="C428" s="4" t="s">
        <v>11</v>
      </c>
    </row>
    <row r="429" spans="1:10">
      <c r="A429" t="n">
        <v>5142</v>
      </c>
      <c r="B429" s="24" t="n">
        <v>16</v>
      </c>
      <c r="C429" s="7" t="n">
        <v>500</v>
      </c>
    </row>
    <row r="430" spans="1:10">
      <c r="A430" t="s">
        <v>4</v>
      </c>
      <c r="B430" s="4" t="s">
        <v>5</v>
      </c>
      <c r="C430" s="4" t="s">
        <v>7</v>
      </c>
      <c r="D430" s="4" t="s">
        <v>11</v>
      </c>
      <c r="E430" s="4" t="s">
        <v>11</v>
      </c>
      <c r="F430" s="4" t="s">
        <v>7</v>
      </c>
    </row>
    <row r="431" spans="1:10">
      <c r="A431" t="n">
        <v>5145</v>
      </c>
      <c r="B431" s="43" t="n">
        <v>25</v>
      </c>
      <c r="C431" s="7" t="n">
        <v>1</v>
      </c>
      <c r="D431" s="7" t="n">
        <v>260</v>
      </c>
      <c r="E431" s="7" t="n">
        <v>640</v>
      </c>
      <c r="F431" s="7" t="n">
        <v>2</v>
      </c>
    </row>
    <row r="432" spans="1:10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</row>
    <row r="433" spans="1:13">
      <c r="A433" t="n">
        <v>5152</v>
      </c>
      <c r="B433" s="38" t="n">
        <v>51</v>
      </c>
      <c r="C433" s="7" t="n">
        <v>4</v>
      </c>
      <c r="D433" s="7" t="n">
        <v>0</v>
      </c>
      <c r="E433" s="7" t="s">
        <v>88</v>
      </c>
    </row>
    <row r="434" spans="1:13">
      <c r="A434" t="s">
        <v>4</v>
      </c>
      <c r="B434" s="4" t="s">
        <v>5</v>
      </c>
      <c r="C434" s="4" t="s">
        <v>11</v>
      </c>
    </row>
    <row r="435" spans="1:13">
      <c r="A435" t="n">
        <v>5167</v>
      </c>
      <c r="B435" s="24" t="n">
        <v>16</v>
      </c>
      <c r="C435" s="7" t="n">
        <v>0</v>
      </c>
    </row>
    <row r="436" spans="1:13">
      <c r="A436" t="s">
        <v>4</v>
      </c>
      <c r="B436" s="4" t="s">
        <v>5</v>
      </c>
      <c r="C436" s="4" t="s">
        <v>11</v>
      </c>
      <c r="D436" s="4" t="s">
        <v>7</v>
      </c>
      <c r="E436" s="4" t="s">
        <v>14</v>
      </c>
      <c r="F436" s="4" t="s">
        <v>79</v>
      </c>
      <c r="G436" s="4" t="s">
        <v>7</v>
      </c>
      <c r="H436" s="4" t="s">
        <v>7</v>
      </c>
      <c r="I436" s="4" t="s">
        <v>7</v>
      </c>
      <c r="J436" s="4" t="s">
        <v>14</v>
      </c>
      <c r="K436" s="4" t="s">
        <v>79</v>
      </c>
      <c r="L436" s="4" t="s">
        <v>7</v>
      </c>
      <c r="M436" s="4" t="s">
        <v>7</v>
      </c>
      <c r="N436" s="4" t="s">
        <v>7</v>
      </c>
      <c r="O436" s="4" t="s">
        <v>14</v>
      </c>
      <c r="P436" s="4" t="s">
        <v>79</v>
      </c>
      <c r="Q436" s="4" t="s">
        <v>7</v>
      </c>
      <c r="R436" s="4" t="s">
        <v>7</v>
      </c>
    </row>
    <row r="437" spans="1:13">
      <c r="A437" t="n">
        <v>5170</v>
      </c>
      <c r="B437" s="39" t="n">
        <v>26</v>
      </c>
      <c r="C437" s="7" t="n">
        <v>0</v>
      </c>
      <c r="D437" s="7" t="n">
        <v>17</v>
      </c>
      <c r="E437" s="7" t="n">
        <v>60185</v>
      </c>
      <c r="F437" s="7" t="s">
        <v>93</v>
      </c>
      <c r="G437" s="7" t="n">
        <v>2</v>
      </c>
      <c r="H437" s="7" t="n">
        <v>3</v>
      </c>
      <c r="I437" s="7" t="n">
        <v>17</v>
      </c>
      <c r="J437" s="7" t="n">
        <v>60186</v>
      </c>
      <c r="K437" s="7" t="s">
        <v>94</v>
      </c>
      <c r="L437" s="7" t="n">
        <v>2</v>
      </c>
      <c r="M437" s="7" t="n">
        <v>3</v>
      </c>
      <c r="N437" s="7" t="n">
        <v>17</v>
      </c>
      <c r="O437" s="7" t="n">
        <v>60187</v>
      </c>
      <c r="P437" s="7" t="s">
        <v>95</v>
      </c>
      <c r="Q437" s="7" t="n">
        <v>2</v>
      </c>
      <c r="R437" s="7" t="n">
        <v>0</v>
      </c>
    </row>
    <row r="438" spans="1:13">
      <c r="A438" t="s">
        <v>4</v>
      </c>
      <c r="B438" s="4" t="s">
        <v>5</v>
      </c>
    </row>
    <row r="439" spans="1:13">
      <c r="A439" t="n">
        <v>5435</v>
      </c>
      <c r="B439" s="40" t="n">
        <v>28</v>
      </c>
    </row>
    <row r="440" spans="1:13">
      <c r="A440" t="s">
        <v>4</v>
      </c>
      <c r="B440" s="4" t="s">
        <v>5</v>
      </c>
      <c r="C440" s="4" t="s">
        <v>7</v>
      </c>
      <c r="D440" s="4" t="s">
        <v>7</v>
      </c>
      <c r="E440" s="4" t="s">
        <v>7</v>
      </c>
      <c r="F440" s="4" t="s">
        <v>13</v>
      </c>
      <c r="G440" s="4" t="s">
        <v>13</v>
      </c>
      <c r="H440" s="4" t="s">
        <v>13</v>
      </c>
      <c r="I440" s="4" t="s">
        <v>13</v>
      </c>
      <c r="J440" s="4" t="s">
        <v>13</v>
      </c>
    </row>
    <row r="441" spans="1:13">
      <c r="A441" t="n">
        <v>5436</v>
      </c>
      <c r="B441" s="26" t="n">
        <v>76</v>
      </c>
      <c r="C441" s="7" t="n">
        <v>2</v>
      </c>
      <c r="D441" s="7" t="n">
        <v>3</v>
      </c>
      <c r="E441" s="7" t="n">
        <v>0</v>
      </c>
      <c r="F441" s="7" t="n">
        <v>1</v>
      </c>
      <c r="G441" s="7" t="n">
        <v>1</v>
      </c>
      <c r="H441" s="7" t="n">
        <v>1</v>
      </c>
      <c r="I441" s="7" t="n">
        <v>1</v>
      </c>
      <c r="J441" s="7" t="n">
        <v>1000</v>
      </c>
    </row>
    <row r="442" spans="1:13">
      <c r="A442" t="s">
        <v>4</v>
      </c>
      <c r="B442" s="4" t="s">
        <v>5</v>
      </c>
      <c r="C442" s="4" t="s">
        <v>7</v>
      </c>
      <c r="D442" s="4" t="s">
        <v>7</v>
      </c>
    </row>
    <row r="443" spans="1:13">
      <c r="A443" t="n">
        <v>5460</v>
      </c>
      <c r="B443" s="42" t="n">
        <v>77</v>
      </c>
      <c r="C443" s="7" t="n">
        <v>2</v>
      </c>
      <c r="D443" s="7" t="n">
        <v>3</v>
      </c>
    </row>
    <row r="444" spans="1:13">
      <c r="A444" t="s">
        <v>4</v>
      </c>
      <c r="B444" s="4" t="s">
        <v>5</v>
      </c>
      <c r="C444" s="4" t="s">
        <v>11</v>
      </c>
    </row>
    <row r="445" spans="1:13">
      <c r="A445" t="n">
        <v>5463</v>
      </c>
      <c r="B445" s="24" t="n">
        <v>16</v>
      </c>
      <c r="C445" s="7" t="n">
        <v>500</v>
      </c>
    </row>
    <row r="446" spans="1:13">
      <c r="A446" t="s">
        <v>4</v>
      </c>
      <c r="B446" s="4" t="s">
        <v>5</v>
      </c>
      <c r="C446" s="4" t="s">
        <v>7</v>
      </c>
      <c r="D446" s="4" t="s">
        <v>11</v>
      </c>
      <c r="E446" s="4" t="s">
        <v>11</v>
      </c>
      <c r="F446" s="4" t="s">
        <v>7</v>
      </c>
    </row>
    <row r="447" spans="1:13">
      <c r="A447" t="n">
        <v>5466</v>
      </c>
      <c r="B447" s="43" t="n">
        <v>25</v>
      </c>
      <c r="C447" s="7" t="n">
        <v>1</v>
      </c>
      <c r="D447" s="7" t="n">
        <v>60</v>
      </c>
      <c r="E447" s="7" t="n">
        <v>640</v>
      </c>
      <c r="F447" s="7" t="n">
        <v>1</v>
      </c>
    </row>
    <row r="448" spans="1:13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</row>
    <row r="449" spans="1:18">
      <c r="A449" t="n">
        <v>5473</v>
      </c>
      <c r="B449" s="38" t="n">
        <v>51</v>
      </c>
      <c r="C449" s="7" t="n">
        <v>4</v>
      </c>
      <c r="D449" s="7" t="n">
        <v>0</v>
      </c>
      <c r="E449" s="7" t="s">
        <v>96</v>
      </c>
    </row>
    <row r="450" spans="1:18">
      <c r="A450" t="s">
        <v>4</v>
      </c>
      <c r="B450" s="4" t="s">
        <v>5</v>
      </c>
      <c r="C450" s="4" t="s">
        <v>11</v>
      </c>
    </row>
    <row r="451" spans="1:18">
      <c r="A451" t="n">
        <v>5487</v>
      </c>
      <c r="B451" s="24" t="n">
        <v>16</v>
      </c>
      <c r="C451" s="7" t="n">
        <v>0</v>
      </c>
    </row>
    <row r="452" spans="1:18">
      <c r="A452" t="s">
        <v>4</v>
      </c>
      <c r="B452" s="4" t="s">
        <v>5</v>
      </c>
      <c r="C452" s="4" t="s">
        <v>11</v>
      </c>
      <c r="D452" s="4" t="s">
        <v>7</v>
      </c>
      <c r="E452" s="4" t="s">
        <v>14</v>
      </c>
      <c r="F452" s="4" t="s">
        <v>79</v>
      </c>
      <c r="G452" s="4" t="s">
        <v>7</v>
      </c>
      <c r="H452" s="4" t="s">
        <v>7</v>
      </c>
      <c r="I452" s="4" t="s">
        <v>7</v>
      </c>
      <c r="J452" s="4" t="s">
        <v>14</v>
      </c>
      <c r="K452" s="4" t="s">
        <v>79</v>
      </c>
      <c r="L452" s="4" t="s">
        <v>7</v>
      </c>
      <c r="M452" s="4" t="s">
        <v>7</v>
      </c>
      <c r="N452" s="4" t="s">
        <v>7</v>
      </c>
      <c r="O452" s="4" t="s">
        <v>14</v>
      </c>
      <c r="P452" s="4" t="s">
        <v>79</v>
      </c>
      <c r="Q452" s="4" t="s">
        <v>7</v>
      </c>
      <c r="R452" s="4" t="s">
        <v>7</v>
      </c>
    </row>
    <row r="453" spans="1:18">
      <c r="A453" t="n">
        <v>5490</v>
      </c>
      <c r="B453" s="39" t="n">
        <v>26</v>
      </c>
      <c r="C453" s="7" t="n">
        <v>0</v>
      </c>
      <c r="D453" s="7" t="n">
        <v>17</v>
      </c>
      <c r="E453" s="7" t="n">
        <v>60188</v>
      </c>
      <c r="F453" s="7" t="s">
        <v>97</v>
      </c>
      <c r="G453" s="7" t="n">
        <v>2</v>
      </c>
      <c r="H453" s="7" t="n">
        <v>3</v>
      </c>
      <c r="I453" s="7" t="n">
        <v>17</v>
      </c>
      <c r="J453" s="7" t="n">
        <v>60189</v>
      </c>
      <c r="K453" s="7" t="s">
        <v>98</v>
      </c>
      <c r="L453" s="7" t="n">
        <v>2</v>
      </c>
      <c r="M453" s="7" t="n">
        <v>3</v>
      </c>
      <c r="N453" s="7" t="n">
        <v>17</v>
      </c>
      <c r="O453" s="7" t="n">
        <v>60190</v>
      </c>
      <c r="P453" s="7" t="s">
        <v>99</v>
      </c>
      <c r="Q453" s="7" t="n">
        <v>2</v>
      </c>
      <c r="R453" s="7" t="n">
        <v>0</v>
      </c>
    </row>
    <row r="454" spans="1:18">
      <c r="A454" t="s">
        <v>4</v>
      </c>
      <c r="B454" s="4" t="s">
        <v>5</v>
      </c>
    </row>
    <row r="455" spans="1:18">
      <c r="A455" t="n">
        <v>5791</v>
      </c>
      <c r="B455" s="40" t="n">
        <v>28</v>
      </c>
    </row>
    <row r="456" spans="1:18">
      <c r="A456" t="s">
        <v>4</v>
      </c>
      <c r="B456" s="4" t="s">
        <v>5</v>
      </c>
      <c r="C456" s="4" t="s">
        <v>11</v>
      </c>
      <c r="D456" s="4" t="s">
        <v>7</v>
      </c>
    </row>
    <row r="457" spans="1:18">
      <c r="A457" t="n">
        <v>5792</v>
      </c>
      <c r="B457" s="44" t="n">
        <v>89</v>
      </c>
      <c r="C457" s="7" t="n">
        <v>65533</v>
      </c>
      <c r="D457" s="7" t="n">
        <v>1</v>
      </c>
    </row>
    <row r="458" spans="1:18">
      <c r="A458" t="s">
        <v>4</v>
      </c>
      <c r="B458" s="4" t="s">
        <v>5</v>
      </c>
      <c r="C458" s="4" t="s">
        <v>7</v>
      </c>
      <c r="D458" s="4" t="s">
        <v>11</v>
      </c>
      <c r="E458" s="4" t="s">
        <v>11</v>
      </c>
      <c r="F458" s="4" t="s">
        <v>7</v>
      </c>
    </row>
    <row r="459" spans="1:18">
      <c r="A459" t="n">
        <v>5796</v>
      </c>
      <c r="B459" s="43" t="n">
        <v>25</v>
      </c>
      <c r="C459" s="7" t="n">
        <v>1</v>
      </c>
      <c r="D459" s="7" t="n">
        <v>65535</v>
      </c>
      <c r="E459" s="7" t="n">
        <v>65535</v>
      </c>
      <c r="F459" s="7" t="n">
        <v>0</v>
      </c>
    </row>
    <row r="460" spans="1:18">
      <c r="A460" t="s">
        <v>4</v>
      </c>
      <c r="B460" s="4" t="s">
        <v>5</v>
      </c>
      <c r="C460" s="4" t="s">
        <v>7</v>
      </c>
      <c r="D460" s="4" t="s">
        <v>7</v>
      </c>
      <c r="E460" s="4" t="s">
        <v>13</v>
      </c>
      <c r="F460" s="4" t="s">
        <v>13</v>
      </c>
      <c r="G460" s="4" t="s">
        <v>13</v>
      </c>
      <c r="H460" s="4" t="s">
        <v>11</v>
      </c>
    </row>
    <row r="461" spans="1:18">
      <c r="A461" t="n">
        <v>5803</v>
      </c>
      <c r="B461" s="35" t="n">
        <v>45</v>
      </c>
      <c r="C461" s="7" t="n">
        <v>2</v>
      </c>
      <c r="D461" s="7" t="n">
        <v>3</v>
      </c>
      <c r="E461" s="7" t="n">
        <v>-1.24000000953674</v>
      </c>
      <c r="F461" s="7" t="n">
        <v>0.140000000596046</v>
      </c>
      <c r="G461" s="7" t="n">
        <v>-11.0600004196167</v>
      </c>
      <c r="H461" s="7" t="n">
        <v>0</v>
      </c>
    </row>
    <row r="462" spans="1:18">
      <c r="A462" t="s">
        <v>4</v>
      </c>
      <c r="B462" s="4" t="s">
        <v>5</v>
      </c>
      <c r="C462" s="4" t="s">
        <v>7</v>
      </c>
      <c r="D462" s="4" t="s">
        <v>7</v>
      </c>
      <c r="E462" s="4" t="s">
        <v>13</v>
      </c>
      <c r="F462" s="4" t="s">
        <v>13</v>
      </c>
      <c r="G462" s="4" t="s">
        <v>13</v>
      </c>
      <c r="H462" s="4" t="s">
        <v>11</v>
      </c>
      <c r="I462" s="4" t="s">
        <v>7</v>
      </c>
    </row>
    <row r="463" spans="1:18">
      <c r="A463" t="n">
        <v>5820</v>
      </c>
      <c r="B463" s="35" t="n">
        <v>45</v>
      </c>
      <c r="C463" s="7" t="n">
        <v>4</v>
      </c>
      <c r="D463" s="7" t="n">
        <v>3</v>
      </c>
      <c r="E463" s="7" t="n">
        <v>359</v>
      </c>
      <c r="F463" s="7" t="n">
        <v>220</v>
      </c>
      <c r="G463" s="7" t="n">
        <v>0</v>
      </c>
      <c r="H463" s="7" t="n">
        <v>0</v>
      </c>
      <c r="I463" s="7" t="n">
        <v>0</v>
      </c>
    </row>
    <row r="464" spans="1:18">
      <c r="A464" t="s">
        <v>4</v>
      </c>
      <c r="B464" s="4" t="s">
        <v>5</v>
      </c>
      <c r="C464" s="4" t="s">
        <v>7</v>
      </c>
      <c r="D464" s="4" t="s">
        <v>7</v>
      </c>
      <c r="E464" s="4" t="s">
        <v>13</v>
      </c>
      <c r="F464" s="4" t="s">
        <v>11</v>
      </c>
    </row>
    <row r="465" spans="1:18">
      <c r="A465" t="n">
        <v>5838</v>
      </c>
      <c r="B465" s="35" t="n">
        <v>45</v>
      </c>
      <c r="C465" s="7" t="n">
        <v>5</v>
      </c>
      <c r="D465" s="7" t="n">
        <v>3</v>
      </c>
      <c r="E465" s="7" t="n">
        <v>1.39999997615814</v>
      </c>
      <c r="F465" s="7" t="n">
        <v>0</v>
      </c>
    </row>
    <row r="466" spans="1:18">
      <c r="A466" t="s">
        <v>4</v>
      </c>
      <c r="B466" s="4" t="s">
        <v>5</v>
      </c>
      <c r="C466" s="4" t="s">
        <v>7</v>
      </c>
      <c r="D466" s="4" t="s">
        <v>7</v>
      </c>
      <c r="E466" s="4" t="s">
        <v>13</v>
      </c>
      <c r="F466" s="4" t="s">
        <v>11</v>
      </c>
    </row>
    <row r="467" spans="1:18">
      <c r="A467" t="n">
        <v>5847</v>
      </c>
      <c r="B467" s="35" t="n">
        <v>45</v>
      </c>
      <c r="C467" s="7" t="n">
        <v>11</v>
      </c>
      <c r="D467" s="7" t="n">
        <v>3</v>
      </c>
      <c r="E467" s="7" t="n">
        <v>31.6000003814697</v>
      </c>
      <c r="F467" s="7" t="n">
        <v>0</v>
      </c>
    </row>
    <row r="468" spans="1:18">
      <c r="A468" t="s">
        <v>4</v>
      </c>
      <c r="B468" s="4" t="s">
        <v>5</v>
      </c>
      <c r="C468" s="4" t="s">
        <v>7</v>
      </c>
      <c r="D468" s="4" t="s">
        <v>7</v>
      </c>
      <c r="E468" s="4" t="s">
        <v>13</v>
      </c>
      <c r="F468" s="4" t="s">
        <v>13</v>
      </c>
      <c r="G468" s="4" t="s">
        <v>13</v>
      </c>
      <c r="H468" s="4" t="s">
        <v>11</v>
      </c>
      <c r="I468" s="4" t="s">
        <v>7</v>
      </c>
    </row>
    <row r="469" spans="1:18">
      <c r="A469" t="n">
        <v>5856</v>
      </c>
      <c r="B469" s="35" t="n">
        <v>45</v>
      </c>
      <c r="C469" s="7" t="n">
        <v>4</v>
      </c>
      <c r="D469" s="7" t="n">
        <v>3</v>
      </c>
      <c r="E469" s="7" t="n">
        <v>359</v>
      </c>
      <c r="F469" s="7" t="n">
        <v>240</v>
      </c>
      <c r="G469" s="7" t="n">
        <v>0</v>
      </c>
      <c r="H469" s="7" t="n">
        <v>30000</v>
      </c>
      <c r="I469" s="7" t="n">
        <v>0</v>
      </c>
    </row>
    <row r="470" spans="1:18">
      <c r="A470" t="s">
        <v>4</v>
      </c>
      <c r="B470" s="4" t="s">
        <v>5</v>
      </c>
      <c r="C470" s="4" t="s">
        <v>7</v>
      </c>
      <c r="D470" s="4" t="s">
        <v>11</v>
      </c>
      <c r="E470" s="4" t="s">
        <v>8</v>
      </c>
      <c r="F470" s="4" t="s">
        <v>8</v>
      </c>
      <c r="G470" s="4" t="s">
        <v>8</v>
      </c>
      <c r="H470" s="4" t="s">
        <v>8</v>
      </c>
    </row>
    <row r="471" spans="1:18">
      <c r="A471" t="n">
        <v>5874</v>
      </c>
      <c r="B471" s="38" t="n">
        <v>51</v>
      </c>
      <c r="C471" s="7" t="n">
        <v>3</v>
      </c>
      <c r="D471" s="7" t="n">
        <v>0</v>
      </c>
      <c r="E471" s="7" t="s">
        <v>84</v>
      </c>
      <c r="F471" s="7" t="s">
        <v>85</v>
      </c>
      <c r="G471" s="7" t="s">
        <v>86</v>
      </c>
      <c r="H471" s="7" t="s">
        <v>87</v>
      </c>
    </row>
    <row r="472" spans="1:18">
      <c r="A472" t="s">
        <v>4</v>
      </c>
      <c r="B472" s="4" t="s">
        <v>5</v>
      </c>
      <c r="C472" s="4" t="s">
        <v>7</v>
      </c>
      <c r="D472" s="4" t="s">
        <v>7</v>
      </c>
      <c r="E472" s="4" t="s">
        <v>7</v>
      </c>
      <c r="F472" s="4" t="s">
        <v>13</v>
      </c>
      <c r="G472" s="4" t="s">
        <v>13</v>
      </c>
      <c r="H472" s="4" t="s">
        <v>13</v>
      </c>
      <c r="I472" s="4" t="s">
        <v>13</v>
      </c>
      <c r="J472" s="4" t="s">
        <v>13</v>
      </c>
    </row>
    <row r="473" spans="1:18">
      <c r="A473" t="n">
        <v>5887</v>
      </c>
      <c r="B473" s="26" t="n">
        <v>76</v>
      </c>
      <c r="C473" s="7" t="n">
        <v>0</v>
      </c>
      <c r="D473" s="7" t="n">
        <v>3</v>
      </c>
      <c r="E473" s="7" t="n">
        <v>0</v>
      </c>
      <c r="F473" s="7" t="n">
        <v>1</v>
      </c>
      <c r="G473" s="7" t="n">
        <v>1</v>
      </c>
      <c r="H473" s="7" t="n">
        <v>1</v>
      </c>
      <c r="I473" s="7" t="n">
        <v>0</v>
      </c>
      <c r="J473" s="7" t="n">
        <v>0</v>
      </c>
    </row>
    <row r="474" spans="1:18">
      <c r="A474" t="s">
        <v>4</v>
      </c>
      <c r="B474" s="4" t="s">
        <v>5</v>
      </c>
      <c r="C474" s="4" t="s">
        <v>7</v>
      </c>
      <c r="D474" s="4" t="s">
        <v>7</v>
      </c>
      <c r="E474" s="4" t="s">
        <v>7</v>
      </c>
      <c r="F474" s="4" t="s">
        <v>13</v>
      </c>
      <c r="G474" s="4" t="s">
        <v>13</v>
      </c>
      <c r="H474" s="4" t="s">
        <v>13</v>
      </c>
      <c r="I474" s="4" t="s">
        <v>13</v>
      </c>
      <c r="J474" s="4" t="s">
        <v>13</v>
      </c>
    </row>
    <row r="475" spans="1:18">
      <c r="A475" t="n">
        <v>5911</v>
      </c>
      <c r="B475" s="26" t="n">
        <v>76</v>
      </c>
      <c r="C475" s="7" t="n">
        <v>1</v>
      </c>
      <c r="D475" s="7" t="n">
        <v>3</v>
      </c>
      <c r="E475" s="7" t="n">
        <v>0</v>
      </c>
      <c r="F475" s="7" t="n">
        <v>1</v>
      </c>
      <c r="G475" s="7" t="n">
        <v>1</v>
      </c>
      <c r="H475" s="7" t="n">
        <v>1</v>
      </c>
      <c r="I475" s="7" t="n">
        <v>0</v>
      </c>
      <c r="J475" s="7" t="n">
        <v>0</v>
      </c>
    </row>
    <row r="476" spans="1:18">
      <c r="A476" t="s">
        <v>4</v>
      </c>
      <c r="B476" s="4" t="s">
        <v>5</v>
      </c>
      <c r="C476" s="4" t="s">
        <v>7</v>
      </c>
      <c r="D476" s="4" t="s">
        <v>7</v>
      </c>
      <c r="E476" s="4" t="s">
        <v>7</v>
      </c>
      <c r="F476" s="4" t="s">
        <v>13</v>
      </c>
      <c r="G476" s="4" t="s">
        <v>13</v>
      </c>
      <c r="H476" s="4" t="s">
        <v>13</v>
      </c>
      <c r="I476" s="4" t="s">
        <v>13</v>
      </c>
      <c r="J476" s="4" t="s">
        <v>13</v>
      </c>
    </row>
    <row r="477" spans="1:18">
      <c r="A477" t="n">
        <v>5935</v>
      </c>
      <c r="B477" s="26" t="n">
        <v>76</v>
      </c>
      <c r="C477" s="7" t="n">
        <v>2</v>
      </c>
      <c r="D477" s="7" t="n">
        <v>3</v>
      </c>
      <c r="E477" s="7" t="n">
        <v>0</v>
      </c>
      <c r="F477" s="7" t="n">
        <v>1</v>
      </c>
      <c r="G477" s="7" t="n">
        <v>1</v>
      </c>
      <c r="H477" s="7" t="n">
        <v>1</v>
      </c>
      <c r="I477" s="7" t="n">
        <v>0</v>
      </c>
      <c r="J477" s="7" t="n">
        <v>1000</v>
      </c>
    </row>
    <row r="478" spans="1:18">
      <c r="A478" t="s">
        <v>4</v>
      </c>
      <c r="B478" s="4" t="s">
        <v>5</v>
      </c>
      <c r="C478" s="4" t="s">
        <v>7</v>
      </c>
      <c r="D478" s="4" t="s">
        <v>11</v>
      </c>
      <c r="E478" s="4" t="s">
        <v>14</v>
      </c>
      <c r="F478" s="4" t="s">
        <v>11</v>
      </c>
    </row>
    <row r="479" spans="1:18">
      <c r="A479" t="n">
        <v>5959</v>
      </c>
      <c r="B479" s="14" t="n">
        <v>50</v>
      </c>
      <c r="C479" s="7" t="n">
        <v>3</v>
      </c>
      <c r="D479" s="7" t="n">
        <v>8040</v>
      </c>
      <c r="E479" s="7" t="n">
        <v>1058642330</v>
      </c>
      <c r="F479" s="7" t="n">
        <v>1000</v>
      </c>
    </row>
    <row r="480" spans="1:18">
      <c r="A480" t="s">
        <v>4</v>
      </c>
      <c r="B480" s="4" t="s">
        <v>5</v>
      </c>
      <c r="C480" s="4" t="s">
        <v>7</v>
      </c>
      <c r="D480" s="4" t="s">
        <v>13</v>
      </c>
      <c r="E480" s="4" t="s">
        <v>11</v>
      </c>
      <c r="F480" s="4" t="s">
        <v>7</v>
      </c>
    </row>
    <row r="481" spans="1:10">
      <c r="A481" t="n">
        <v>5969</v>
      </c>
      <c r="B481" s="36" t="n">
        <v>49</v>
      </c>
      <c r="C481" s="7" t="n">
        <v>3</v>
      </c>
      <c r="D481" s="7" t="n">
        <v>1</v>
      </c>
      <c r="E481" s="7" t="n">
        <v>1000</v>
      </c>
      <c r="F481" s="7" t="n">
        <v>0</v>
      </c>
    </row>
    <row r="482" spans="1:10">
      <c r="A482" t="s">
        <v>4</v>
      </c>
      <c r="B482" s="4" t="s">
        <v>5</v>
      </c>
      <c r="C482" s="4" t="s">
        <v>7</v>
      </c>
      <c r="D482" s="4" t="s">
        <v>7</v>
      </c>
    </row>
    <row r="483" spans="1:10">
      <c r="A483" t="n">
        <v>5978</v>
      </c>
      <c r="B483" s="42" t="n">
        <v>77</v>
      </c>
      <c r="C483" s="7" t="n">
        <v>2</v>
      </c>
      <c r="D483" s="7" t="n">
        <v>3</v>
      </c>
    </row>
    <row r="484" spans="1:10">
      <c r="A484" t="s">
        <v>4</v>
      </c>
      <c r="B484" s="4" t="s">
        <v>5</v>
      </c>
      <c r="C484" s="4" t="s">
        <v>11</v>
      </c>
    </row>
    <row r="485" spans="1:10">
      <c r="A485" t="n">
        <v>5981</v>
      </c>
      <c r="B485" s="24" t="n">
        <v>16</v>
      </c>
      <c r="C485" s="7" t="n">
        <v>300</v>
      </c>
    </row>
    <row r="486" spans="1:10">
      <c r="A486" t="s">
        <v>4</v>
      </c>
      <c r="B486" s="4" t="s">
        <v>5</v>
      </c>
      <c r="C486" s="4" t="s">
        <v>7</v>
      </c>
      <c r="D486" s="4" t="s">
        <v>11</v>
      </c>
      <c r="E486" s="4" t="s">
        <v>8</v>
      </c>
    </row>
    <row r="487" spans="1:10">
      <c r="A487" t="n">
        <v>5984</v>
      </c>
      <c r="B487" s="38" t="n">
        <v>51</v>
      </c>
      <c r="C487" s="7" t="n">
        <v>4</v>
      </c>
      <c r="D487" s="7" t="n">
        <v>0</v>
      </c>
      <c r="E487" s="7" t="s">
        <v>88</v>
      </c>
    </row>
    <row r="488" spans="1:10">
      <c r="A488" t="s">
        <v>4</v>
      </c>
      <c r="B488" s="4" t="s">
        <v>5</v>
      </c>
      <c r="C488" s="4" t="s">
        <v>11</v>
      </c>
    </row>
    <row r="489" spans="1:10">
      <c r="A489" t="n">
        <v>5999</v>
      </c>
      <c r="B489" s="24" t="n">
        <v>16</v>
      </c>
      <c r="C489" s="7" t="n">
        <v>0</v>
      </c>
    </row>
    <row r="490" spans="1:10">
      <c r="A490" t="s">
        <v>4</v>
      </c>
      <c r="B490" s="4" t="s">
        <v>5</v>
      </c>
      <c r="C490" s="4" t="s">
        <v>11</v>
      </c>
      <c r="D490" s="4" t="s">
        <v>7</v>
      </c>
      <c r="E490" s="4" t="s">
        <v>14</v>
      </c>
      <c r="F490" s="4" t="s">
        <v>79</v>
      </c>
      <c r="G490" s="4" t="s">
        <v>7</v>
      </c>
      <c r="H490" s="4" t="s">
        <v>7</v>
      </c>
      <c r="I490" s="4" t="s">
        <v>7</v>
      </c>
      <c r="J490" s="4" t="s">
        <v>14</v>
      </c>
      <c r="K490" s="4" t="s">
        <v>79</v>
      </c>
      <c r="L490" s="4" t="s">
        <v>7</v>
      </c>
      <c r="M490" s="4" t="s">
        <v>7</v>
      </c>
      <c r="N490" s="4" t="s">
        <v>7</v>
      </c>
      <c r="O490" s="4" t="s">
        <v>14</v>
      </c>
      <c r="P490" s="4" t="s">
        <v>79</v>
      </c>
      <c r="Q490" s="4" t="s">
        <v>7</v>
      </c>
      <c r="R490" s="4" t="s">
        <v>7</v>
      </c>
    </row>
    <row r="491" spans="1:10">
      <c r="A491" t="n">
        <v>6002</v>
      </c>
      <c r="B491" s="39" t="n">
        <v>26</v>
      </c>
      <c r="C491" s="7" t="n">
        <v>0</v>
      </c>
      <c r="D491" s="7" t="n">
        <v>17</v>
      </c>
      <c r="E491" s="7" t="n">
        <v>60191</v>
      </c>
      <c r="F491" s="7" t="s">
        <v>100</v>
      </c>
      <c r="G491" s="7" t="n">
        <v>2</v>
      </c>
      <c r="H491" s="7" t="n">
        <v>3</v>
      </c>
      <c r="I491" s="7" t="n">
        <v>17</v>
      </c>
      <c r="J491" s="7" t="n">
        <v>60192</v>
      </c>
      <c r="K491" s="7" t="s">
        <v>101</v>
      </c>
      <c r="L491" s="7" t="n">
        <v>2</v>
      </c>
      <c r="M491" s="7" t="n">
        <v>3</v>
      </c>
      <c r="N491" s="7" t="n">
        <v>17</v>
      </c>
      <c r="O491" s="7" t="n">
        <v>60193</v>
      </c>
      <c r="P491" s="7" t="s">
        <v>102</v>
      </c>
      <c r="Q491" s="7" t="n">
        <v>2</v>
      </c>
      <c r="R491" s="7" t="n">
        <v>0</v>
      </c>
    </row>
    <row r="492" spans="1:10">
      <c r="A492" t="s">
        <v>4</v>
      </c>
      <c r="B492" s="4" t="s">
        <v>5</v>
      </c>
    </row>
    <row r="493" spans="1:10">
      <c r="A493" t="n">
        <v>6222</v>
      </c>
      <c r="B493" s="40" t="n">
        <v>28</v>
      </c>
    </row>
    <row r="494" spans="1:10">
      <c r="A494" t="s">
        <v>4</v>
      </c>
      <c r="B494" s="4" t="s">
        <v>5</v>
      </c>
      <c r="C494" s="4" t="s">
        <v>11</v>
      </c>
    </row>
    <row r="495" spans="1:10">
      <c r="A495" t="n">
        <v>6223</v>
      </c>
      <c r="B495" s="24" t="n">
        <v>16</v>
      </c>
      <c r="C495" s="7" t="n">
        <v>300</v>
      </c>
    </row>
    <row r="496" spans="1:10">
      <c r="A496" t="s">
        <v>4</v>
      </c>
      <c r="B496" s="4" t="s">
        <v>5</v>
      </c>
      <c r="C496" s="4" t="s">
        <v>7</v>
      </c>
      <c r="D496" s="4" t="s">
        <v>11</v>
      </c>
      <c r="E496" s="4" t="s">
        <v>8</v>
      </c>
      <c r="F496" s="4" t="s">
        <v>8</v>
      </c>
      <c r="G496" s="4" t="s">
        <v>8</v>
      </c>
      <c r="H496" s="4" t="s">
        <v>8</v>
      </c>
    </row>
    <row r="497" spans="1:18">
      <c r="A497" t="n">
        <v>6226</v>
      </c>
      <c r="B497" s="38" t="n">
        <v>51</v>
      </c>
      <c r="C497" s="7" t="n">
        <v>3</v>
      </c>
      <c r="D497" s="7" t="n">
        <v>0</v>
      </c>
      <c r="E497" s="7" t="s">
        <v>103</v>
      </c>
      <c r="F497" s="7" t="s">
        <v>85</v>
      </c>
      <c r="G497" s="7" t="s">
        <v>86</v>
      </c>
      <c r="H497" s="7" t="s">
        <v>87</v>
      </c>
    </row>
    <row r="498" spans="1:18">
      <c r="A498" t="s">
        <v>4</v>
      </c>
      <c r="B498" s="4" t="s">
        <v>5</v>
      </c>
      <c r="C498" s="4" t="s">
        <v>11</v>
      </c>
    </row>
    <row r="499" spans="1:18">
      <c r="A499" t="n">
        <v>6239</v>
      </c>
      <c r="B499" s="24" t="n">
        <v>16</v>
      </c>
      <c r="C499" s="7" t="n">
        <v>500</v>
      </c>
    </row>
    <row r="500" spans="1:18">
      <c r="A500" t="s">
        <v>4</v>
      </c>
      <c r="B500" s="4" t="s">
        <v>5</v>
      </c>
      <c r="C500" s="4" t="s">
        <v>7</v>
      </c>
      <c r="D500" s="4" t="s">
        <v>11</v>
      </c>
      <c r="E500" s="4" t="s">
        <v>8</v>
      </c>
    </row>
    <row r="501" spans="1:18">
      <c r="A501" t="n">
        <v>6242</v>
      </c>
      <c r="B501" s="38" t="n">
        <v>51</v>
      </c>
      <c r="C501" s="7" t="n">
        <v>4</v>
      </c>
      <c r="D501" s="7" t="n">
        <v>0</v>
      </c>
      <c r="E501" s="7" t="s">
        <v>104</v>
      </c>
    </row>
    <row r="502" spans="1:18">
      <c r="A502" t="s">
        <v>4</v>
      </c>
      <c r="B502" s="4" t="s">
        <v>5</v>
      </c>
      <c r="C502" s="4" t="s">
        <v>11</v>
      </c>
    </row>
    <row r="503" spans="1:18">
      <c r="A503" t="n">
        <v>6257</v>
      </c>
      <c r="B503" s="24" t="n">
        <v>16</v>
      </c>
      <c r="C503" s="7" t="n">
        <v>300</v>
      </c>
    </row>
    <row r="504" spans="1:18">
      <c r="A504" t="s">
        <v>4</v>
      </c>
      <c r="B504" s="4" t="s">
        <v>5</v>
      </c>
      <c r="C504" s="4" t="s">
        <v>11</v>
      </c>
      <c r="D504" s="4" t="s">
        <v>7</v>
      </c>
      <c r="E504" s="4" t="s">
        <v>14</v>
      </c>
      <c r="F504" s="4" t="s">
        <v>79</v>
      </c>
      <c r="G504" s="4" t="s">
        <v>7</v>
      </c>
      <c r="H504" s="4" t="s">
        <v>7</v>
      </c>
      <c r="I504" s="4" t="s">
        <v>7</v>
      </c>
      <c r="J504" s="4" t="s">
        <v>14</v>
      </c>
      <c r="K504" s="4" t="s">
        <v>79</v>
      </c>
      <c r="L504" s="4" t="s">
        <v>7</v>
      </c>
      <c r="M504" s="4" t="s">
        <v>7</v>
      </c>
      <c r="N504" s="4" t="s">
        <v>7</v>
      </c>
      <c r="O504" s="4" t="s">
        <v>14</v>
      </c>
      <c r="P504" s="4" t="s">
        <v>79</v>
      </c>
      <c r="Q504" s="4" t="s">
        <v>7</v>
      </c>
      <c r="R504" s="4" t="s">
        <v>7</v>
      </c>
      <c r="S504" s="4" t="s">
        <v>7</v>
      </c>
      <c r="T504" s="4" t="s">
        <v>14</v>
      </c>
      <c r="U504" s="4" t="s">
        <v>79</v>
      </c>
      <c r="V504" s="4" t="s">
        <v>7</v>
      </c>
      <c r="W504" s="4" t="s">
        <v>7</v>
      </c>
    </row>
    <row r="505" spans="1:18">
      <c r="A505" t="n">
        <v>6260</v>
      </c>
      <c r="B505" s="39" t="n">
        <v>26</v>
      </c>
      <c r="C505" s="7" t="n">
        <v>0</v>
      </c>
      <c r="D505" s="7" t="n">
        <v>17</v>
      </c>
      <c r="E505" s="7" t="n">
        <v>60194</v>
      </c>
      <c r="F505" s="7" t="s">
        <v>105</v>
      </c>
      <c r="G505" s="7" t="n">
        <v>2</v>
      </c>
      <c r="H505" s="7" t="n">
        <v>3</v>
      </c>
      <c r="I505" s="7" t="n">
        <v>17</v>
      </c>
      <c r="J505" s="7" t="n">
        <v>60195</v>
      </c>
      <c r="K505" s="7" t="s">
        <v>106</v>
      </c>
      <c r="L505" s="7" t="n">
        <v>2</v>
      </c>
      <c r="M505" s="7" t="n">
        <v>3</v>
      </c>
      <c r="N505" s="7" t="n">
        <v>17</v>
      </c>
      <c r="O505" s="7" t="n">
        <v>60196</v>
      </c>
      <c r="P505" s="7" t="s">
        <v>107</v>
      </c>
      <c r="Q505" s="7" t="n">
        <v>2</v>
      </c>
      <c r="R505" s="7" t="n">
        <v>3</v>
      </c>
      <c r="S505" s="7" t="n">
        <v>17</v>
      </c>
      <c r="T505" s="7" t="n">
        <v>60197</v>
      </c>
      <c r="U505" s="7" t="s">
        <v>108</v>
      </c>
      <c r="V505" s="7" t="n">
        <v>2</v>
      </c>
      <c r="W505" s="7" t="n">
        <v>0</v>
      </c>
    </row>
    <row r="506" spans="1:18">
      <c r="A506" t="s">
        <v>4</v>
      </c>
      <c r="B506" s="4" t="s">
        <v>5</v>
      </c>
    </row>
    <row r="507" spans="1:18">
      <c r="A507" t="n">
        <v>6566</v>
      </c>
      <c r="B507" s="40" t="n">
        <v>28</v>
      </c>
    </row>
    <row r="508" spans="1:18">
      <c r="A508" t="s">
        <v>4</v>
      </c>
      <c r="B508" s="4" t="s">
        <v>5</v>
      </c>
      <c r="C508" s="4" t="s">
        <v>7</v>
      </c>
      <c r="D508" s="4" t="s">
        <v>11</v>
      </c>
      <c r="E508" s="4" t="s">
        <v>8</v>
      </c>
      <c r="F508" s="4" t="s">
        <v>8</v>
      </c>
      <c r="G508" s="4" t="s">
        <v>8</v>
      </c>
      <c r="H508" s="4" t="s">
        <v>8</v>
      </c>
    </row>
    <row r="509" spans="1:18">
      <c r="A509" t="n">
        <v>6567</v>
      </c>
      <c r="B509" s="38" t="n">
        <v>51</v>
      </c>
      <c r="C509" s="7" t="n">
        <v>3</v>
      </c>
      <c r="D509" s="7" t="n">
        <v>0</v>
      </c>
      <c r="E509" s="7" t="s">
        <v>109</v>
      </c>
      <c r="F509" s="7" t="s">
        <v>85</v>
      </c>
      <c r="G509" s="7" t="s">
        <v>86</v>
      </c>
      <c r="H509" s="7" t="s">
        <v>87</v>
      </c>
    </row>
    <row r="510" spans="1:18">
      <c r="A510" t="s">
        <v>4</v>
      </c>
      <c r="B510" s="4" t="s">
        <v>5</v>
      </c>
      <c r="C510" s="4" t="s">
        <v>11</v>
      </c>
      <c r="D510" s="4" t="s">
        <v>13</v>
      </c>
      <c r="E510" s="4" t="s">
        <v>13</v>
      </c>
      <c r="F510" s="4" t="s">
        <v>13</v>
      </c>
      <c r="G510" s="4" t="s">
        <v>11</v>
      </c>
      <c r="H510" s="4" t="s">
        <v>11</v>
      </c>
    </row>
    <row r="511" spans="1:18">
      <c r="A511" t="n">
        <v>6580</v>
      </c>
      <c r="B511" s="45" t="n">
        <v>60</v>
      </c>
      <c r="C511" s="7" t="n">
        <v>0</v>
      </c>
      <c r="D511" s="7" t="n">
        <v>0</v>
      </c>
      <c r="E511" s="7" t="n">
        <v>-5</v>
      </c>
      <c r="F511" s="7" t="n">
        <v>0</v>
      </c>
      <c r="G511" s="7" t="n">
        <v>500</v>
      </c>
      <c r="H511" s="7" t="n">
        <v>0</v>
      </c>
    </row>
    <row r="512" spans="1:18">
      <c r="A512" t="s">
        <v>4</v>
      </c>
      <c r="B512" s="4" t="s">
        <v>5</v>
      </c>
      <c r="C512" s="4" t="s">
        <v>11</v>
      </c>
    </row>
    <row r="513" spans="1:23">
      <c r="A513" t="n">
        <v>6599</v>
      </c>
      <c r="B513" s="24" t="n">
        <v>16</v>
      </c>
      <c r="C513" s="7" t="n">
        <v>800</v>
      </c>
    </row>
    <row r="514" spans="1:23">
      <c r="A514" t="s">
        <v>4</v>
      </c>
      <c r="B514" s="4" t="s">
        <v>5</v>
      </c>
      <c r="C514" s="4" t="s">
        <v>7</v>
      </c>
      <c r="D514" s="4" t="s">
        <v>11</v>
      </c>
      <c r="E514" s="4" t="s">
        <v>8</v>
      </c>
    </row>
    <row r="515" spans="1:23">
      <c r="A515" t="n">
        <v>6602</v>
      </c>
      <c r="B515" s="38" t="n">
        <v>51</v>
      </c>
      <c r="C515" s="7" t="n">
        <v>4</v>
      </c>
      <c r="D515" s="7" t="n">
        <v>0</v>
      </c>
      <c r="E515" s="7" t="s">
        <v>110</v>
      </c>
    </row>
    <row r="516" spans="1:23">
      <c r="A516" t="s">
        <v>4</v>
      </c>
      <c r="B516" s="4" t="s">
        <v>5</v>
      </c>
      <c r="C516" s="4" t="s">
        <v>11</v>
      </c>
    </row>
    <row r="517" spans="1:23">
      <c r="A517" t="n">
        <v>6617</v>
      </c>
      <c r="B517" s="24" t="n">
        <v>16</v>
      </c>
      <c r="C517" s="7" t="n">
        <v>300</v>
      </c>
    </row>
    <row r="518" spans="1:23">
      <c r="A518" t="s">
        <v>4</v>
      </c>
      <c r="B518" s="4" t="s">
        <v>5</v>
      </c>
      <c r="C518" s="4" t="s">
        <v>11</v>
      </c>
      <c r="D518" s="4" t="s">
        <v>7</v>
      </c>
      <c r="E518" s="4" t="s">
        <v>14</v>
      </c>
      <c r="F518" s="4" t="s">
        <v>79</v>
      </c>
      <c r="G518" s="4" t="s">
        <v>7</v>
      </c>
      <c r="H518" s="4" t="s">
        <v>7</v>
      </c>
    </row>
    <row r="519" spans="1:23">
      <c r="A519" t="n">
        <v>6620</v>
      </c>
      <c r="B519" s="39" t="n">
        <v>26</v>
      </c>
      <c r="C519" s="7" t="n">
        <v>0</v>
      </c>
      <c r="D519" s="7" t="n">
        <v>17</v>
      </c>
      <c r="E519" s="7" t="n">
        <v>60198</v>
      </c>
      <c r="F519" s="7" t="s">
        <v>111</v>
      </c>
      <c r="G519" s="7" t="n">
        <v>2</v>
      </c>
      <c r="H519" s="7" t="n">
        <v>0</v>
      </c>
    </row>
    <row r="520" spans="1:23">
      <c r="A520" t="s">
        <v>4</v>
      </c>
      <c r="B520" s="4" t="s">
        <v>5</v>
      </c>
    </row>
    <row r="521" spans="1:23">
      <c r="A521" t="n">
        <v>6725</v>
      </c>
      <c r="B521" s="40" t="n">
        <v>28</v>
      </c>
    </row>
    <row r="522" spans="1:23">
      <c r="A522" t="s">
        <v>4</v>
      </c>
      <c r="B522" s="4" t="s">
        <v>5</v>
      </c>
      <c r="C522" s="4" t="s">
        <v>7</v>
      </c>
      <c r="D522" s="4" t="s">
        <v>13</v>
      </c>
      <c r="E522" s="4" t="s">
        <v>11</v>
      </c>
      <c r="F522" s="4" t="s">
        <v>7</v>
      </c>
    </row>
    <row r="523" spans="1:23">
      <c r="A523" t="n">
        <v>6726</v>
      </c>
      <c r="B523" s="36" t="n">
        <v>49</v>
      </c>
      <c r="C523" s="7" t="n">
        <v>3</v>
      </c>
      <c r="D523" s="7" t="n">
        <v>0.699999988079071</v>
      </c>
      <c r="E523" s="7" t="n">
        <v>500</v>
      </c>
      <c r="F523" s="7" t="n">
        <v>0</v>
      </c>
    </row>
    <row r="524" spans="1:23">
      <c r="A524" t="s">
        <v>4</v>
      </c>
      <c r="B524" s="4" t="s">
        <v>5</v>
      </c>
      <c r="C524" s="4" t="s">
        <v>8</v>
      </c>
      <c r="D524" s="4" t="s">
        <v>8</v>
      </c>
    </row>
    <row r="525" spans="1:23">
      <c r="A525" t="n">
        <v>6735</v>
      </c>
      <c r="B525" s="46" t="n">
        <v>70</v>
      </c>
      <c r="C525" s="7" t="s">
        <v>112</v>
      </c>
      <c r="D525" s="7" t="s">
        <v>113</v>
      </c>
    </row>
    <row r="526" spans="1:23">
      <c r="A526" t="s">
        <v>4</v>
      </c>
      <c r="B526" s="4" t="s">
        <v>5</v>
      </c>
      <c r="C526" s="4" t="s">
        <v>11</v>
      </c>
    </row>
    <row r="527" spans="1:23">
      <c r="A527" t="n">
        <v>6749</v>
      </c>
      <c r="B527" s="24" t="n">
        <v>16</v>
      </c>
      <c r="C527" s="7" t="n">
        <v>500</v>
      </c>
    </row>
    <row r="528" spans="1:23">
      <c r="A528" t="s">
        <v>4</v>
      </c>
      <c r="B528" s="4" t="s">
        <v>5</v>
      </c>
      <c r="C528" s="4" t="s">
        <v>7</v>
      </c>
      <c r="D528" s="4" t="s">
        <v>11</v>
      </c>
      <c r="E528" s="4" t="s">
        <v>11</v>
      </c>
      <c r="F528" s="4" t="s">
        <v>7</v>
      </c>
    </row>
    <row r="529" spans="1:8">
      <c r="A529" t="n">
        <v>6752</v>
      </c>
      <c r="B529" s="43" t="n">
        <v>25</v>
      </c>
      <c r="C529" s="7" t="n">
        <v>1</v>
      </c>
      <c r="D529" s="7" t="n">
        <v>60</v>
      </c>
      <c r="E529" s="7" t="n">
        <v>280</v>
      </c>
      <c r="F529" s="7" t="n">
        <v>1</v>
      </c>
    </row>
    <row r="530" spans="1:8">
      <c r="A530" t="s">
        <v>4</v>
      </c>
      <c r="B530" s="4" t="s">
        <v>5</v>
      </c>
      <c r="C530" s="4" t="s">
        <v>8</v>
      </c>
      <c r="D530" s="4" t="s">
        <v>11</v>
      </c>
    </row>
    <row r="531" spans="1:8">
      <c r="A531" t="n">
        <v>6759</v>
      </c>
      <c r="B531" s="47" t="n">
        <v>29</v>
      </c>
      <c r="C531" s="7" t="s">
        <v>114</v>
      </c>
      <c r="D531" s="7" t="n">
        <v>65533</v>
      </c>
    </row>
    <row r="532" spans="1:8">
      <c r="A532" t="s">
        <v>4</v>
      </c>
      <c r="B532" s="4" t="s">
        <v>5</v>
      </c>
      <c r="C532" s="4" t="s">
        <v>7</v>
      </c>
      <c r="D532" s="4" t="s">
        <v>11</v>
      </c>
      <c r="E532" s="4" t="s">
        <v>8</v>
      </c>
    </row>
    <row r="533" spans="1:8">
      <c r="A533" t="n">
        <v>6775</v>
      </c>
      <c r="B533" s="38" t="n">
        <v>51</v>
      </c>
      <c r="C533" s="7" t="n">
        <v>4</v>
      </c>
      <c r="D533" s="7" t="n">
        <v>17</v>
      </c>
      <c r="E533" s="7" t="s">
        <v>115</v>
      </c>
    </row>
    <row r="534" spans="1:8">
      <c r="A534" t="s">
        <v>4</v>
      </c>
      <c r="B534" s="4" t="s">
        <v>5</v>
      </c>
      <c r="C534" s="4" t="s">
        <v>11</v>
      </c>
    </row>
    <row r="535" spans="1:8">
      <c r="A535" t="n">
        <v>6794</v>
      </c>
      <c r="B535" s="24" t="n">
        <v>16</v>
      </c>
      <c r="C535" s="7" t="n">
        <v>0</v>
      </c>
    </row>
    <row r="536" spans="1:8">
      <c r="A536" t="s">
        <v>4</v>
      </c>
      <c r="B536" s="4" t="s">
        <v>5</v>
      </c>
      <c r="C536" s="4" t="s">
        <v>11</v>
      </c>
      <c r="D536" s="4" t="s">
        <v>7</v>
      </c>
      <c r="E536" s="4" t="s">
        <v>14</v>
      </c>
      <c r="F536" s="4" t="s">
        <v>79</v>
      </c>
      <c r="G536" s="4" t="s">
        <v>7</v>
      </c>
      <c r="H536" s="4" t="s">
        <v>7</v>
      </c>
    </row>
    <row r="537" spans="1:8">
      <c r="A537" t="n">
        <v>6797</v>
      </c>
      <c r="B537" s="39" t="n">
        <v>26</v>
      </c>
      <c r="C537" s="7" t="n">
        <v>17</v>
      </c>
      <c r="D537" s="7" t="n">
        <v>17</v>
      </c>
      <c r="E537" s="7" t="n">
        <v>16328</v>
      </c>
      <c r="F537" s="7" t="s">
        <v>116</v>
      </c>
      <c r="G537" s="7" t="n">
        <v>2</v>
      </c>
      <c r="H537" s="7" t="n">
        <v>0</v>
      </c>
    </row>
    <row r="538" spans="1:8">
      <c r="A538" t="s">
        <v>4</v>
      </c>
      <c r="B538" s="4" t="s">
        <v>5</v>
      </c>
    </row>
    <row r="539" spans="1:8">
      <c r="A539" t="n">
        <v>6815</v>
      </c>
      <c r="B539" s="40" t="n">
        <v>28</v>
      </c>
    </row>
    <row r="540" spans="1:8">
      <c r="A540" t="s">
        <v>4</v>
      </c>
      <c r="B540" s="4" t="s">
        <v>5</v>
      </c>
      <c r="C540" s="4" t="s">
        <v>7</v>
      </c>
      <c r="D540" s="4" t="s">
        <v>11</v>
      </c>
      <c r="E540" s="4" t="s">
        <v>11</v>
      </c>
      <c r="F540" s="4" t="s">
        <v>7</v>
      </c>
    </row>
    <row r="541" spans="1:8">
      <c r="A541" t="n">
        <v>6816</v>
      </c>
      <c r="B541" s="43" t="n">
        <v>25</v>
      </c>
      <c r="C541" s="7" t="n">
        <v>1</v>
      </c>
      <c r="D541" s="7" t="n">
        <v>65535</v>
      </c>
      <c r="E541" s="7" t="n">
        <v>65535</v>
      </c>
      <c r="F541" s="7" t="n">
        <v>0</v>
      </c>
    </row>
    <row r="542" spans="1:8">
      <c r="A542" t="s">
        <v>4</v>
      </c>
      <c r="B542" s="4" t="s">
        <v>5</v>
      </c>
      <c r="C542" s="4" t="s">
        <v>8</v>
      </c>
      <c r="D542" s="4" t="s">
        <v>11</v>
      </c>
    </row>
    <row r="543" spans="1:8">
      <c r="A543" t="n">
        <v>6823</v>
      </c>
      <c r="B543" s="47" t="n">
        <v>29</v>
      </c>
      <c r="C543" s="7" t="s">
        <v>17</v>
      </c>
      <c r="D543" s="7" t="n">
        <v>65533</v>
      </c>
    </row>
    <row r="544" spans="1:8">
      <c r="A544" t="s">
        <v>4</v>
      </c>
      <c r="B544" s="4" t="s">
        <v>5</v>
      </c>
      <c r="C544" s="4" t="s">
        <v>11</v>
      </c>
      <c r="D544" s="4" t="s">
        <v>7</v>
      </c>
      <c r="E544" s="4" t="s">
        <v>13</v>
      </c>
      <c r="F544" s="4" t="s">
        <v>11</v>
      </c>
    </row>
    <row r="545" spans="1:8">
      <c r="A545" t="n">
        <v>6827</v>
      </c>
      <c r="B545" s="41" t="n">
        <v>59</v>
      </c>
      <c r="C545" s="7" t="n">
        <v>0</v>
      </c>
      <c r="D545" s="7" t="n">
        <v>13</v>
      </c>
      <c r="E545" s="7" t="n">
        <v>0.150000005960464</v>
      </c>
      <c r="F545" s="7" t="n">
        <v>0</v>
      </c>
    </row>
    <row r="546" spans="1:8">
      <c r="A546" t="s">
        <v>4</v>
      </c>
      <c r="B546" s="4" t="s">
        <v>5</v>
      </c>
      <c r="C546" s="4" t="s">
        <v>7</v>
      </c>
      <c r="D546" s="4" t="s">
        <v>11</v>
      </c>
      <c r="E546" s="4" t="s">
        <v>8</v>
      </c>
      <c r="F546" s="4" t="s">
        <v>8</v>
      </c>
      <c r="G546" s="4" t="s">
        <v>8</v>
      </c>
      <c r="H546" s="4" t="s">
        <v>8</v>
      </c>
    </row>
    <row r="547" spans="1:8">
      <c r="A547" t="n">
        <v>6837</v>
      </c>
      <c r="B547" s="38" t="n">
        <v>51</v>
      </c>
      <c r="C547" s="7" t="n">
        <v>3</v>
      </c>
      <c r="D547" s="7" t="n">
        <v>0</v>
      </c>
      <c r="E547" s="7" t="s">
        <v>117</v>
      </c>
      <c r="F547" s="7" t="s">
        <v>85</v>
      </c>
      <c r="G547" s="7" t="s">
        <v>86</v>
      </c>
      <c r="H547" s="7" t="s">
        <v>87</v>
      </c>
    </row>
    <row r="548" spans="1:8">
      <c r="A548" t="s">
        <v>4</v>
      </c>
      <c r="B548" s="4" t="s">
        <v>5</v>
      </c>
      <c r="C548" s="4" t="s">
        <v>11</v>
      </c>
    </row>
    <row r="549" spans="1:8">
      <c r="A549" t="n">
        <v>6850</v>
      </c>
      <c r="B549" s="24" t="n">
        <v>16</v>
      </c>
      <c r="C549" s="7" t="n">
        <v>1000</v>
      </c>
    </row>
    <row r="550" spans="1:8">
      <c r="A550" t="s">
        <v>4</v>
      </c>
      <c r="B550" s="4" t="s">
        <v>5</v>
      </c>
      <c r="C550" s="4" t="s">
        <v>11</v>
      </c>
      <c r="D550" s="4" t="s">
        <v>13</v>
      </c>
      <c r="E550" s="4" t="s">
        <v>13</v>
      </c>
      <c r="F550" s="4" t="s">
        <v>13</v>
      </c>
      <c r="G550" s="4" t="s">
        <v>11</v>
      </c>
      <c r="H550" s="4" t="s">
        <v>11</v>
      </c>
    </row>
    <row r="551" spans="1:8">
      <c r="A551" t="n">
        <v>6853</v>
      </c>
      <c r="B551" s="45" t="n">
        <v>60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300</v>
      </c>
      <c r="H551" s="7" t="n">
        <v>0</v>
      </c>
    </row>
    <row r="552" spans="1:8">
      <c r="A552" t="s">
        <v>4</v>
      </c>
      <c r="B552" s="4" t="s">
        <v>5</v>
      </c>
      <c r="C552" s="4" t="s">
        <v>11</v>
      </c>
      <c r="D552" s="4" t="s">
        <v>11</v>
      </c>
      <c r="E552" s="4" t="s">
        <v>11</v>
      </c>
    </row>
    <row r="553" spans="1:8">
      <c r="A553" t="n">
        <v>6872</v>
      </c>
      <c r="B553" s="48" t="n">
        <v>61</v>
      </c>
      <c r="C553" s="7" t="n">
        <v>0</v>
      </c>
      <c r="D553" s="7" t="n">
        <v>17</v>
      </c>
      <c r="E553" s="7" t="n">
        <v>1000</v>
      </c>
    </row>
    <row r="554" spans="1:8">
      <c r="A554" t="s">
        <v>4</v>
      </c>
      <c r="B554" s="4" t="s">
        <v>5</v>
      </c>
      <c r="C554" s="4" t="s">
        <v>11</v>
      </c>
    </row>
    <row r="555" spans="1:8">
      <c r="A555" t="n">
        <v>6879</v>
      </c>
      <c r="B555" s="24" t="n">
        <v>16</v>
      </c>
      <c r="C555" s="7" t="n">
        <v>500</v>
      </c>
    </row>
    <row r="556" spans="1:8">
      <c r="A556" t="s">
        <v>4</v>
      </c>
      <c r="B556" s="4" t="s">
        <v>5</v>
      </c>
      <c r="C556" s="4" t="s">
        <v>7</v>
      </c>
      <c r="D556" s="4" t="s">
        <v>11</v>
      </c>
      <c r="E556" s="4" t="s">
        <v>13</v>
      </c>
    </row>
    <row r="557" spans="1:8">
      <c r="A557" t="n">
        <v>6882</v>
      </c>
      <c r="B557" s="17" t="n">
        <v>58</v>
      </c>
      <c r="C557" s="7" t="n">
        <v>101</v>
      </c>
      <c r="D557" s="7" t="n">
        <v>500</v>
      </c>
      <c r="E557" s="7" t="n">
        <v>1</v>
      </c>
    </row>
    <row r="558" spans="1:8">
      <c r="A558" t="s">
        <v>4</v>
      </c>
      <c r="B558" s="4" t="s">
        <v>5</v>
      </c>
      <c r="C558" s="4" t="s">
        <v>7</v>
      </c>
      <c r="D558" s="4" t="s">
        <v>11</v>
      </c>
    </row>
    <row r="559" spans="1:8">
      <c r="A559" t="n">
        <v>6890</v>
      </c>
      <c r="B559" s="17" t="n">
        <v>58</v>
      </c>
      <c r="C559" s="7" t="n">
        <v>254</v>
      </c>
      <c r="D559" s="7" t="n">
        <v>0</v>
      </c>
    </row>
    <row r="560" spans="1:8">
      <c r="A560" t="s">
        <v>4</v>
      </c>
      <c r="B560" s="4" t="s">
        <v>5</v>
      </c>
      <c r="C560" s="4" t="s">
        <v>7</v>
      </c>
    </row>
    <row r="561" spans="1:8">
      <c r="A561" t="n">
        <v>6894</v>
      </c>
      <c r="B561" s="31" t="n">
        <v>116</v>
      </c>
      <c r="C561" s="7" t="n">
        <v>0</v>
      </c>
    </row>
    <row r="562" spans="1:8">
      <c r="A562" t="s">
        <v>4</v>
      </c>
      <c r="B562" s="4" t="s">
        <v>5</v>
      </c>
      <c r="C562" s="4" t="s">
        <v>7</v>
      </c>
      <c r="D562" s="4" t="s">
        <v>11</v>
      </c>
    </row>
    <row r="563" spans="1:8">
      <c r="A563" t="n">
        <v>6896</v>
      </c>
      <c r="B563" s="31" t="n">
        <v>116</v>
      </c>
      <c r="C563" s="7" t="n">
        <v>2</v>
      </c>
      <c r="D563" s="7" t="n">
        <v>1</v>
      </c>
    </row>
    <row r="564" spans="1:8">
      <c r="A564" t="s">
        <v>4</v>
      </c>
      <c r="B564" s="4" t="s">
        <v>5</v>
      </c>
      <c r="C564" s="4" t="s">
        <v>7</v>
      </c>
      <c r="D564" s="4" t="s">
        <v>14</v>
      </c>
    </row>
    <row r="565" spans="1:8">
      <c r="A565" t="n">
        <v>6900</v>
      </c>
      <c r="B565" s="31" t="n">
        <v>116</v>
      </c>
      <c r="C565" s="7" t="n">
        <v>5</v>
      </c>
      <c r="D565" s="7" t="n">
        <v>1084227584</v>
      </c>
    </row>
    <row r="566" spans="1:8">
      <c r="A566" t="s">
        <v>4</v>
      </c>
      <c r="B566" s="4" t="s">
        <v>5</v>
      </c>
      <c r="C566" s="4" t="s">
        <v>7</v>
      </c>
      <c r="D566" s="4" t="s">
        <v>11</v>
      </c>
    </row>
    <row r="567" spans="1:8">
      <c r="A567" t="n">
        <v>6906</v>
      </c>
      <c r="B567" s="31" t="n">
        <v>116</v>
      </c>
      <c r="C567" s="7" t="n">
        <v>6</v>
      </c>
      <c r="D567" s="7" t="n">
        <v>1</v>
      </c>
    </row>
    <row r="568" spans="1:8">
      <c r="A568" t="s">
        <v>4</v>
      </c>
      <c r="B568" s="4" t="s">
        <v>5</v>
      </c>
      <c r="C568" s="4" t="s">
        <v>7</v>
      </c>
      <c r="D568" s="4" t="s">
        <v>7</v>
      </c>
      <c r="E568" s="4" t="s">
        <v>13</v>
      </c>
      <c r="F568" s="4" t="s">
        <v>13</v>
      </c>
      <c r="G568" s="4" t="s">
        <v>13</v>
      </c>
      <c r="H568" s="4" t="s">
        <v>11</v>
      </c>
    </row>
    <row r="569" spans="1:8">
      <c r="A569" t="n">
        <v>6910</v>
      </c>
      <c r="B569" s="35" t="n">
        <v>45</v>
      </c>
      <c r="C569" s="7" t="n">
        <v>2</v>
      </c>
      <c r="D569" s="7" t="n">
        <v>3</v>
      </c>
      <c r="E569" s="7" t="n">
        <v>5.98000001907349</v>
      </c>
      <c r="F569" s="7" t="n">
        <v>0.899999976158142</v>
      </c>
      <c r="G569" s="7" t="n">
        <v>2.79999995231628</v>
      </c>
      <c r="H569" s="7" t="n">
        <v>0</v>
      </c>
    </row>
    <row r="570" spans="1:8">
      <c r="A570" t="s">
        <v>4</v>
      </c>
      <c r="B570" s="4" t="s">
        <v>5</v>
      </c>
      <c r="C570" s="4" t="s">
        <v>7</v>
      </c>
      <c r="D570" s="4" t="s">
        <v>7</v>
      </c>
      <c r="E570" s="4" t="s">
        <v>13</v>
      </c>
      <c r="F570" s="4" t="s">
        <v>13</v>
      </c>
      <c r="G570" s="4" t="s">
        <v>13</v>
      </c>
      <c r="H570" s="4" t="s">
        <v>11</v>
      </c>
      <c r="I570" s="4" t="s">
        <v>7</v>
      </c>
    </row>
    <row r="571" spans="1:8">
      <c r="A571" t="n">
        <v>6927</v>
      </c>
      <c r="B571" s="35" t="n">
        <v>45</v>
      </c>
      <c r="C571" s="7" t="n">
        <v>4</v>
      </c>
      <c r="D571" s="7" t="n">
        <v>3</v>
      </c>
      <c r="E571" s="7" t="n">
        <v>355</v>
      </c>
      <c r="F571" s="7" t="n">
        <v>191</v>
      </c>
      <c r="G571" s="7" t="n">
        <v>0</v>
      </c>
      <c r="H571" s="7" t="n">
        <v>0</v>
      </c>
      <c r="I571" s="7" t="n">
        <v>0</v>
      </c>
    </row>
    <row r="572" spans="1:8">
      <c r="A572" t="s">
        <v>4</v>
      </c>
      <c r="B572" s="4" t="s">
        <v>5</v>
      </c>
      <c r="C572" s="4" t="s">
        <v>7</v>
      </c>
      <c r="D572" s="4" t="s">
        <v>7</v>
      </c>
      <c r="E572" s="4" t="s">
        <v>13</v>
      </c>
      <c r="F572" s="4" t="s">
        <v>11</v>
      </c>
    </row>
    <row r="573" spans="1:8">
      <c r="A573" t="n">
        <v>6945</v>
      </c>
      <c r="B573" s="35" t="n">
        <v>45</v>
      </c>
      <c r="C573" s="7" t="n">
        <v>5</v>
      </c>
      <c r="D573" s="7" t="n">
        <v>3</v>
      </c>
      <c r="E573" s="7" t="n">
        <v>1.60000002384186</v>
      </c>
      <c r="F573" s="7" t="n">
        <v>0</v>
      </c>
    </row>
    <row r="574" spans="1:8">
      <c r="A574" t="s">
        <v>4</v>
      </c>
      <c r="B574" s="4" t="s">
        <v>5</v>
      </c>
      <c r="C574" s="4" t="s">
        <v>7</v>
      </c>
      <c r="D574" s="4" t="s">
        <v>7</v>
      </c>
      <c r="E574" s="4" t="s">
        <v>13</v>
      </c>
      <c r="F574" s="4" t="s">
        <v>11</v>
      </c>
    </row>
    <row r="575" spans="1:8">
      <c r="A575" t="n">
        <v>6954</v>
      </c>
      <c r="B575" s="35" t="n">
        <v>45</v>
      </c>
      <c r="C575" s="7" t="n">
        <v>11</v>
      </c>
      <c r="D575" s="7" t="n">
        <v>3</v>
      </c>
      <c r="E575" s="7" t="n">
        <v>33.9000015258789</v>
      </c>
      <c r="F575" s="7" t="n">
        <v>0</v>
      </c>
    </row>
    <row r="576" spans="1:8">
      <c r="A576" t="s">
        <v>4</v>
      </c>
      <c r="B576" s="4" t="s">
        <v>5</v>
      </c>
      <c r="C576" s="4" t="s">
        <v>7</v>
      </c>
      <c r="D576" s="4" t="s">
        <v>7</v>
      </c>
      <c r="E576" s="4" t="s">
        <v>13</v>
      </c>
      <c r="F576" s="4" t="s">
        <v>13</v>
      </c>
      <c r="G576" s="4" t="s">
        <v>13</v>
      </c>
      <c r="H576" s="4" t="s">
        <v>11</v>
      </c>
    </row>
    <row r="577" spans="1:9">
      <c r="A577" t="n">
        <v>6963</v>
      </c>
      <c r="B577" s="35" t="n">
        <v>45</v>
      </c>
      <c r="C577" s="7" t="n">
        <v>2</v>
      </c>
      <c r="D577" s="7" t="n">
        <v>3</v>
      </c>
      <c r="E577" s="7" t="n">
        <v>5.98000001907349</v>
      </c>
      <c r="F577" s="7" t="n">
        <v>1.39999997615814</v>
      </c>
      <c r="G577" s="7" t="n">
        <v>2.79999995231628</v>
      </c>
      <c r="H577" s="7" t="n">
        <v>2000</v>
      </c>
    </row>
    <row r="578" spans="1:9">
      <c r="A578" t="s">
        <v>4</v>
      </c>
      <c r="B578" s="4" t="s">
        <v>5</v>
      </c>
      <c r="C578" s="4" t="s">
        <v>11</v>
      </c>
      <c r="D578" s="4" t="s">
        <v>14</v>
      </c>
    </row>
    <row r="579" spans="1:9">
      <c r="A579" t="n">
        <v>6980</v>
      </c>
      <c r="B579" s="49" t="n">
        <v>44</v>
      </c>
      <c r="C579" s="7" t="n">
        <v>17</v>
      </c>
      <c r="D579" s="7" t="n">
        <v>128</v>
      </c>
    </row>
    <row r="580" spans="1:9">
      <c r="A580" t="s">
        <v>4</v>
      </c>
      <c r="B580" s="4" t="s">
        <v>5</v>
      </c>
      <c r="C580" s="4" t="s">
        <v>11</v>
      </c>
      <c r="D580" s="4" t="s">
        <v>11</v>
      </c>
      <c r="E580" s="4" t="s">
        <v>11</v>
      </c>
    </row>
    <row r="581" spans="1:9">
      <c r="A581" t="n">
        <v>6987</v>
      </c>
      <c r="B581" s="48" t="n">
        <v>61</v>
      </c>
      <c r="C581" s="7" t="n">
        <v>17</v>
      </c>
      <c r="D581" s="7" t="n">
        <v>0</v>
      </c>
      <c r="E581" s="7" t="n">
        <v>1000</v>
      </c>
    </row>
    <row r="582" spans="1:9">
      <c r="A582" t="s">
        <v>4</v>
      </c>
      <c r="B582" s="4" t="s">
        <v>5</v>
      </c>
      <c r="C582" s="4" t="s">
        <v>7</v>
      </c>
      <c r="D582" s="4" t="s">
        <v>11</v>
      </c>
      <c r="E582" s="4" t="s">
        <v>8</v>
      </c>
      <c r="F582" s="4" t="s">
        <v>8</v>
      </c>
      <c r="G582" s="4" t="s">
        <v>8</v>
      </c>
      <c r="H582" s="4" t="s">
        <v>8</v>
      </c>
    </row>
    <row r="583" spans="1:9">
      <c r="A583" t="n">
        <v>6994</v>
      </c>
      <c r="B583" s="38" t="n">
        <v>51</v>
      </c>
      <c r="C583" s="7" t="n">
        <v>3</v>
      </c>
      <c r="D583" s="7" t="n">
        <v>17</v>
      </c>
      <c r="E583" s="7" t="s">
        <v>109</v>
      </c>
      <c r="F583" s="7" t="s">
        <v>87</v>
      </c>
      <c r="G583" s="7" t="s">
        <v>86</v>
      </c>
      <c r="H583" s="7" t="s">
        <v>118</v>
      </c>
    </row>
    <row r="584" spans="1:9">
      <c r="A584" t="s">
        <v>4</v>
      </c>
      <c r="B584" s="4" t="s">
        <v>5</v>
      </c>
      <c r="C584" s="4" t="s">
        <v>11</v>
      </c>
      <c r="D584" s="4" t="s">
        <v>11</v>
      </c>
      <c r="E584" s="4" t="s">
        <v>13</v>
      </c>
      <c r="F584" s="4" t="s">
        <v>13</v>
      </c>
      <c r="G584" s="4" t="s">
        <v>13</v>
      </c>
      <c r="H584" s="4" t="s">
        <v>13</v>
      </c>
      <c r="I584" s="4" t="s">
        <v>7</v>
      </c>
      <c r="J584" s="4" t="s">
        <v>11</v>
      </c>
    </row>
    <row r="585" spans="1:9">
      <c r="A585" t="n">
        <v>7007</v>
      </c>
      <c r="B585" s="50" t="n">
        <v>55</v>
      </c>
      <c r="C585" s="7" t="n">
        <v>17</v>
      </c>
      <c r="D585" s="7" t="n">
        <v>65533</v>
      </c>
      <c r="E585" s="7" t="n">
        <v>6</v>
      </c>
      <c r="F585" s="7" t="n">
        <v>0.159999996423721</v>
      </c>
      <c r="G585" s="7" t="n">
        <v>2.79999995231628</v>
      </c>
      <c r="H585" s="7" t="n">
        <v>1.20000004768372</v>
      </c>
      <c r="I585" s="7" t="n">
        <v>1</v>
      </c>
      <c r="J585" s="7" t="n">
        <v>0</v>
      </c>
    </row>
    <row r="586" spans="1:9">
      <c r="A586" t="s">
        <v>4</v>
      </c>
      <c r="B586" s="4" t="s">
        <v>5</v>
      </c>
      <c r="C586" s="4" t="s">
        <v>11</v>
      </c>
      <c r="D586" s="4" t="s">
        <v>7</v>
      </c>
    </row>
    <row r="587" spans="1:9">
      <c r="A587" t="n">
        <v>7031</v>
      </c>
      <c r="B587" s="51" t="n">
        <v>56</v>
      </c>
      <c r="C587" s="7" t="n">
        <v>17</v>
      </c>
      <c r="D587" s="7" t="n">
        <v>0</v>
      </c>
    </row>
    <row r="588" spans="1:9">
      <c r="A588" t="s">
        <v>4</v>
      </c>
      <c r="B588" s="4" t="s">
        <v>5</v>
      </c>
      <c r="C588" s="4" t="s">
        <v>7</v>
      </c>
      <c r="D588" s="4" t="s">
        <v>11</v>
      </c>
    </row>
    <row r="589" spans="1:9">
      <c r="A589" t="n">
        <v>7035</v>
      </c>
      <c r="B589" s="17" t="n">
        <v>58</v>
      </c>
      <c r="C589" s="7" t="n">
        <v>255</v>
      </c>
      <c r="D589" s="7" t="n">
        <v>0</v>
      </c>
    </row>
    <row r="590" spans="1:9">
      <c r="A590" t="s">
        <v>4</v>
      </c>
      <c r="B590" s="4" t="s">
        <v>5</v>
      </c>
      <c r="C590" s="4" t="s">
        <v>7</v>
      </c>
      <c r="D590" s="4" t="s">
        <v>11</v>
      </c>
    </row>
    <row r="591" spans="1:9">
      <c r="A591" t="n">
        <v>7039</v>
      </c>
      <c r="B591" s="35" t="n">
        <v>45</v>
      </c>
      <c r="C591" s="7" t="n">
        <v>7</v>
      </c>
      <c r="D591" s="7" t="n">
        <v>255</v>
      </c>
    </row>
    <row r="592" spans="1:9">
      <c r="A592" t="s">
        <v>4</v>
      </c>
      <c r="B592" s="4" t="s">
        <v>5</v>
      </c>
      <c r="C592" s="4" t="s">
        <v>7</v>
      </c>
      <c r="D592" s="4" t="s">
        <v>11</v>
      </c>
      <c r="E592" s="4" t="s">
        <v>8</v>
      </c>
    </row>
    <row r="593" spans="1:10">
      <c r="A593" t="n">
        <v>7043</v>
      </c>
      <c r="B593" s="38" t="n">
        <v>51</v>
      </c>
      <c r="C593" s="7" t="n">
        <v>4</v>
      </c>
      <c r="D593" s="7" t="n">
        <v>17</v>
      </c>
      <c r="E593" s="7" t="s">
        <v>119</v>
      </c>
    </row>
    <row r="594" spans="1:10">
      <c r="A594" t="s">
        <v>4</v>
      </c>
      <c r="B594" s="4" t="s">
        <v>5</v>
      </c>
      <c r="C594" s="4" t="s">
        <v>11</v>
      </c>
    </row>
    <row r="595" spans="1:10">
      <c r="A595" t="n">
        <v>7061</v>
      </c>
      <c r="B595" s="24" t="n">
        <v>16</v>
      </c>
      <c r="C595" s="7" t="n">
        <v>0</v>
      </c>
    </row>
    <row r="596" spans="1:10">
      <c r="A596" t="s">
        <v>4</v>
      </c>
      <c r="B596" s="4" t="s">
        <v>5</v>
      </c>
      <c r="C596" s="4" t="s">
        <v>11</v>
      </c>
      <c r="D596" s="4" t="s">
        <v>7</v>
      </c>
      <c r="E596" s="4" t="s">
        <v>14</v>
      </c>
      <c r="F596" s="4" t="s">
        <v>79</v>
      </c>
      <c r="G596" s="4" t="s">
        <v>7</v>
      </c>
      <c r="H596" s="4" t="s">
        <v>7</v>
      </c>
    </row>
    <row r="597" spans="1:10">
      <c r="A597" t="n">
        <v>7064</v>
      </c>
      <c r="B597" s="39" t="n">
        <v>26</v>
      </c>
      <c r="C597" s="7" t="n">
        <v>17</v>
      </c>
      <c r="D597" s="7" t="n">
        <v>17</v>
      </c>
      <c r="E597" s="7" t="n">
        <v>16329</v>
      </c>
      <c r="F597" s="7" t="s">
        <v>120</v>
      </c>
      <c r="G597" s="7" t="n">
        <v>2</v>
      </c>
      <c r="H597" s="7" t="n">
        <v>0</v>
      </c>
    </row>
    <row r="598" spans="1:10">
      <c r="A598" t="s">
        <v>4</v>
      </c>
      <c r="B598" s="4" t="s">
        <v>5</v>
      </c>
    </row>
    <row r="599" spans="1:10">
      <c r="A599" t="n">
        <v>7101</v>
      </c>
      <c r="B599" s="40" t="n">
        <v>28</v>
      </c>
    </row>
    <row r="600" spans="1:10">
      <c r="A600" t="s">
        <v>4</v>
      </c>
      <c r="B600" s="4" t="s">
        <v>5</v>
      </c>
      <c r="C600" s="4" t="s">
        <v>7</v>
      </c>
      <c r="D600" s="4" t="s">
        <v>11</v>
      </c>
      <c r="E600" s="4" t="s">
        <v>11</v>
      </c>
      <c r="F600" s="4" t="s">
        <v>7</v>
      </c>
    </row>
    <row r="601" spans="1:10">
      <c r="A601" t="n">
        <v>7102</v>
      </c>
      <c r="B601" s="43" t="n">
        <v>25</v>
      </c>
      <c r="C601" s="7" t="n">
        <v>1</v>
      </c>
      <c r="D601" s="7" t="n">
        <v>60</v>
      </c>
      <c r="E601" s="7" t="n">
        <v>640</v>
      </c>
      <c r="F601" s="7" t="n">
        <v>2</v>
      </c>
    </row>
    <row r="602" spans="1:10">
      <c r="A602" t="s">
        <v>4</v>
      </c>
      <c r="B602" s="4" t="s">
        <v>5</v>
      </c>
      <c r="C602" s="4" t="s">
        <v>7</v>
      </c>
      <c r="D602" s="4" t="s">
        <v>11</v>
      </c>
      <c r="E602" s="4" t="s">
        <v>8</v>
      </c>
    </row>
    <row r="603" spans="1:10">
      <c r="A603" t="n">
        <v>7109</v>
      </c>
      <c r="B603" s="38" t="n">
        <v>51</v>
      </c>
      <c r="C603" s="7" t="n">
        <v>4</v>
      </c>
      <c r="D603" s="7" t="n">
        <v>0</v>
      </c>
      <c r="E603" s="7" t="s">
        <v>121</v>
      </c>
    </row>
    <row r="604" spans="1:10">
      <c r="A604" t="s">
        <v>4</v>
      </c>
      <c r="B604" s="4" t="s">
        <v>5</v>
      </c>
      <c r="C604" s="4" t="s">
        <v>11</v>
      </c>
    </row>
    <row r="605" spans="1:10">
      <c r="A605" t="n">
        <v>7123</v>
      </c>
      <c r="B605" s="24" t="n">
        <v>16</v>
      </c>
      <c r="C605" s="7" t="n">
        <v>0</v>
      </c>
    </row>
    <row r="606" spans="1:10">
      <c r="A606" t="s">
        <v>4</v>
      </c>
      <c r="B606" s="4" t="s">
        <v>5</v>
      </c>
      <c r="C606" s="4" t="s">
        <v>11</v>
      </c>
      <c r="D606" s="4" t="s">
        <v>7</v>
      </c>
      <c r="E606" s="4" t="s">
        <v>14</v>
      </c>
      <c r="F606" s="4" t="s">
        <v>79</v>
      </c>
      <c r="G606" s="4" t="s">
        <v>7</v>
      </c>
      <c r="H606" s="4" t="s">
        <v>7</v>
      </c>
      <c r="I606" s="4" t="s">
        <v>7</v>
      </c>
      <c r="J606" s="4" t="s">
        <v>14</v>
      </c>
      <c r="K606" s="4" t="s">
        <v>79</v>
      </c>
      <c r="L606" s="4" t="s">
        <v>7</v>
      </c>
      <c r="M606" s="4" t="s">
        <v>7</v>
      </c>
    </row>
    <row r="607" spans="1:10">
      <c r="A607" t="n">
        <v>7126</v>
      </c>
      <c r="B607" s="39" t="n">
        <v>26</v>
      </c>
      <c r="C607" s="7" t="n">
        <v>0</v>
      </c>
      <c r="D607" s="7" t="n">
        <v>17</v>
      </c>
      <c r="E607" s="7" t="n">
        <v>60199</v>
      </c>
      <c r="F607" s="7" t="s">
        <v>122</v>
      </c>
      <c r="G607" s="7" t="n">
        <v>2</v>
      </c>
      <c r="H607" s="7" t="n">
        <v>3</v>
      </c>
      <c r="I607" s="7" t="n">
        <v>17</v>
      </c>
      <c r="J607" s="7" t="n">
        <v>60200</v>
      </c>
      <c r="K607" s="7" t="s">
        <v>123</v>
      </c>
      <c r="L607" s="7" t="n">
        <v>2</v>
      </c>
      <c r="M607" s="7" t="n">
        <v>0</v>
      </c>
    </row>
    <row r="608" spans="1:10">
      <c r="A608" t="s">
        <v>4</v>
      </c>
      <c r="B608" s="4" t="s">
        <v>5</v>
      </c>
    </row>
    <row r="609" spans="1:13">
      <c r="A609" t="n">
        <v>7194</v>
      </c>
      <c r="B609" s="40" t="n">
        <v>28</v>
      </c>
    </row>
    <row r="610" spans="1:13">
      <c r="A610" t="s">
        <v>4</v>
      </c>
      <c r="B610" s="4" t="s">
        <v>5</v>
      </c>
      <c r="C610" s="4" t="s">
        <v>11</v>
      </c>
      <c r="D610" s="4" t="s">
        <v>7</v>
      </c>
    </row>
    <row r="611" spans="1:13">
      <c r="A611" t="n">
        <v>7195</v>
      </c>
      <c r="B611" s="44" t="n">
        <v>89</v>
      </c>
      <c r="C611" s="7" t="n">
        <v>65533</v>
      </c>
      <c r="D611" s="7" t="n">
        <v>1</v>
      </c>
    </row>
    <row r="612" spans="1:13">
      <c r="A612" t="s">
        <v>4</v>
      </c>
      <c r="B612" s="4" t="s">
        <v>5</v>
      </c>
      <c r="C612" s="4" t="s">
        <v>7</v>
      </c>
      <c r="D612" s="4" t="s">
        <v>11</v>
      </c>
      <c r="E612" s="4" t="s">
        <v>11</v>
      </c>
      <c r="F612" s="4" t="s">
        <v>7</v>
      </c>
    </row>
    <row r="613" spans="1:13">
      <c r="A613" t="n">
        <v>7199</v>
      </c>
      <c r="B613" s="43" t="n">
        <v>25</v>
      </c>
      <c r="C613" s="7" t="n">
        <v>1</v>
      </c>
      <c r="D613" s="7" t="n">
        <v>65535</v>
      </c>
      <c r="E613" s="7" t="n">
        <v>65535</v>
      </c>
      <c r="F613" s="7" t="n">
        <v>0</v>
      </c>
    </row>
    <row r="614" spans="1:13">
      <c r="A614" t="s">
        <v>4</v>
      </c>
      <c r="B614" s="4" t="s">
        <v>5</v>
      </c>
      <c r="C614" s="4" t="s">
        <v>7</v>
      </c>
      <c r="D614" s="4" t="s">
        <v>11</v>
      </c>
      <c r="E614" s="4" t="s">
        <v>13</v>
      </c>
    </row>
    <row r="615" spans="1:13">
      <c r="A615" t="n">
        <v>7206</v>
      </c>
      <c r="B615" s="17" t="n">
        <v>58</v>
      </c>
      <c r="C615" s="7" t="n">
        <v>101</v>
      </c>
      <c r="D615" s="7" t="n">
        <v>500</v>
      </c>
      <c r="E615" s="7" t="n">
        <v>1</v>
      </c>
    </row>
    <row r="616" spans="1:13">
      <c r="A616" t="s">
        <v>4</v>
      </c>
      <c r="B616" s="4" t="s">
        <v>5</v>
      </c>
      <c r="C616" s="4" t="s">
        <v>7</v>
      </c>
      <c r="D616" s="4" t="s">
        <v>11</v>
      </c>
    </row>
    <row r="617" spans="1:13">
      <c r="A617" t="n">
        <v>7214</v>
      </c>
      <c r="B617" s="17" t="n">
        <v>58</v>
      </c>
      <c r="C617" s="7" t="n">
        <v>254</v>
      </c>
      <c r="D617" s="7" t="n">
        <v>0</v>
      </c>
    </row>
    <row r="618" spans="1:13">
      <c r="A618" t="s">
        <v>4</v>
      </c>
      <c r="B618" s="4" t="s">
        <v>5</v>
      </c>
      <c r="C618" s="4" t="s">
        <v>7</v>
      </c>
    </row>
    <row r="619" spans="1:13">
      <c r="A619" t="n">
        <v>7218</v>
      </c>
      <c r="B619" s="31" t="n">
        <v>116</v>
      </c>
      <c r="C619" s="7" t="n">
        <v>0</v>
      </c>
    </row>
    <row r="620" spans="1:13">
      <c r="A620" t="s">
        <v>4</v>
      </c>
      <c r="B620" s="4" t="s">
        <v>5</v>
      </c>
      <c r="C620" s="4" t="s">
        <v>7</v>
      </c>
      <c r="D620" s="4" t="s">
        <v>11</v>
      </c>
    </row>
    <row r="621" spans="1:13">
      <c r="A621" t="n">
        <v>7220</v>
      </c>
      <c r="B621" s="31" t="n">
        <v>116</v>
      </c>
      <c r="C621" s="7" t="n">
        <v>2</v>
      </c>
      <c r="D621" s="7" t="n">
        <v>1</v>
      </c>
    </row>
    <row r="622" spans="1:13">
      <c r="A622" t="s">
        <v>4</v>
      </c>
      <c r="B622" s="4" t="s">
        <v>5</v>
      </c>
      <c r="C622" s="4" t="s">
        <v>7</v>
      </c>
      <c r="D622" s="4" t="s">
        <v>14</v>
      </c>
    </row>
    <row r="623" spans="1:13">
      <c r="A623" t="n">
        <v>7224</v>
      </c>
      <c r="B623" s="31" t="n">
        <v>116</v>
      </c>
      <c r="C623" s="7" t="n">
        <v>5</v>
      </c>
      <c r="D623" s="7" t="n">
        <v>1097859072</v>
      </c>
    </row>
    <row r="624" spans="1:13">
      <c r="A624" t="s">
        <v>4</v>
      </c>
      <c r="B624" s="4" t="s">
        <v>5</v>
      </c>
      <c r="C624" s="4" t="s">
        <v>7</v>
      </c>
      <c r="D624" s="4" t="s">
        <v>11</v>
      </c>
    </row>
    <row r="625" spans="1:6">
      <c r="A625" t="n">
        <v>7230</v>
      </c>
      <c r="B625" s="31" t="n">
        <v>116</v>
      </c>
      <c r="C625" s="7" t="n">
        <v>6</v>
      </c>
      <c r="D625" s="7" t="n">
        <v>1</v>
      </c>
    </row>
    <row r="626" spans="1:6">
      <c r="A626" t="s">
        <v>4</v>
      </c>
      <c r="B626" s="4" t="s">
        <v>5</v>
      </c>
      <c r="C626" s="4" t="s">
        <v>7</v>
      </c>
      <c r="D626" s="4" t="s">
        <v>7</v>
      </c>
      <c r="E626" s="4" t="s">
        <v>13</v>
      </c>
      <c r="F626" s="4" t="s">
        <v>13</v>
      </c>
      <c r="G626" s="4" t="s">
        <v>13</v>
      </c>
      <c r="H626" s="4" t="s">
        <v>11</v>
      </c>
    </row>
    <row r="627" spans="1:6">
      <c r="A627" t="n">
        <v>7234</v>
      </c>
      <c r="B627" s="35" t="n">
        <v>45</v>
      </c>
      <c r="C627" s="7" t="n">
        <v>2</v>
      </c>
      <c r="D627" s="7" t="n">
        <v>3</v>
      </c>
      <c r="E627" s="7" t="n">
        <v>2.82999992370605</v>
      </c>
      <c r="F627" s="7" t="n">
        <v>1</v>
      </c>
      <c r="G627" s="7" t="n">
        <v>-10.460000038147</v>
      </c>
      <c r="H627" s="7" t="n">
        <v>0</v>
      </c>
    </row>
    <row r="628" spans="1:6">
      <c r="A628" t="s">
        <v>4</v>
      </c>
      <c r="B628" s="4" t="s">
        <v>5</v>
      </c>
      <c r="C628" s="4" t="s">
        <v>7</v>
      </c>
      <c r="D628" s="4" t="s">
        <v>7</v>
      </c>
      <c r="E628" s="4" t="s">
        <v>13</v>
      </c>
      <c r="F628" s="4" t="s">
        <v>13</v>
      </c>
      <c r="G628" s="4" t="s">
        <v>13</v>
      </c>
      <c r="H628" s="4" t="s">
        <v>11</v>
      </c>
      <c r="I628" s="4" t="s">
        <v>7</v>
      </c>
    </row>
    <row r="629" spans="1:6">
      <c r="A629" t="n">
        <v>7251</v>
      </c>
      <c r="B629" s="35" t="n">
        <v>45</v>
      </c>
      <c r="C629" s="7" t="n">
        <v>4</v>
      </c>
      <c r="D629" s="7" t="n">
        <v>3</v>
      </c>
      <c r="E629" s="7" t="n">
        <v>5</v>
      </c>
      <c r="F629" s="7" t="n">
        <v>170</v>
      </c>
      <c r="G629" s="7" t="n">
        <v>0</v>
      </c>
      <c r="H629" s="7" t="n">
        <v>0</v>
      </c>
      <c r="I629" s="7" t="n">
        <v>0</v>
      </c>
    </row>
    <row r="630" spans="1:6">
      <c r="A630" t="s">
        <v>4</v>
      </c>
      <c r="B630" s="4" t="s">
        <v>5</v>
      </c>
      <c r="C630" s="4" t="s">
        <v>7</v>
      </c>
      <c r="D630" s="4" t="s">
        <v>7</v>
      </c>
      <c r="E630" s="4" t="s">
        <v>13</v>
      </c>
      <c r="F630" s="4" t="s">
        <v>11</v>
      </c>
    </row>
    <row r="631" spans="1:6">
      <c r="A631" t="n">
        <v>7269</v>
      </c>
      <c r="B631" s="35" t="n">
        <v>45</v>
      </c>
      <c r="C631" s="7" t="n">
        <v>5</v>
      </c>
      <c r="D631" s="7" t="n">
        <v>3</v>
      </c>
      <c r="E631" s="7" t="n">
        <v>3.59999990463257</v>
      </c>
      <c r="F631" s="7" t="n">
        <v>0</v>
      </c>
    </row>
    <row r="632" spans="1:6">
      <c r="A632" t="s">
        <v>4</v>
      </c>
      <c r="B632" s="4" t="s">
        <v>5</v>
      </c>
      <c r="C632" s="4" t="s">
        <v>7</v>
      </c>
      <c r="D632" s="4" t="s">
        <v>7</v>
      </c>
      <c r="E632" s="4" t="s">
        <v>13</v>
      </c>
      <c r="F632" s="4" t="s">
        <v>11</v>
      </c>
    </row>
    <row r="633" spans="1:6">
      <c r="A633" t="n">
        <v>7278</v>
      </c>
      <c r="B633" s="35" t="n">
        <v>45</v>
      </c>
      <c r="C633" s="7" t="n">
        <v>11</v>
      </c>
      <c r="D633" s="7" t="n">
        <v>3</v>
      </c>
      <c r="E633" s="7" t="n">
        <v>28.7000007629395</v>
      </c>
      <c r="F633" s="7" t="n">
        <v>0</v>
      </c>
    </row>
    <row r="634" spans="1:6">
      <c r="A634" t="s">
        <v>4</v>
      </c>
      <c r="B634" s="4" t="s">
        <v>5</v>
      </c>
      <c r="C634" s="4" t="s">
        <v>7</v>
      </c>
      <c r="D634" s="4" t="s">
        <v>7</v>
      </c>
      <c r="E634" s="4" t="s">
        <v>13</v>
      </c>
      <c r="F634" s="4" t="s">
        <v>13</v>
      </c>
      <c r="G634" s="4" t="s">
        <v>13</v>
      </c>
      <c r="H634" s="4" t="s">
        <v>11</v>
      </c>
    </row>
    <row r="635" spans="1:6">
      <c r="A635" t="n">
        <v>7287</v>
      </c>
      <c r="B635" s="35" t="n">
        <v>45</v>
      </c>
      <c r="C635" s="7" t="n">
        <v>2</v>
      </c>
      <c r="D635" s="7" t="n">
        <v>3</v>
      </c>
      <c r="E635" s="7" t="n">
        <v>2.85999989509583</v>
      </c>
      <c r="F635" s="7" t="n">
        <v>1</v>
      </c>
      <c r="G635" s="7" t="n">
        <v>-10.0100002288818</v>
      </c>
      <c r="H635" s="7" t="n">
        <v>3000</v>
      </c>
    </row>
    <row r="636" spans="1:6">
      <c r="A636" t="s">
        <v>4</v>
      </c>
      <c r="B636" s="4" t="s">
        <v>5</v>
      </c>
      <c r="C636" s="4" t="s">
        <v>11</v>
      </c>
      <c r="D636" s="4" t="s">
        <v>13</v>
      </c>
      <c r="E636" s="4" t="s">
        <v>13</v>
      </c>
      <c r="F636" s="4" t="s">
        <v>13</v>
      </c>
      <c r="G636" s="4" t="s">
        <v>13</v>
      </c>
    </row>
    <row r="637" spans="1:6">
      <c r="A637" t="n">
        <v>7304</v>
      </c>
      <c r="B637" s="32" t="n">
        <v>46</v>
      </c>
      <c r="C637" s="7" t="n">
        <v>0</v>
      </c>
      <c r="D637" s="7" t="n">
        <v>2.5</v>
      </c>
      <c r="E637" s="7" t="n">
        <v>-0.5</v>
      </c>
      <c r="F637" s="7" t="n">
        <v>-11.1000003814697</v>
      </c>
      <c r="G637" s="7" t="n">
        <v>12</v>
      </c>
    </row>
    <row r="638" spans="1:6">
      <c r="A638" t="s">
        <v>4</v>
      </c>
      <c r="B638" s="4" t="s">
        <v>5</v>
      </c>
      <c r="C638" s="4" t="s">
        <v>11</v>
      </c>
      <c r="D638" s="4" t="s">
        <v>7</v>
      </c>
      <c r="E638" s="4" t="s">
        <v>8</v>
      </c>
      <c r="F638" s="4" t="s">
        <v>13</v>
      </c>
      <c r="G638" s="4" t="s">
        <v>13</v>
      </c>
      <c r="H638" s="4" t="s">
        <v>13</v>
      </c>
    </row>
    <row r="639" spans="1:6">
      <c r="A639" t="n">
        <v>7323</v>
      </c>
      <c r="B639" s="33" t="n">
        <v>48</v>
      </c>
      <c r="C639" s="7" t="n">
        <v>0</v>
      </c>
      <c r="D639" s="7" t="n">
        <v>0</v>
      </c>
      <c r="E639" s="7" t="s">
        <v>124</v>
      </c>
      <c r="F639" s="7" t="n">
        <v>0</v>
      </c>
      <c r="G639" s="7" t="n">
        <v>1</v>
      </c>
      <c r="H639" s="7" t="n">
        <v>0</v>
      </c>
    </row>
    <row r="640" spans="1:6">
      <c r="A640" t="s">
        <v>4</v>
      </c>
      <c r="B640" s="4" t="s">
        <v>5</v>
      </c>
      <c r="C640" s="4" t="s">
        <v>11</v>
      </c>
      <c r="D640" s="4" t="s">
        <v>11</v>
      </c>
      <c r="E640" s="4" t="s">
        <v>11</v>
      </c>
    </row>
    <row r="641" spans="1:9">
      <c r="A641" t="n">
        <v>7349</v>
      </c>
      <c r="B641" s="48" t="n">
        <v>61</v>
      </c>
      <c r="C641" s="7" t="n">
        <v>0</v>
      </c>
      <c r="D641" s="7" t="n">
        <v>17</v>
      </c>
      <c r="E641" s="7" t="n">
        <v>0</v>
      </c>
    </row>
    <row r="642" spans="1:9">
      <c r="A642" t="s">
        <v>4</v>
      </c>
      <c r="B642" s="4" t="s">
        <v>5</v>
      </c>
      <c r="C642" s="4" t="s">
        <v>11</v>
      </c>
      <c r="D642" s="4" t="s">
        <v>13</v>
      </c>
      <c r="E642" s="4" t="s">
        <v>13</v>
      </c>
      <c r="F642" s="4" t="s">
        <v>13</v>
      </c>
      <c r="G642" s="4" t="s">
        <v>13</v>
      </c>
    </row>
    <row r="643" spans="1:9">
      <c r="A643" t="n">
        <v>7356</v>
      </c>
      <c r="B643" s="32" t="n">
        <v>46</v>
      </c>
      <c r="C643" s="7" t="n">
        <v>17</v>
      </c>
      <c r="D643" s="7" t="n">
        <v>4.44999980926514</v>
      </c>
      <c r="E643" s="7" t="n">
        <v>0.00999999977648258</v>
      </c>
      <c r="F643" s="7" t="n">
        <v>-3</v>
      </c>
      <c r="G643" s="7" t="n">
        <v>-166</v>
      </c>
    </row>
    <row r="644" spans="1:9">
      <c r="A644" t="s">
        <v>4</v>
      </c>
      <c r="B644" s="4" t="s">
        <v>5</v>
      </c>
      <c r="C644" s="4" t="s">
        <v>11</v>
      </c>
      <c r="D644" s="4" t="s">
        <v>11</v>
      </c>
      <c r="E644" s="4" t="s">
        <v>13</v>
      </c>
      <c r="F644" s="4" t="s">
        <v>13</v>
      </c>
      <c r="G644" s="4" t="s">
        <v>13</v>
      </c>
      <c r="H644" s="4" t="s">
        <v>13</v>
      </c>
      <c r="I644" s="4" t="s">
        <v>7</v>
      </c>
      <c r="J644" s="4" t="s">
        <v>11</v>
      </c>
    </row>
    <row r="645" spans="1:9">
      <c r="A645" t="n">
        <v>7375</v>
      </c>
      <c r="B645" s="50" t="n">
        <v>55</v>
      </c>
      <c r="C645" s="7" t="n">
        <v>17</v>
      </c>
      <c r="D645" s="7" t="n">
        <v>65533</v>
      </c>
      <c r="E645" s="7" t="n">
        <v>3.40000009536743</v>
      </c>
      <c r="F645" s="7" t="n">
        <v>0.00999999977648258</v>
      </c>
      <c r="G645" s="7" t="n">
        <v>-6.90000009536743</v>
      </c>
      <c r="H645" s="7" t="n">
        <v>1.5</v>
      </c>
      <c r="I645" s="7" t="n">
        <v>1</v>
      </c>
      <c r="J645" s="7" t="n">
        <v>0</v>
      </c>
    </row>
    <row r="646" spans="1:9">
      <c r="A646" t="s">
        <v>4</v>
      </c>
      <c r="B646" s="4" t="s">
        <v>5</v>
      </c>
      <c r="C646" s="4" t="s">
        <v>11</v>
      </c>
      <c r="D646" s="4" t="s">
        <v>7</v>
      </c>
    </row>
    <row r="647" spans="1:9">
      <c r="A647" t="n">
        <v>7399</v>
      </c>
      <c r="B647" s="51" t="n">
        <v>56</v>
      </c>
      <c r="C647" s="7" t="n">
        <v>17</v>
      </c>
      <c r="D647" s="7" t="n">
        <v>0</v>
      </c>
    </row>
    <row r="648" spans="1:9">
      <c r="A648" t="s">
        <v>4</v>
      </c>
      <c r="B648" s="4" t="s">
        <v>5</v>
      </c>
      <c r="C648" s="4" t="s">
        <v>11</v>
      </c>
      <c r="D648" s="4" t="s">
        <v>11</v>
      </c>
      <c r="E648" s="4" t="s">
        <v>13</v>
      </c>
      <c r="F648" s="4" t="s">
        <v>7</v>
      </c>
    </row>
    <row r="649" spans="1:9">
      <c r="A649" t="n">
        <v>7403</v>
      </c>
      <c r="B649" s="52" t="n">
        <v>53</v>
      </c>
      <c r="C649" s="7" t="n">
        <v>17</v>
      </c>
      <c r="D649" s="7" t="n">
        <v>0</v>
      </c>
      <c r="E649" s="7" t="n">
        <v>10</v>
      </c>
      <c r="F649" s="7" t="n">
        <v>0</v>
      </c>
    </row>
    <row r="650" spans="1:9">
      <c r="A650" t="s">
        <v>4</v>
      </c>
      <c r="B650" s="4" t="s">
        <v>5</v>
      </c>
      <c r="C650" s="4" t="s">
        <v>11</v>
      </c>
    </row>
    <row r="651" spans="1:9">
      <c r="A651" t="n">
        <v>7413</v>
      </c>
      <c r="B651" s="53" t="n">
        <v>54</v>
      </c>
      <c r="C651" s="7" t="n">
        <v>17</v>
      </c>
    </row>
    <row r="652" spans="1:9">
      <c r="A652" t="s">
        <v>4</v>
      </c>
      <c r="B652" s="4" t="s">
        <v>5</v>
      </c>
      <c r="C652" s="4" t="s">
        <v>7</v>
      </c>
      <c r="D652" s="4" t="s">
        <v>11</v>
      </c>
    </row>
    <row r="653" spans="1:9">
      <c r="A653" t="n">
        <v>7416</v>
      </c>
      <c r="B653" s="17" t="n">
        <v>58</v>
      </c>
      <c r="C653" s="7" t="n">
        <v>255</v>
      </c>
      <c r="D653" s="7" t="n">
        <v>0</v>
      </c>
    </row>
    <row r="654" spans="1:9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9">
      <c r="A655" t="n">
        <v>7420</v>
      </c>
      <c r="B655" s="38" t="n">
        <v>51</v>
      </c>
      <c r="C655" s="7" t="n">
        <v>4</v>
      </c>
      <c r="D655" s="7" t="n">
        <v>17</v>
      </c>
      <c r="E655" s="7" t="s">
        <v>125</v>
      </c>
    </row>
    <row r="656" spans="1:9">
      <c r="A656" t="s">
        <v>4</v>
      </c>
      <c r="B656" s="4" t="s">
        <v>5</v>
      </c>
      <c r="C656" s="4" t="s">
        <v>11</v>
      </c>
    </row>
    <row r="657" spans="1:10">
      <c r="A657" t="n">
        <v>7438</v>
      </c>
      <c r="B657" s="24" t="n">
        <v>16</v>
      </c>
      <c r="C657" s="7" t="n">
        <v>0</v>
      </c>
    </row>
    <row r="658" spans="1:10">
      <c r="A658" t="s">
        <v>4</v>
      </c>
      <c r="B658" s="4" t="s">
        <v>5</v>
      </c>
      <c r="C658" s="4" t="s">
        <v>11</v>
      </c>
      <c r="D658" s="4" t="s">
        <v>7</v>
      </c>
      <c r="E658" s="4" t="s">
        <v>14</v>
      </c>
      <c r="F658" s="4" t="s">
        <v>79</v>
      </c>
      <c r="G658" s="4" t="s">
        <v>7</v>
      </c>
      <c r="H658" s="4" t="s">
        <v>7</v>
      </c>
      <c r="I658" s="4" t="s">
        <v>7</v>
      </c>
      <c r="J658" s="4" t="s">
        <v>14</v>
      </c>
      <c r="K658" s="4" t="s">
        <v>79</v>
      </c>
      <c r="L658" s="4" t="s">
        <v>7</v>
      </c>
      <c r="M658" s="4" t="s">
        <v>7</v>
      </c>
    </row>
    <row r="659" spans="1:10">
      <c r="A659" t="n">
        <v>7441</v>
      </c>
      <c r="B659" s="39" t="n">
        <v>26</v>
      </c>
      <c r="C659" s="7" t="n">
        <v>17</v>
      </c>
      <c r="D659" s="7" t="n">
        <v>17</v>
      </c>
      <c r="E659" s="7" t="n">
        <v>16330</v>
      </c>
      <c r="F659" s="7" t="s">
        <v>126</v>
      </c>
      <c r="G659" s="7" t="n">
        <v>2</v>
      </c>
      <c r="H659" s="7" t="n">
        <v>3</v>
      </c>
      <c r="I659" s="7" t="n">
        <v>17</v>
      </c>
      <c r="J659" s="7" t="n">
        <v>16331</v>
      </c>
      <c r="K659" s="7" t="s">
        <v>127</v>
      </c>
      <c r="L659" s="7" t="n">
        <v>2</v>
      </c>
      <c r="M659" s="7" t="n">
        <v>0</v>
      </c>
    </row>
    <row r="660" spans="1:10">
      <c r="A660" t="s">
        <v>4</v>
      </c>
      <c r="B660" s="4" t="s">
        <v>5</v>
      </c>
    </row>
    <row r="661" spans="1:10">
      <c r="A661" t="n">
        <v>7561</v>
      </c>
      <c r="B661" s="40" t="n">
        <v>28</v>
      </c>
    </row>
    <row r="662" spans="1:10">
      <c r="A662" t="s">
        <v>4</v>
      </c>
      <c r="B662" s="4" t="s">
        <v>5</v>
      </c>
      <c r="C662" s="4" t="s">
        <v>11</v>
      </c>
      <c r="D662" s="4" t="s">
        <v>7</v>
      </c>
      <c r="E662" s="4" t="s">
        <v>13</v>
      </c>
      <c r="F662" s="4" t="s">
        <v>11</v>
      </c>
    </row>
    <row r="663" spans="1:10">
      <c r="A663" t="n">
        <v>7562</v>
      </c>
      <c r="B663" s="41" t="n">
        <v>59</v>
      </c>
      <c r="C663" s="7" t="n">
        <v>0</v>
      </c>
      <c r="D663" s="7" t="n">
        <v>6</v>
      </c>
      <c r="E663" s="7" t="n">
        <v>0</v>
      </c>
      <c r="F663" s="7" t="n">
        <v>0</v>
      </c>
    </row>
    <row r="664" spans="1:10">
      <c r="A664" t="s">
        <v>4</v>
      </c>
      <c r="B664" s="4" t="s">
        <v>5</v>
      </c>
      <c r="C664" s="4" t="s">
        <v>11</v>
      </c>
    </row>
    <row r="665" spans="1:10">
      <c r="A665" t="n">
        <v>7572</v>
      </c>
      <c r="B665" s="24" t="n">
        <v>16</v>
      </c>
      <c r="C665" s="7" t="n">
        <v>1000</v>
      </c>
    </row>
    <row r="666" spans="1:10">
      <c r="A666" t="s">
        <v>4</v>
      </c>
      <c r="B666" s="4" t="s">
        <v>5</v>
      </c>
      <c r="C666" s="4" t="s">
        <v>7</v>
      </c>
      <c r="D666" s="4" t="s">
        <v>11</v>
      </c>
      <c r="E666" s="4" t="s">
        <v>8</v>
      </c>
    </row>
    <row r="667" spans="1:10">
      <c r="A667" t="n">
        <v>7575</v>
      </c>
      <c r="B667" s="38" t="n">
        <v>51</v>
      </c>
      <c r="C667" s="7" t="n">
        <v>4</v>
      </c>
      <c r="D667" s="7" t="n">
        <v>0</v>
      </c>
      <c r="E667" s="7" t="s">
        <v>128</v>
      </c>
    </row>
    <row r="668" spans="1:10">
      <c r="A668" t="s">
        <v>4</v>
      </c>
      <c r="B668" s="4" t="s">
        <v>5</v>
      </c>
      <c r="C668" s="4" t="s">
        <v>11</v>
      </c>
    </row>
    <row r="669" spans="1:10">
      <c r="A669" t="n">
        <v>7589</v>
      </c>
      <c r="B669" s="24" t="n">
        <v>16</v>
      </c>
      <c r="C669" s="7" t="n">
        <v>0</v>
      </c>
    </row>
    <row r="670" spans="1:10">
      <c r="A670" t="s">
        <v>4</v>
      </c>
      <c r="B670" s="4" t="s">
        <v>5</v>
      </c>
      <c r="C670" s="4" t="s">
        <v>11</v>
      </c>
      <c r="D670" s="4" t="s">
        <v>7</v>
      </c>
      <c r="E670" s="4" t="s">
        <v>14</v>
      </c>
      <c r="F670" s="4" t="s">
        <v>79</v>
      </c>
      <c r="G670" s="4" t="s">
        <v>7</v>
      </c>
      <c r="H670" s="4" t="s">
        <v>7</v>
      </c>
      <c r="I670" s="4" t="s">
        <v>7</v>
      </c>
      <c r="J670" s="4" t="s">
        <v>14</v>
      </c>
      <c r="K670" s="4" t="s">
        <v>79</v>
      </c>
      <c r="L670" s="4" t="s">
        <v>7</v>
      </c>
      <c r="M670" s="4" t="s">
        <v>7</v>
      </c>
    </row>
    <row r="671" spans="1:10">
      <c r="A671" t="n">
        <v>7592</v>
      </c>
      <c r="B671" s="39" t="n">
        <v>26</v>
      </c>
      <c r="C671" s="7" t="n">
        <v>0</v>
      </c>
      <c r="D671" s="7" t="n">
        <v>17</v>
      </c>
      <c r="E671" s="7" t="n">
        <v>60201</v>
      </c>
      <c r="F671" s="7" t="s">
        <v>129</v>
      </c>
      <c r="G671" s="7" t="n">
        <v>2</v>
      </c>
      <c r="H671" s="7" t="n">
        <v>3</v>
      </c>
      <c r="I671" s="7" t="n">
        <v>17</v>
      </c>
      <c r="J671" s="7" t="n">
        <v>60202</v>
      </c>
      <c r="K671" s="7" t="s">
        <v>130</v>
      </c>
      <c r="L671" s="7" t="n">
        <v>2</v>
      </c>
      <c r="M671" s="7" t="n">
        <v>0</v>
      </c>
    </row>
    <row r="672" spans="1:10">
      <c r="A672" t="s">
        <v>4</v>
      </c>
      <c r="B672" s="4" t="s">
        <v>5</v>
      </c>
    </row>
    <row r="673" spans="1:13">
      <c r="A673" t="n">
        <v>7780</v>
      </c>
      <c r="B673" s="40" t="n">
        <v>28</v>
      </c>
    </row>
    <row r="674" spans="1:13">
      <c r="A674" t="s">
        <v>4</v>
      </c>
      <c r="B674" s="4" t="s">
        <v>5</v>
      </c>
      <c r="C674" s="4" t="s">
        <v>7</v>
      </c>
      <c r="D674" s="4" t="s">
        <v>11</v>
      </c>
      <c r="E674" s="4" t="s">
        <v>8</v>
      </c>
      <c r="F674" s="4" t="s">
        <v>8</v>
      </c>
      <c r="G674" s="4" t="s">
        <v>8</v>
      </c>
      <c r="H674" s="4" t="s">
        <v>8</v>
      </c>
    </row>
    <row r="675" spans="1:13">
      <c r="A675" t="n">
        <v>7781</v>
      </c>
      <c r="B675" s="38" t="n">
        <v>51</v>
      </c>
      <c r="C675" s="7" t="n">
        <v>3</v>
      </c>
      <c r="D675" s="7" t="n">
        <v>17</v>
      </c>
      <c r="E675" s="7" t="s">
        <v>131</v>
      </c>
      <c r="F675" s="7" t="s">
        <v>85</v>
      </c>
      <c r="G675" s="7" t="s">
        <v>86</v>
      </c>
      <c r="H675" s="7" t="s">
        <v>87</v>
      </c>
    </row>
    <row r="676" spans="1:13">
      <c r="A676" t="s">
        <v>4</v>
      </c>
      <c r="B676" s="4" t="s">
        <v>5</v>
      </c>
      <c r="C676" s="4" t="s">
        <v>11</v>
      </c>
      <c r="D676" s="4" t="s">
        <v>7</v>
      </c>
      <c r="E676" s="4" t="s">
        <v>8</v>
      </c>
      <c r="F676" s="4" t="s">
        <v>13</v>
      </c>
      <c r="G676" s="4" t="s">
        <v>13</v>
      </c>
      <c r="H676" s="4" t="s">
        <v>13</v>
      </c>
    </row>
    <row r="677" spans="1:13">
      <c r="A677" t="n">
        <v>7794</v>
      </c>
      <c r="B677" s="33" t="n">
        <v>48</v>
      </c>
      <c r="C677" s="7" t="n">
        <v>17</v>
      </c>
      <c r="D677" s="7" t="n">
        <v>0</v>
      </c>
      <c r="E677" s="7" t="s">
        <v>74</v>
      </c>
      <c r="F677" s="7" t="n">
        <v>-1</v>
      </c>
      <c r="G677" s="7" t="n">
        <v>1</v>
      </c>
      <c r="H677" s="7" t="n">
        <v>0</v>
      </c>
    </row>
    <row r="678" spans="1:13">
      <c r="A678" t="s">
        <v>4</v>
      </c>
      <c r="B678" s="4" t="s">
        <v>5</v>
      </c>
      <c r="C678" s="4" t="s">
        <v>11</v>
      </c>
    </row>
    <row r="679" spans="1:13">
      <c r="A679" t="n">
        <v>7822</v>
      </c>
      <c r="B679" s="24" t="n">
        <v>16</v>
      </c>
      <c r="C679" s="7" t="n">
        <v>300</v>
      </c>
    </row>
    <row r="680" spans="1:13">
      <c r="A680" t="s">
        <v>4</v>
      </c>
      <c r="B680" s="4" t="s">
        <v>5</v>
      </c>
      <c r="C680" s="4" t="s">
        <v>7</v>
      </c>
      <c r="D680" s="4" t="s">
        <v>11</v>
      </c>
      <c r="E680" s="4" t="s">
        <v>8</v>
      </c>
    </row>
    <row r="681" spans="1:13">
      <c r="A681" t="n">
        <v>7825</v>
      </c>
      <c r="B681" s="38" t="n">
        <v>51</v>
      </c>
      <c r="C681" s="7" t="n">
        <v>4</v>
      </c>
      <c r="D681" s="7" t="n">
        <v>17</v>
      </c>
      <c r="E681" s="7" t="s">
        <v>132</v>
      </c>
    </row>
    <row r="682" spans="1:13">
      <c r="A682" t="s">
        <v>4</v>
      </c>
      <c r="B682" s="4" t="s">
        <v>5</v>
      </c>
      <c r="C682" s="4" t="s">
        <v>11</v>
      </c>
    </row>
    <row r="683" spans="1:13">
      <c r="A683" t="n">
        <v>7843</v>
      </c>
      <c r="B683" s="24" t="n">
        <v>16</v>
      </c>
      <c r="C683" s="7" t="n">
        <v>0</v>
      </c>
    </row>
    <row r="684" spans="1:13">
      <c r="A684" t="s">
        <v>4</v>
      </c>
      <c r="B684" s="4" t="s">
        <v>5</v>
      </c>
      <c r="C684" s="4" t="s">
        <v>11</v>
      </c>
      <c r="D684" s="4" t="s">
        <v>7</v>
      </c>
      <c r="E684" s="4" t="s">
        <v>14</v>
      </c>
      <c r="F684" s="4" t="s">
        <v>79</v>
      </c>
      <c r="G684" s="4" t="s">
        <v>7</v>
      </c>
      <c r="H684" s="4" t="s">
        <v>7</v>
      </c>
      <c r="I684" s="4" t="s">
        <v>7</v>
      </c>
      <c r="J684" s="4" t="s">
        <v>14</v>
      </c>
      <c r="K684" s="4" t="s">
        <v>79</v>
      </c>
      <c r="L684" s="4" t="s">
        <v>7</v>
      </c>
      <c r="M684" s="4" t="s">
        <v>7</v>
      </c>
      <c r="N684" s="4" t="s">
        <v>7</v>
      </c>
      <c r="O684" s="4" t="s">
        <v>14</v>
      </c>
      <c r="P684" s="4" t="s">
        <v>79</v>
      </c>
      <c r="Q684" s="4" t="s">
        <v>7</v>
      </c>
      <c r="R684" s="4" t="s">
        <v>7</v>
      </c>
    </row>
    <row r="685" spans="1:13">
      <c r="A685" t="n">
        <v>7846</v>
      </c>
      <c r="B685" s="39" t="n">
        <v>26</v>
      </c>
      <c r="C685" s="7" t="n">
        <v>17</v>
      </c>
      <c r="D685" s="7" t="n">
        <v>17</v>
      </c>
      <c r="E685" s="7" t="n">
        <v>16332</v>
      </c>
      <c r="F685" s="7" t="s">
        <v>133</v>
      </c>
      <c r="G685" s="7" t="n">
        <v>2</v>
      </c>
      <c r="H685" s="7" t="n">
        <v>3</v>
      </c>
      <c r="I685" s="7" t="n">
        <v>17</v>
      </c>
      <c r="J685" s="7" t="n">
        <v>16333</v>
      </c>
      <c r="K685" s="7" t="s">
        <v>134</v>
      </c>
      <c r="L685" s="7" t="n">
        <v>2</v>
      </c>
      <c r="M685" s="7" t="n">
        <v>3</v>
      </c>
      <c r="N685" s="7" t="n">
        <v>17</v>
      </c>
      <c r="O685" s="7" t="n">
        <v>16334</v>
      </c>
      <c r="P685" s="7" t="s">
        <v>135</v>
      </c>
      <c r="Q685" s="7" t="n">
        <v>2</v>
      </c>
      <c r="R685" s="7" t="n">
        <v>0</v>
      </c>
    </row>
    <row r="686" spans="1:13">
      <c r="A686" t="s">
        <v>4</v>
      </c>
      <c r="B686" s="4" t="s">
        <v>5</v>
      </c>
    </row>
    <row r="687" spans="1:13">
      <c r="A687" t="n">
        <v>8072</v>
      </c>
      <c r="B687" s="40" t="n">
        <v>28</v>
      </c>
    </row>
    <row r="688" spans="1:13">
      <c r="A688" t="s">
        <v>4</v>
      </c>
      <c r="B688" s="4" t="s">
        <v>5</v>
      </c>
      <c r="C688" s="4" t="s">
        <v>7</v>
      </c>
      <c r="D688" s="4" t="s">
        <v>11</v>
      </c>
      <c r="E688" s="4" t="s">
        <v>7</v>
      </c>
    </row>
    <row r="689" spans="1:18">
      <c r="A689" t="n">
        <v>8073</v>
      </c>
      <c r="B689" s="36" t="n">
        <v>49</v>
      </c>
      <c r="C689" s="7" t="n">
        <v>1</v>
      </c>
      <c r="D689" s="7" t="n">
        <v>3000</v>
      </c>
      <c r="E689" s="7" t="n">
        <v>0</v>
      </c>
    </row>
    <row r="690" spans="1:18">
      <c r="A690" t="s">
        <v>4</v>
      </c>
      <c r="B690" s="4" t="s">
        <v>5</v>
      </c>
      <c r="C690" s="4" t="s">
        <v>7</v>
      </c>
      <c r="D690" s="4" t="s">
        <v>11</v>
      </c>
      <c r="E690" s="4" t="s">
        <v>13</v>
      </c>
    </row>
    <row r="691" spans="1:18">
      <c r="A691" t="n">
        <v>8078</v>
      </c>
      <c r="B691" s="17" t="n">
        <v>58</v>
      </c>
      <c r="C691" s="7" t="n">
        <v>0</v>
      </c>
      <c r="D691" s="7" t="n">
        <v>1000</v>
      </c>
      <c r="E691" s="7" t="n">
        <v>1</v>
      </c>
    </row>
    <row r="692" spans="1:18">
      <c r="A692" t="s">
        <v>4</v>
      </c>
      <c r="B692" s="4" t="s">
        <v>5</v>
      </c>
      <c r="C692" s="4" t="s">
        <v>7</v>
      </c>
      <c r="D692" s="4" t="s">
        <v>11</v>
      </c>
    </row>
    <row r="693" spans="1:18">
      <c r="A693" t="n">
        <v>8086</v>
      </c>
      <c r="B693" s="17" t="n">
        <v>58</v>
      </c>
      <c r="C693" s="7" t="n">
        <v>255</v>
      </c>
      <c r="D693" s="7" t="n">
        <v>0</v>
      </c>
    </row>
    <row r="694" spans="1:18">
      <c r="A694" t="s">
        <v>4</v>
      </c>
      <c r="B694" s="4" t="s">
        <v>5</v>
      </c>
      <c r="C694" s="4" t="s">
        <v>7</v>
      </c>
      <c r="D694" s="4" t="s">
        <v>7</v>
      </c>
    </row>
    <row r="695" spans="1:18">
      <c r="A695" t="n">
        <v>8090</v>
      </c>
      <c r="B695" s="36" t="n">
        <v>49</v>
      </c>
      <c r="C695" s="7" t="n">
        <v>2</v>
      </c>
      <c r="D695" s="7" t="n">
        <v>0</v>
      </c>
    </row>
    <row r="696" spans="1:18">
      <c r="A696" t="s">
        <v>4</v>
      </c>
      <c r="B696" s="4" t="s">
        <v>5</v>
      </c>
      <c r="C696" s="4" t="s">
        <v>7</v>
      </c>
      <c r="D696" s="4" t="s">
        <v>11</v>
      </c>
      <c r="E696" s="4" t="s">
        <v>13</v>
      </c>
      <c r="F696" s="4" t="s">
        <v>11</v>
      </c>
      <c r="G696" s="4" t="s">
        <v>14</v>
      </c>
      <c r="H696" s="4" t="s">
        <v>14</v>
      </c>
      <c r="I696" s="4" t="s">
        <v>11</v>
      </c>
      <c r="J696" s="4" t="s">
        <v>11</v>
      </c>
      <c r="K696" s="4" t="s">
        <v>14</v>
      </c>
      <c r="L696" s="4" t="s">
        <v>14</v>
      </c>
      <c r="M696" s="4" t="s">
        <v>14</v>
      </c>
      <c r="N696" s="4" t="s">
        <v>14</v>
      </c>
      <c r="O696" s="4" t="s">
        <v>8</v>
      </c>
    </row>
    <row r="697" spans="1:18">
      <c r="A697" t="n">
        <v>8093</v>
      </c>
      <c r="B697" s="14" t="n">
        <v>50</v>
      </c>
      <c r="C697" s="7" t="n">
        <v>0</v>
      </c>
      <c r="D697" s="7" t="n">
        <v>2203</v>
      </c>
      <c r="E697" s="7" t="n">
        <v>0.800000011920929</v>
      </c>
      <c r="F697" s="7" t="n">
        <v>0</v>
      </c>
      <c r="G697" s="7" t="n">
        <v>0</v>
      </c>
      <c r="H697" s="7" t="n">
        <v>-1069547520</v>
      </c>
      <c r="I697" s="7" t="n">
        <v>0</v>
      </c>
      <c r="J697" s="7" t="n">
        <v>65533</v>
      </c>
      <c r="K697" s="7" t="n">
        <v>0</v>
      </c>
      <c r="L697" s="7" t="n">
        <v>0</v>
      </c>
      <c r="M697" s="7" t="n">
        <v>0</v>
      </c>
      <c r="N697" s="7" t="n">
        <v>0</v>
      </c>
      <c r="O697" s="7" t="s">
        <v>17</v>
      </c>
    </row>
    <row r="698" spans="1:18">
      <c r="A698" t="s">
        <v>4</v>
      </c>
      <c r="B698" s="4" t="s">
        <v>5</v>
      </c>
      <c r="C698" s="4" t="s">
        <v>11</v>
      </c>
    </row>
    <row r="699" spans="1:18">
      <c r="A699" t="n">
        <v>8132</v>
      </c>
      <c r="B699" s="24" t="n">
        <v>16</v>
      </c>
      <c r="C699" s="7" t="n">
        <v>1000</v>
      </c>
    </row>
    <row r="700" spans="1:18">
      <c r="A700" t="s">
        <v>4</v>
      </c>
      <c r="B700" s="4" t="s">
        <v>5</v>
      </c>
      <c r="C700" s="4" t="s">
        <v>7</v>
      </c>
      <c r="D700" s="4" t="s">
        <v>7</v>
      </c>
      <c r="E700" s="4" t="s">
        <v>13</v>
      </c>
      <c r="F700" s="4" t="s">
        <v>13</v>
      </c>
      <c r="G700" s="4" t="s">
        <v>13</v>
      </c>
      <c r="H700" s="4" t="s">
        <v>11</v>
      </c>
    </row>
    <row r="701" spans="1:18">
      <c r="A701" t="n">
        <v>8135</v>
      </c>
      <c r="B701" s="35" t="n">
        <v>45</v>
      </c>
      <c r="C701" s="7" t="n">
        <v>2</v>
      </c>
      <c r="D701" s="7" t="n">
        <v>3</v>
      </c>
      <c r="E701" s="7" t="n">
        <v>0.170000001788139</v>
      </c>
      <c r="F701" s="7" t="n">
        <v>0.779999971389771</v>
      </c>
      <c r="G701" s="7" t="n">
        <v>-14.5</v>
      </c>
      <c r="H701" s="7" t="n">
        <v>0</v>
      </c>
    </row>
    <row r="702" spans="1:18">
      <c r="A702" t="s">
        <v>4</v>
      </c>
      <c r="B702" s="4" t="s">
        <v>5</v>
      </c>
      <c r="C702" s="4" t="s">
        <v>7</v>
      </c>
      <c r="D702" s="4" t="s">
        <v>7</v>
      </c>
      <c r="E702" s="4" t="s">
        <v>13</v>
      </c>
      <c r="F702" s="4" t="s">
        <v>13</v>
      </c>
      <c r="G702" s="4" t="s">
        <v>13</v>
      </c>
      <c r="H702" s="4" t="s">
        <v>11</v>
      </c>
      <c r="I702" s="4" t="s">
        <v>7</v>
      </c>
    </row>
    <row r="703" spans="1:18">
      <c r="A703" t="n">
        <v>8152</v>
      </c>
      <c r="B703" s="35" t="n">
        <v>45</v>
      </c>
      <c r="C703" s="7" t="n">
        <v>4</v>
      </c>
      <c r="D703" s="7" t="n">
        <v>3</v>
      </c>
      <c r="E703" s="7" t="n">
        <v>1</v>
      </c>
      <c r="F703" s="7" t="n">
        <v>23</v>
      </c>
      <c r="G703" s="7" t="n">
        <v>0</v>
      </c>
      <c r="H703" s="7" t="n">
        <v>0</v>
      </c>
      <c r="I703" s="7" t="n">
        <v>0</v>
      </c>
    </row>
    <row r="704" spans="1:18">
      <c r="A704" t="s">
        <v>4</v>
      </c>
      <c r="B704" s="4" t="s">
        <v>5</v>
      </c>
      <c r="C704" s="4" t="s">
        <v>7</v>
      </c>
      <c r="D704" s="4" t="s">
        <v>7</v>
      </c>
      <c r="E704" s="4" t="s">
        <v>13</v>
      </c>
      <c r="F704" s="4" t="s">
        <v>11</v>
      </c>
    </row>
    <row r="705" spans="1:15">
      <c r="A705" t="n">
        <v>8170</v>
      </c>
      <c r="B705" s="35" t="n">
        <v>45</v>
      </c>
      <c r="C705" s="7" t="n">
        <v>5</v>
      </c>
      <c r="D705" s="7" t="n">
        <v>3</v>
      </c>
      <c r="E705" s="7" t="n">
        <v>1.5</v>
      </c>
      <c r="F705" s="7" t="n">
        <v>0</v>
      </c>
    </row>
    <row r="706" spans="1:15">
      <c r="A706" t="s">
        <v>4</v>
      </c>
      <c r="B706" s="4" t="s">
        <v>5</v>
      </c>
      <c r="C706" s="4" t="s">
        <v>7</v>
      </c>
      <c r="D706" s="4" t="s">
        <v>7</v>
      </c>
      <c r="E706" s="4" t="s">
        <v>13</v>
      </c>
      <c r="F706" s="4" t="s">
        <v>11</v>
      </c>
    </row>
    <row r="707" spans="1:15">
      <c r="A707" t="n">
        <v>8179</v>
      </c>
      <c r="B707" s="35" t="n">
        <v>45</v>
      </c>
      <c r="C707" s="7" t="n">
        <v>11</v>
      </c>
      <c r="D707" s="7" t="n">
        <v>3</v>
      </c>
      <c r="E707" s="7" t="n">
        <v>28.7000007629395</v>
      </c>
      <c r="F707" s="7" t="n">
        <v>0</v>
      </c>
    </row>
    <row r="708" spans="1:15">
      <c r="A708" t="s">
        <v>4</v>
      </c>
      <c r="B708" s="4" t="s">
        <v>5</v>
      </c>
      <c r="C708" s="4" t="s">
        <v>11</v>
      </c>
      <c r="D708" s="4" t="s">
        <v>13</v>
      </c>
      <c r="E708" s="4" t="s">
        <v>13</v>
      </c>
      <c r="F708" s="4" t="s">
        <v>13</v>
      </c>
      <c r="G708" s="4" t="s">
        <v>13</v>
      </c>
    </row>
    <row r="709" spans="1:15">
      <c r="A709" t="n">
        <v>8188</v>
      </c>
      <c r="B709" s="32" t="n">
        <v>46</v>
      </c>
      <c r="C709" s="7" t="n">
        <v>0</v>
      </c>
      <c r="D709" s="7" t="n">
        <v>0</v>
      </c>
      <c r="E709" s="7" t="n">
        <v>-0.5</v>
      </c>
      <c r="F709" s="7" t="n">
        <v>-14.5</v>
      </c>
      <c r="G709" s="7" t="n">
        <v>270</v>
      </c>
    </row>
    <row r="710" spans="1:15">
      <c r="A710" t="s">
        <v>4</v>
      </c>
      <c r="B710" s="4" t="s">
        <v>5</v>
      </c>
      <c r="C710" s="4" t="s">
        <v>11</v>
      </c>
      <c r="D710" s="4" t="s">
        <v>13</v>
      </c>
      <c r="E710" s="4" t="s">
        <v>13</v>
      </c>
      <c r="F710" s="4" t="s">
        <v>13</v>
      </c>
      <c r="G710" s="4" t="s">
        <v>11</v>
      </c>
      <c r="H710" s="4" t="s">
        <v>11</v>
      </c>
    </row>
    <row r="711" spans="1:15">
      <c r="A711" t="n">
        <v>8207</v>
      </c>
      <c r="B711" s="45" t="n">
        <v>60</v>
      </c>
      <c r="C711" s="7" t="n">
        <v>0</v>
      </c>
      <c r="D711" s="7" t="n">
        <v>0</v>
      </c>
      <c r="E711" s="7" t="n">
        <v>0</v>
      </c>
      <c r="F711" s="7" t="n">
        <v>0</v>
      </c>
      <c r="G711" s="7" t="n">
        <v>0</v>
      </c>
      <c r="H711" s="7" t="n">
        <v>1</v>
      </c>
    </row>
    <row r="712" spans="1:15">
      <c r="A712" t="s">
        <v>4</v>
      </c>
      <c r="B712" s="4" t="s">
        <v>5</v>
      </c>
      <c r="C712" s="4" t="s">
        <v>11</v>
      </c>
      <c r="D712" s="4" t="s">
        <v>13</v>
      </c>
      <c r="E712" s="4" t="s">
        <v>13</v>
      </c>
      <c r="F712" s="4" t="s">
        <v>13</v>
      </c>
      <c r="G712" s="4" t="s">
        <v>11</v>
      </c>
      <c r="H712" s="4" t="s">
        <v>11</v>
      </c>
    </row>
    <row r="713" spans="1:15">
      <c r="A713" t="n">
        <v>8226</v>
      </c>
      <c r="B713" s="45" t="n">
        <v>60</v>
      </c>
      <c r="C713" s="7" t="n">
        <v>0</v>
      </c>
      <c r="D713" s="7" t="n">
        <v>0</v>
      </c>
      <c r="E713" s="7" t="n">
        <v>0</v>
      </c>
      <c r="F713" s="7" t="n">
        <v>0</v>
      </c>
      <c r="G713" s="7" t="n">
        <v>0</v>
      </c>
      <c r="H713" s="7" t="n">
        <v>0</v>
      </c>
    </row>
    <row r="714" spans="1:15">
      <c r="A714" t="s">
        <v>4</v>
      </c>
      <c r="B714" s="4" t="s">
        <v>5</v>
      </c>
      <c r="C714" s="4" t="s">
        <v>11</v>
      </c>
      <c r="D714" s="4" t="s">
        <v>11</v>
      </c>
      <c r="E714" s="4" t="s">
        <v>11</v>
      </c>
    </row>
    <row r="715" spans="1:15">
      <c r="A715" t="n">
        <v>8245</v>
      </c>
      <c r="B715" s="48" t="n">
        <v>61</v>
      </c>
      <c r="C715" s="7" t="n">
        <v>0</v>
      </c>
      <c r="D715" s="7" t="n">
        <v>65533</v>
      </c>
      <c r="E715" s="7" t="n">
        <v>0</v>
      </c>
    </row>
    <row r="716" spans="1:15">
      <c r="A716" t="s">
        <v>4</v>
      </c>
      <c r="B716" s="4" t="s">
        <v>5</v>
      </c>
      <c r="C716" s="4" t="s">
        <v>11</v>
      </c>
      <c r="D716" s="4" t="s">
        <v>13</v>
      </c>
      <c r="E716" s="4" t="s">
        <v>13</v>
      </c>
      <c r="F716" s="4" t="s">
        <v>13</v>
      </c>
      <c r="G716" s="4" t="s">
        <v>11</v>
      </c>
      <c r="H716" s="4" t="s">
        <v>11</v>
      </c>
    </row>
    <row r="717" spans="1:15">
      <c r="A717" t="n">
        <v>8252</v>
      </c>
      <c r="B717" s="45" t="n">
        <v>60</v>
      </c>
      <c r="C717" s="7" t="n">
        <v>0</v>
      </c>
      <c r="D717" s="7" t="n">
        <v>50</v>
      </c>
      <c r="E717" s="7" t="n">
        <v>0</v>
      </c>
      <c r="F717" s="7" t="n">
        <v>0</v>
      </c>
      <c r="G717" s="7" t="n">
        <v>0</v>
      </c>
      <c r="H717" s="7" t="n">
        <v>0</v>
      </c>
    </row>
    <row r="718" spans="1:15">
      <c r="A718" t="s">
        <v>4</v>
      </c>
      <c r="B718" s="4" t="s">
        <v>5</v>
      </c>
      <c r="C718" s="4" t="s">
        <v>11</v>
      </c>
      <c r="D718" s="4" t="s">
        <v>7</v>
      </c>
      <c r="E718" s="4" t="s">
        <v>8</v>
      </c>
      <c r="F718" s="4" t="s">
        <v>13</v>
      </c>
      <c r="G718" s="4" t="s">
        <v>13</v>
      </c>
      <c r="H718" s="4" t="s">
        <v>13</v>
      </c>
    </row>
    <row r="719" spans="1:15">
      <c r="A719" t="n">
        <v>8271</v>
      </c>
      <c r="B719" s="33" t="n">
        <v>48</v>
      </c>
      <c r="C719" s="7" t="n">
        <v>0</v>
      </c>
      <c r="D719" s="7" t="n">
        <v>0</v>
      </c>
      <c r="E719" s="7" t="s">
        <v>64</v>
      </c>
      <c r="F719" s="7" t="n">
        <v>0</v>
      </c>
      <c r="G719" s="7" t="n">
        <v>1</v>
      </c>
      <c r="H719" s="7" t="n">
        <v>0</v>
      </c>
    </row>
    <row r="720" spans="1:15">
      <c r="A720" t="s">
        <v>4</v>
      </c>
      <c r="B720" s="4" t="s">
        <v>5</v>
      </c>
      <c r="C720" s="4" t="s">
        <v>7</v>
      </c>
      <c r="D720" s="4" t="s">
        <v>11</v>
      </c>
      <c r="E720" s="4" t="s">
        <v>8</v>
      </c>
      <c r="F720" s="4" t="s">
        <v>8</v>
      </c>
      <c r="G720" s="4" t="s">
        <v>8</v>
      </c>
      <c r="H720" s="4" t="s">
        <v>8</v>
      </c>
    </row>
    <row r="721" spans="1:8">
      <c r="A721" t="n">
        <v>8297</v>
      </c>
      <c r="B721" s="38" t="n">
        <v>51</v>
      </c>
      <c r="C721" s="7" t="n">
        <v>3</v>
      </c>
      <c r="D721" s="7" t="n">
        <v>0</v>
      </c>
      <c r="E721" s="7" t="s">
        <v>87</v>
      </c>
      <c r="F721" s="7" t="s">
        <v>109</v>
      </c>
      <c r="G721" s="7" t="s">
        <v>86</v>
      </c>
      <c r="H721" s="7" t="s">
        <v>87</v>
      </c>
    </row>
    <row r="722" spans="1:8">
      <c r="A722" t="s">
        <v>4</v>
      </c>
      <c r="B722" s="4" t="s">
        <v>5</v>
      </c>
      <c r="C722" s="4" t="s">
        <v>11</v>
      </c>
      <c r="D722" s="4" t="s">
        <v>13</v>
      </c>
      <c r="E722" s="4" t="s">
        <v>13</v>
      </c>
      <c r="F722" s="4" t="s">
        <v>13</v>
      </c>
      <c r="G722" s="4" t="s">
        <v>13</v>
      </c>
    </row>
    <row r="723" spans="1:8">
      <c r="A723" t="n">
        <v>8310</v>
      </c>
      <c r="B723" s="32" t="n">
        <v>46</v>
      </c>
      <c r="C723" s="7" t="n">
        <v>17</v>
      </c>
      <c r="D723" s="7" t="n">
        <v>0.300000011920929</v>
      </c>
      <c r="E723" s="7" t="n">
        <v>-0.5</v>
      </c>
      <c r="F723" s="7" t="n">
        <v>-14.5</v>
      </c>
      <c r="G723" s="7" t="n">
        <v>40</v>
      </c>
    </row>
    <row r="724" spans="1:8">
      <c r="A724" t="s">
        <v>4</v>
      </c>
      <c r="B724" s="4" t="s">
        <v>5</v>
      </c>
      <c r="C724" s="4" t="s">
        <v>11</v>
      </c>
      <c r="D724" s="4" t="s">
        <v>13</v>
      </c>
      <c r="E724" s="4" t="s">
        <v>13</v>
      </c>
      <c r="F724" s="4" t="s">
        <v>13</v>
      </c>
      <c r="G724" s="4" t="s">
        <v>11</v>
      </c>
      <c r="H724" s="4" t="s">
        <v>11</v>
      </c>
    </row>
    <row r="725" spans="1:8">
      <c r="A725" t="n">
        <v>8329</v>
      </c>
      <c r="B725" s="45" t="n">
        <v>60</v>
      </c>
      <c r="C725" s="7" t="n">
        <v>17</v>
      </c>
      <c r="D725" s="7" t="n">
        <v>0</v>
      </c>
      <c r="E725" s="7" t="n">
        <v>0</v>
      </c>
      <c r="F725" s="7" t="n">
        <v>0</v>
      </c>
      <c r="G725" s="7" t="n">
        <v>0</v>
      </c>
      <c r="H725" s="7" t="n">
        <v>1</v>
      </c>
    </row>
    <row r="726" spans="1:8">
      <c r="A726" t="s">
        <v>4</v>
      </c>
      <c r="B726" s="4" t="s">
        <v>5</v>
      </c>
      <c r="C726" s="4" t="s">
        <v>11</v>
      </c>
      <c r="D726" s="4" t="s">
        <v>13</v>
      </c>
      <c r="E726" s="4" t="s">
        <v>13</v>
      </c>
      <c r="F726" s="4" t="s">
        <v>13</v>
      </c>
      <c r="G726" s="4" t="s">
        <v>11</v>
      </c>
      <c r="H726" s="4" t="s">
        <v>11</v>
      </c>
    </row>
    <row r="727" spans="1:8">
      <c r="A727" t="n">
        <v>8348</v>
      </c>
      <c r="B727" s="45" t="n">
        <v>60</v>
      </c>
      <c r="C727" s="7" t="n">
        <v>17</v>
      </c>
      <c r="D727" s="7" t="n">
        <v>0</v>
      </c>
      <c r="E727" s="7" t="n">
        <v>0</v>
      </c>
      <c r="F727" s="7" t="n">
        <v>0</v>
      </c>
      <c r="G727" s="7" t="n">
        <v>0</v>
      </c>
      <c r="H727" s="7" t="n">
        <v>0</v>
      </c>
    </row>
    <row r="728" spans="1:8">
      <c r="A728" t="s">
        <v>4</v>
      </c>
      <c r="B728" s="4" t="s">
        <v>5</v>
      </c>
      <c r="C728" s="4" t="s">
        <v>11</v>
      </c>
      <c r="D728" s="4" t="s">
        <v>11</v>
      </c>
      <c r="E728" s="4" t="s">
        <v>11</v>
      </c>
    </row>
    <row r="729" spans="1:8">
      <c r="A729" t="n">
        <v>8367</v>
      </c>
      <c r="B729" s="48" t="n">
        <v>61</v>
      </c>
      <c r="C729" s="7" t="n">
        <v>17</v>
      </c>
      <c r="D729" s="7" t="n">
        <v>65533</v>
      </c>
      <c r="E729" s="7" t="n">
        <v>0</v>
      </c>
    </row>
    <row r="730" spans="1:8">
      <c r="A730" t="s">
        <v>4</v>
      </c>
      <c r="B730" s="4" t="s">
        <v>5</v>
      </c>
      <c r="C730" s="4" t="s">
        <v>11</v>
      </c>
      <c r="D730" s="4" t="s">
        <v>7</v>
      </c>
      <c r="E730" s="4" t="s">
        <v>8</v>
      </c>
      <c r="F730" s="4" t="s">
        <v>13</v>
      </c>
      <c r="G730" s="4" t="s">
        <v>13</v>
      </c>
      <c r="H730" s="4" t="s">
        <v>13</v>
      </c>
    </row>
    <row r="731" spans="1:8">
      <c r="A731" t="n">
        <v>8374</v>
      </c>
      <c r="B731" s="33" t="n">
        <v>48</v>
      </c>
      <c r="C731" s="7" t="n">
        <v>17</v>
      </c>
      <c r="D731" s="7" t="n">
        <v>0</v>
      </c>
      <c r="E731" s="7" t="s">
        <v>63</v>
      </c>
      <c r="F731" s="7" t="n">
        <v>0</v>
      </c>
      <c r="G731" s="7" t="n">
        <v>1</v>
      </c>
      <c r="H731" s="7" t="n">
        <v>0</v>
      </c>
    </row>
    <row r="732" spans="1:8">
      <c r="A732" t="s">
        <v>4</v>
      </c>
      <c r="B732" s="4" t="s">
        <v>5</v>
      </c>
      <c r="C732" s="4" t="s">
        <v>7</v>
      </c>
      <c r="D732" s="4" t="s">
        <v>11</v>
      </c>
      <c r="E732" s="4" t="s">
        <v>8</v>
      </c>
      <c r="F732" s="4" t="s">
        <v>8</v>
      </c>
      <c r="G732" s="4" t="s">
        <v>8</v>
      </c>
      <c r="H732" s="4" t="s">
        <v>8</v>
      </c>
    </row>
    <row r="733" spans="1:8">
      <c r="A733" t="n">
        <v>8400</v>
      </c>
      <c r="B733" s="38" t="n">
        <v>51</v>
      </c>
      <c r="C733" s="7" t="n">
        <v>3</v>
      </c>
      <c r="D733" s="7" t="n">
        <v>17</v>
      </c>
      <c r="E733" s="7" t="s">
        <v>136</v>
      </c>
      <c r="F733" s="7" t="s">
        <v>87</v>
      </c>
      <c r="G733" s="7" t="s">
        <v>86</v>
      </c>
      <c r="H733" s="7" t="s">
        <v>118</v>
      </c>
    </row>
    <row r="734" spans="1:8">
      <c r="A734" t="s">
        <v>4</v>
      </c>
      <c r="B734" s="4" t="s">
        <v>5</v>
      </c>
      <c r="C734" s="4" t="s">
        <v>11</v>
      </c>
    </row>
    <row r="735" spans="1:8">
      <c r="A735" t="n">
        <v>8413</v>
      </c>
      <c r="B735" s="24" t="n">
        <v>16</v>
      </c>
      <c r="C735" s="7" t="n">
        <v>0</v>
      </c>
    </row>
    <row r="736" spans="1:8">
      <c r="A736" t="s">
        <v>4</v>
      </c>
      <c r="B736" s="4" t="s">
        <v>5</v>
      </c>
      <c r="C736" s="4" t="s">
        <v>7</v>
      </c>
      <c r="D736" s="4" t="s">
        <v>11</v>
      </c>
      <c r="E736" s="4" t="s">
        <v>14</v>
      </c>
      <c r="F736" s="4" t="s">
        <v>11</v>
      </c>
      <c r="G736" s="4" t="s">
        <v>14</v>
      </c>
      <c r="H736" s="4" t="s">
        <v>7</v>
      </c>
    </row>
    <row r="737" spans="1:8">
      <c r="A737" t="n">
        <v>8416</v>
      </c>
      <c r="B737" s="36" t="n">
        <v>49</v>
      </c>
      <c r="C737" s="7" t="n">
        <v>0</v>
      </c>
      <c r="D737" s="7" t="n">
        <v>550</v>
      </c>
      <c r="E737" s="7" t="n">
        <v>1065353216</v>
      </c>
      <c r="F737" s="7" t="n">
        <v>0</v>
      </c>
      <c r="G737" s="7" t="n">
        <v>0</v>
      </c>
      <c r="H737" s="7" t="n">
        <v>0</v>
      </c>
    </row>
    <row r="738" spans="1:8">
      <c r="A738" t="s">
        <v>4</v>
      </c>
      <c r="B738" s="4" t="s">
        <v>5</v>
      </c>
      <c r="C738" s="4" t="s">
        <v>7</v>
      </c>
      <c r="D738" s="4" t="s">
        <v>7</v>
      </c>
      <c r="E738" s="4" t="s">
        <v>13</v>
      </c>
      <c r="F738" s="4" t="s">
        <v>13</v>
      </c>
      <c r="G738" s="4" t="s">
        <v>13</v>
      </c>
      <c r="H738" s="4" t="s">
        <v>11</v>
      </c>
    </row>
    <row r="739" spans="1:8">
      <c r="A739" t="n">
        <v>8431</v>
      </c>
      <c r="B739" s="35" t="n">
        <v>45</v>
      </c>
      <c r="C739" s="7" t="n">
        <v>2</v>
      </c>
      <c r="D739" s="7" t="n">
        <v>3</v>
      </c>
      <c r="E739" s="7" t="n">
        <v>0.670000016689301</v>
      </c>
      <c r="F739" s="7" t="n">
        <v>1.83000004291534</v>
      </c>
      <c r="G739" s="7" t="n">
        <v>-13.4399995803833</v>
      </c>
      <c r="H739" s="7" t="n">
        <v>0</v>
      </c>
    </row>
    <row r="740" spans="1:8">
      <c r="A740" t="s">
        <v>4</v>
      </c>
      <c r="B740" s="4" t="s">
        <v>5</v>
      </c>
      <c r="C740" s="4" t="s">
        <v>7</v>
      </c>
      <c r="D740" s="4" t="s">
        <v>7</v>
      </c>
      <c r="E740" s="4" t="s">
        <v>13</v>
      </c>
      <c r="F740" s="4" t="s">
        <v>13</v>
      </c>
      <c r="G740" s="4" t="s">
        <v>13</v>
      </c>
      <c r="H740" s="4" t="s">
        <v>11</v>
      </c>
      <c r="I740" s="4" t="s">
        <v>7</v>
      </c>
    </row>
    <row r="741" spans="1:8">
      <c r="A741" t="n">
        <v>8448</v>
      </c>
      <c r="B741" s="35" t="n">
        <v>45</v>
      </c>
      <c r="C741" s="7" t="n">
        <v>4</v>
      </c>
      <c r="D741" s="7" t="n">
        <v>3</v>
      </c>
      <c r="E741" s="7" t="n">
        <v>347.799987792969</v>
      </c>
      <c r="F741" s="7" t="n">
        <v>25.1200008392334</v>
      </c>
      <c r="G741" s="7" t="n">
        <v>352</v>
      </c>
      <c r="H741" s="7" t="n">
        <v>0</v>
      </c>
      <c r="I741" s="7" t="n">
        <v>0</v>
      </c>
    </row>
    <row r="742" spans="1:8">
      <c r="A742" t="s">
        <v>4</v>
      </c>
      <c r="B742" s="4" t="s">
        <v>5</v>
      </c>
      <c r="C742" s="4" t="s">
        <v>7</v>
      </c>
      <c r="D742" s="4" t="s">
        <v>7</v>
      </c>
      <c r="E742" s="4" t="s">
        <v>13</v>
      </c>
      <c r="F742" s="4" t="s">
        <v>11</v>
      </c>
    </row>
    <row r="743" spans="1:8">
      <c r="A743" t="n">
        <v>8466</v>
      </c>
      <c r="B743" s="35" t="n">
        <v>45</v>
      </c>
      <c r="C743" s="7" t="n">
        <v>5</v>
      </c>
      <c r="D743" s="7" t="n">
        <v>3</v>
      </c>
      <c r="E743" s="7" t="n">
        <v>3</v>
      </c>
      <c r="F743" s="7" t="n">
        <v>0</v>
      </c>
    </row>
    <row r="744" spans="1:8">
      <c r="A744" t="s">
        <v>4</v>
      </c>
      <c r="B744" s="4" t="s">
        <v>5</v>
      </c>
      <c r="C744" s="4" t="s">
        <v>7</v>
      </c>
      <c r="D744" s="4" t="s">
        <v>7</v>
      </c>
      <c r="E744" s="4" t="s">
        <v>13</v>
      </c>
      <c r="F744" s="4" t="s">
        <v>11</v>
      </c>
    </row>
    <row r="745" spans="1:8">
      <c r="A745" t="n">
        <v>8475</v>
      </c>
      <c r="B745" s="35" t="n">
        <v>45</v>
      </c>
      <c r="C745" s="7" t="n">
        <v>11</v>
      </c>
      <c r="D745" s="7" t="n">
        <v>3</v>
      </c>
      <c r="E745" s="7" t="n">
        <v>28.7000007629395</v>
      </c>
      <c r="F745" s="7" t="n">
        <v>0</v>
      </c>
    </row>
    <row r="746" spans="1:8">
      <c r="A746" t="s">
        <v>4</v>
      </c>
      <c r="B746" s="4" t="s">
        <v>5</v>
      </c>
      <c r="C746" s="4" t="s">
        <v>7</v>
      </c>
      <c r="D746" s="4" t="s">
        <v>7</v>
      </c>
      <c r="E746" s="4" t="s">
        <v>13</v>
      </c>
      <c r="F746" s="4" t="s">
        <v>13</v>
      </c>
      <c r="G746" s="4" t="s">
        <v>13</v>
      </c>
      <c r="H746" s="4" t="s">
        <v>11</v>
      </c>
    </row>
    <row r="747" spans="1:8">
      <c r="A747" t="n">
        <v>8484</v>
      </c>
      <c r="B747" s="35" t="n">
        <v>45</v>
      </c>
      <c r="C747" s="7" t="n">
        <v>2</v>
      </c>
      <c r="D747" s="7" t="n">
        <v>3</v>
      </c>
      <c r="E747" s="7" t="n">
        <v>0.670000016689301</v>
      </c>
      <c r="F747" s="7" t="n">
        <v>0.400000005960464</v>
      </c>
      <c r="G747" s="7" t="n">
        <v>-13.4399995803833</v>
      </c>
      <c r="H747" s="7" t="n">
        <v>7000</v>
      </c>
    </row>
    <row r="748" spans="1:8">
      <c r="A748" t="s">
        <v>4</v>
      </c>
      <c r="B748" s="4" t="s">
        <v>5</v>
      </c>
      <c r="C748" s="4" t="s">
        <v>7</v>
      </c>
      <c r="D748" s="4" t="s">
        <v>7</v>
      </c>
      <c r="E748" s="4" t="s">
        <v>13</v>
      </c>
      <c r="F748" s="4" t="s">
        <v>13</v>
      </c>
      <c r="G748" s="4" t="s">
        <v>13</v>
      </c>
      <c r="H748" s="4" t="s">
        <v>11</v>
      </c>
      <c r="I748" s="4" t="s">
        <v>7</v>
      </c>
    </row>
    <row r="749" spans="1:8">
      <c r="A749" t="n">
        <v>8501</v>
      </c>
      <c r="B749" s="35" t="n">
        <v>45</v>
      </c>
      <c r="C749" s="7" t="n">
        <v>4</v>
      </c>
      <c r="D749" s="7" t="n">
        <v>3</v>
      </c>
      <c r="E749" s="7" t="n">
        <v>4.94999980926514</v>
      </c>
      <c r="F749" s="7" t="n">
        <v>25.1200008392334</v>
      </c>
      <c r="G749" s="7" t="n">
        <v>352</v>
      </c>
      <c r="H749" s="7" t="n">
        <v>7000</v>
      </c>
      <c r="I749" s="7" t="n">
        <v>1</v>
      </c>
    </row>
    <row r="750" spans="1:8">
      <c r="A750" t="s">
        <v>4</v>
      </c>
      <c r="B750" s="4" t="s">
        <v>5</v>
      </c>
      <c r="C750" s="4" t="s">
        <v>7</v>
      </c>
      <c r="D750" s="4" t="s">
        <v>11</v>
      </c>
      <c r="E750" s="4" t="s">
        <v>13</v>
      </c>
    </row>
    <row r="751" spans="1:8">
      <c r="A751" t="n">
        <v>8519</v>
      </c>
      <c r="B751" s="17" t="n">
        <v>58</v>
      </c>
      <c r="C751" s="7" t="n">
        <v>100</v>
      </c>
      <c r="D751" s="7" t="n">
        <v>1000</v>
      </c>
      <c r="E751" s="7" t="n">
        <v>1</v>
      </c>
    </row>
    <row r="752" spans="1:8">
      <c r="A752" t="s">
        <v>4</v>
      </c>
      <c r="B752" s="4" t="s">
        <v>5</v>
      </c>
      <c r="C752" s="4" t="s">
        <v>7</v>
      </c>
      <c r="D752" s="4" t="s">
        <v>11</v>
      </c>
    </row>
    <row r="753" spans="1:9">
      <c r="A753" t="n">
        <v>8527</v>
      </c>
      <c r="B753" s="17" t="n">
        <v>58</v>
      </c>
      <c r="C753" s="7" t="n">
        <v>255</v>
      </c>
      <c r="D753" s="7" t="n">
        <v>0</v>
      </c>
    </row>
    <row r="754" spans="1:9">
      <c r="A754" t="s">
        <v>4</v>
      </c>
      <c r="B754" s="4" t="s">
        <v>5</v>
      </c>
      <c r="C754" s="4" t="s">
        <v>7</v>
      </c>
      <c r="D754" s="4" t="s">
        <v>11</v>
      </c>
    </row>
    <row r="755" spans="1:9">
      <c r="A755" t="n">
        <v>8531</v>
      </c>
      <c r="B755" s="35" t="n">
        <v>45</v>
      </c>
      <c r="C755" s="7" t="n">
        <v>7</v>
      </c>
      <c r="D755" s="7" t="n">
        <v>255</v>
      </c>
    </row>
    <row r="756" spans="1:9">
      <c r="A756" t="s">
        <v>4</v>
      </c>
      <c r="B756" s="4" t="s">
        <v>5</v>
      </c>
      <c r="C756" s="4" t="s">
        <v>7</v>
      </c>
      <c r="D756" s="4" t="s">
        <v>11</v>
      </c>
      <c r="E756" s="4" t="s">
        <v>13</v>
      </c>
    </row>
    <row r="757" spans="1:9">
      <c r="A757" t="n">
        <v>8535</v>
      </c>
      <c r="B757" s="17" t="n">
        <v>58</v>
      </c>
      <c r="C757" s="7" t="n">
        <v>101</v>
      </c>
      <c r="D757" s="7" t="n">
        <v>500</v>
      </c>
      <c r="E757" s="7" t="n">
        <v>1</v>
      </c>
    </row>
    <row r="758" spans="1:9">
      <c r="A758" t="s">
        <v>4</v>
      </c>
      <c r="B758" s="4" t="s">
        <v>5</v>
      </c>
      <c r="C758" s="4" t="s">
        <v>7</v>
      </c>
      <c r="D758" s="4" t="s">
        <v>11</v>
      </c>
    </row>
    <row r="759" spans="1:9">
      <c r="A759" t="n">
        <v>8543</v>
      </c>
      <c r="B759" s="17" t="n">
        <v>58</v>
      </c>
      <c r="C759" s="7" t="n">
        <v>254</v>
      </c>
      <c r="D759" s="7" t="n">
        <v>0</v>
      </c>
    </row>
    <row r="760" spans="1:9">
      <c r="A760" t="s">
        <v>4</v>
      </c>
      <c r="B760" s="4" t="s">
        <v>5</v>
      </c>
      <c r="C760" s="4" t="s">
        <v>7</v>
      </c>
    </row>
    <row r="761" spans="1:9">
      <c r="A761" t="n">
        <v>8547</v>
      </c>
      <c r="B761" s="31" t="n">
        <v>116</v>
      </c>
      <c r="C761" s="7" t="n">
        <v>0</v>
      </c>
    </row>
    <row r="762" spans="1:9">
      <c r="A762" t="s">
        <v>4</v>
      </c>
      <c r="B762" s="4" t="s">
        <v>5</v>
      </c>
      <c r="C762" s="4" t="s">
        <v>7</v>
      </c>
      <c r="D762" s="4" t="s">
        <v>11</v>
      </c>
    </row>
    <row r="763" spans="1:9">
      <c r="A763" t="n">
        <v>8549</v>
      </c>
      <c r="B763" s="31" t="n">
        <v>116</v>
      </c>
      <c r="C763" s="7" t="n">
        <v>2</v>
      </c>
      <c r="D763" s="7" t="n">
        <v>1</v>
      </c>
    </row>
    <row r="764" spans="1:9">
      <c r="A764" t="s">
        <v>4</v>
      </c>
      <c r="B764" s="4" t="s">
        <v>5</v>
      </c>
      <c r="C764" s="4" t="s">
        <v>7</v>
      </c>
      <c r="D764" s="4" t="s">
        <v>14</v>
      </c>
    </row>
    <row r="765" spans="1:9">
      <c r="A765" t="n">
        <v>8553</v>
      </c>
      <c r="B765" s="31" t="n">
        <v>116</v>
      </c>
      <c r="C765" s="7" t="n">
        <v>5</v>
      </c>
      <c r="D765" s="7" t="n">
        <v>1084227584</v>
      </c>
    </row>
    <row r="766" spans="1:9">
      <c r="A766" t="s">
        <v>4</v>
      </c>
      <c r="B766" s="4" t="s">
        <v>5</v>
      </c>
      <c r="C766" s="4" t="s">
        <v>7</v>
      </c>
      <c r="D766" s="4" t="s">
        <v>11</v>
      </c>
    </row>
    <row r="767" spans="1:9">
      <c r="A767" t="n">
        <v>8559</v>
      </c>
      <c r="B767" s="31" t="n">
        <v>116</v>
      </c>
      <c r="C767" s="7" t="n">
        <v>6</v>
      </c>
      <c r="D767" s="7" t="n">
        <v>1</v>
      </c>
    </row>
    <row r="768" spans="1:9">
      <c r="A768" t="s">
        <v>4</v>
      </c>
      <c r="B768" s="4" t="s">
        <v>5</v>
      </c>
      <c r="C768" s="4" t="s">
        <v>7</v>
      </c>
      <c r="D768" s="4" t="s">
        <v>7</v>
      </c>
      <c r="E768" s="4" t="s">
        <v>13</v>
      </c>
      <c r="F768" s="4" t="s">
        <v>13</v>
      </c>
      <c r="G768" s="4" t="s">
        <v>13</v>
      </c>
      <c r="H768" s="4" t="s">
        <v>11</v>
      </c>
    </row>
    <row r="769" spans="1:8">
      <c r="A769" t="n">
        <v>8563</v>
      </c>
      <c r="B769" s="35" t="n">
        <v>45</v>
      </c>
      <c r="C769" s="7" t="n">
        <v>2</v>
      </c>
      <c r="D769" s="7" t="n">
        <v>3</v>
      </c>
      <c r="E769" s="7" t="n">
        <v>0.670000016689301</v>
      </c>
      <c r="F769" s="7" t="n">
        <v>0.230000004172325</v>
      </c>
      <c r="G769" s="7" t="n">
        <v>-13.4399995803833</v>
      </c>
      <c r="H769" s="7" t="n">
        <v>0</v>
      </c>
    </row>
    <row r="770" spans="1:8">
      <c r="A770" t="s">
        <v>4</v>
      </c>
      <c r="B770" s="4" t="s">
        <v>5</v>
      </c>
      <c r="C770" s="4" t="s">
        <v>7</v>
      </c>
      <c r="D770" s="4" t="s">
        <v>7</v>
      </c>
      <c r="E770" s="4" t="s">
        <v>13</v>
      </c>
      <c r="F770" s="4" t="s">
        <v>13</v>
      </c>
      <c r="G770" s="4" t="s">
        <v>13</v>
      </c>
      <c r="H770" s="4" t="s">
        <v>11</v>
      </c>
      <c r="I770" s="4" t="s">
        <v>7</v>
      </c>
    </row>
    <row r="771" spans="1:8">
      <c r="A771" t="n">
        <v>8580</v>
      </c>
      <c r="B771" s="35" t="n">
        <v>45</v>
      </c>
      <c r="C771" s="7" t="n">
        <v>4</v>
      </c>
      <c r="D771" s="7" t="n">
        <v>3</v>
      </c>
      <c r="E771" s="7" t="n">
        <v>4.48999977111816</v>
      </c>
      <c r="F771" s="7" t="n">
        <v>23.1000003814697</v>
      </c>
      <c r="G771" s="7" t="n">
        <v>352</v>
      </c>
      <c r="H771" s="7" t="n">
        <v>0</v>
      </c>
      <c r="I771" s="7" t="n">
        <v>0</v>
      </c>
    </row>
    <row r="772" spans="1:8">
      <c r="A772" t="s">
        <v>4</v>
      </c>
      <c r="B772" s="4" t="s">
        <v>5</v>
      </c>
      <c r="C772" s="4" t="s">
        <v>7</v>
      </c>
      <c r="D772" s="4" t="s">
        <v>7</v>
      </c>
      <c r="E772" s="4" t="s">
        <v>13</v>
      </c>
      <c r="F772" s="4" t="s">
        <v>11</v>
      </c>
    </row>
    <row r="773" spans="1:8">
      <c r="A773" t="n">
        <v>8598</v>
      </c>
      <c r="B773" s="35" t="n">
        <v>45</v>
      </c>
      <c r="C773" s="7" t="n">
        <v>5</v>
      </c>
      <c r="D773" s="7" t="n">
        <v>3</v>
      </c>
      <c r="E773" s="7" t="n">
        <v>1.79999995231628</v>
      </c>
      <c r="F773" s="7" t="n">
        <v>0</v>
      </c>
    </row>
    <row r="774" spans="1:8">
      <c r="A774" t="s">
        <v>4</v>
      </c>
      <c r="B774" s="4" t="s">
        <v>5</v>
      </c>
      <c r="C774" s="4" t="s">
        <v>7</v>
      </c>
      <c r="D774" s="4" t="s">
        <v>7</v>
      </c>
      <c r="E774" s="4" t="s">
        <v>13</v>
      </c>
      <c r="F774" s="4" t="s">
        <v>11</v>
      </c>
    </row>
    <row r="775" spans="1:8">
      <c r="A775" t="n">
        <v>8607</v>
      </c>
      <c r="B775" s="35" t="n">
        <v>45</v>
      </c>
      <c r="C775" s="7" t="n">
        <v>11</v>
      </c>
      <c r="D775" s="7" t="n">
        <v>3</v>
      </c>
      <c r="E775" s="7" t="n">
        <v>28.7000007629395</v>
      </c>
      <c r="F775" s="7" t="n">
        <v>0</v>
      </c>
    </row>
    <row r="776" spans="1:8">
      <c r="A776" t="s">
        <v>4</v>
      </c>
      <c r="B776" s="4" t="s">
        <v>5</v>
      </c>
      <c r="C776" s="4" t="s">
        <v>7</v>
      </c>
      <c r="D776" s="4" t="s">
        <v>7</v>
      </c>
      <c r="E776" s="4" t="s">
        <v>13</v>
      </c>
      <c r="F776" s="4" t="s">
        <v>11</v>
      </c>
    </row>
    <row r="777" spans="1:8">
      <c r="A777" t="n">
        <v>8616</v>
      </c>
      <c r="B777" s="35" t="n">
        <v>45</v>
      </c>
      <c r="C777" s="7" t="n">
        <v>5</v>
      </c>
      <c r="D777" s="7" t="n">
        <v>3</v>
      </c>
      <c r="E777" s="7" t="n">
        <v>1.5</v>
      </c>
      <c r="F777" s="7" t="n">
        <v>3000</v>
      </c>
    </row>
    <row r="778" spans="1:8">
      <c r="A778" t="s">
        <v>4</v>
      </c>
      <c r="B778" s="4" t="s">
        <v>5</v>
      </c>
      <c r="C778" s="4" t="s">
        <v>7</v>
      </c>
      <c r="D778" s="4" t="s">
        <v>11</v>
      </c>
    </row>
    <row r="779" spans="1:8">
      <c r="A779" t="n">
        <v>8625</v>
      </c>
      <c r="B779" s="35" t="n">
        <v>45</v>
      </c>
      <c r="C779" s="7" t="n">
        <v>7</v>
      </c>
      <c r="D779" s="7" t="n">
        <v>255</v>
      </c>
    </row>
    <row r="780" spans="1:8">
      <c r="A780" t="s">
        <v>4</v>
      </c>
      <c r="B780" s="4" t="s">
        <v>5</v>
      </c>
      <c r="C780" s="4" t="s">
        <v>11</v>
      </c>
    </row>
    <row r="781" spans="1:8">
      <c r="A781" t="n">
        <v>8629</v>
      </c>
      <c r="B781" s="24" t="n">
        <v>16</v>
      </c>
      <c r="C781" s="7" t="n">
        <v>300</v>
      </c>
    </row>
    <row r="782" spans="1:8">
      <c r="A782" t="s">
        <v>4</v>
      </c>
      <c r="B782" s="4" t="s">
        <v>5</v>
      </c>
      <c r="C782" s="4" t="s">
        <v>7</v>
      </c>
      <c r="D782" s="4" t="s">
        <v>13</v>
      </c>
      <c r="E782" s="4" t="s">
        <v>11</v>
      </c>
      <c r="F782" s="4" t="s">
        <v>7</v>
      </c>
    </row>
    <row r="783" spans="1:8">
      <c r="A783" t="n">
        <v>8632</v>
      </c>
      <c r="B783" s="36" t="n">
        <v>49</v>
      </c>
      <c r="C783" s="7" t="n">
        <v>3</v>
      </c>
      <c r="D783" s="7" t="n">
        <v>0.800000011920929</v>
      </c>
      <c r="E783" s="7" t="n">
        <v>500</v>
      </c>
      <c r="F783" s="7" t="n">
        <v>0</v>
      </c>
    </row>
    <row r="784" spans="1:8">
      <c r="A784" t="s">
        <v>4</v>
      </c>
      <c r="B784" s="4" t="s">
        <v>5</v>
      </c>
      <c r="C784" s="4" t="s">
        <v>7</v>
      </c>
      <c r="D784" s="4" t="s">
        <v>11</v>
      </c>
      <c r="E784" s="4" t="s">
        <v>8</v>
      </c>
    </row>
    <row r="785" spans="1:9">
      <c r="A785" t="n">
        <v>8641</v>
      </c>
      <c r="B785" s="38" t="n">
        <v>51</v>
      </c>
      <c r="C785" s="7" t="n">
        <v>4</v>
      </c>
      <c r="D785" s="7" t="n">
        <v>17</v>
      </c>
      <c r="E785" s="7" t="s">
        <v>137</v>
      </c>
    </row>
    <row r="786" spans="1:9">
      <c r="A786" t="s">
        <v>4</v>
      </c>
      <c r="B786" s="4" t="s">
        <v>5</v>
      </c>
      <c r="C786" s="4" t="s">
        <v>11</v>
      </c>
    </row>
    <row r="787" spans="1:9">
      <c r="A787" t="n">
        <v>8659</v>
      </c>
      <c r="B787" s="24" t="n">
        <v>16</v>
      </c>
      <c r="C787" s="7" t="n">
        <v>0</v>
      </c>
    </row>
    <row r="788" spans="1:9">
      <c r="A788" t="s">
        <v>4</v>
      </c>
      <c r="B788" s="4" t="s">
        <v>5</v>
      </c>
      <c r="C788" s="4" t="s">
        <v>11</v>
      </c>
      <c r="D788" s="4" t="s">
        <v>7</v>
      </c>
      <c r="E788" s="4" t="s">
        <v>14</v>
      </c>
      <c r="F788" s="4" t="s">
        <v>79</v>
      </c>
      <c r="G788" s="4" t="s">
        <v>7</v>
      </c>
      <c r="H788" s="4" t="s">
        <v>7</v>
      </c>
      <c r="I788" s="4" t="s">
        <v>7</v>
      </c>
      <c r="J788" s="4" t="s">
        <v>14</v>
      </c>
      <c r="K788" s="4" t="s">
        <v>79</v>
      </c>
      <c r="L788" s="4" t="s">
        <v>7</v>
      </c>
      <c r="M788" s="4" t="s">
        <v>7</v>
      </c>
    </row>
    <row r="789" spans="1:9">
      <c r="A789" t="n">
        <v>8662</v>
      </c>
      <c r="B789" s="39" t="n">
        <v>26</v>
      </c>
      <c r="C789" s="7" t="n">
        <v>17</v>
      </c>
      <c r="D789" s="7" t="n">
        <v>17</v>
      </c>
      <c r="E789" s="7" t="n">
        <v>16335</v>
      </c>
      <c r="F789" s="7" t="s">
        <v>138</v>
      </c>
      <c r="G789" s="7" t="n">
        <v>2</v>
      </c>
      <c r="H789" s="7" t="n">
        <v>3</v>
      </c>
      <c r="I789" s="7" t="n">
        <v>17</v>
      </c>
      <c r="J789" s="7" t="n">
        <v>16336</v>
      </c>
      <c r="K789" s="7" t="s">
        <v>139</v>
      </c>
      <c r="L789" s="7" t="n">
        <v>2</v>
      </c>
      <c r="M789" s="7" t="n">
        <v>0</v>
      </c>
    </row>
    <row r="790" spans="1:9">
      <c r="A790" t="s">
        <v>4</v>
      </c>
      <c r="B790" s="4" t="s">
        <v>5</v>
      </c>
    </row>
    <row r="791" spans="1:9">
      <c r="A791" t="n">
        <v>8843</v>
      </c>
      <c r="B791" s="40" t="n">
        <v>28</v>
      </c>
    </row>
    <row r="792" spans="1:9">
      <c r="A792" t="s">
        <v>4</v>
      </c>
      <c r="B792" s="4" t="s">
        <v>5</v>
      </c>
      <c r="C792" s="4" t="s">
        <v>7</v>
      </c>
      <c r="D792" s="4" t="s">
        <v>11</v>
      </c>
      <c r="E792" s="4" t="s">
        <v>8</v>
      </c>
    </row>
    <row r="793" spans="1:9">
      <c r="A793" t="n">
        <v>8844</v>
      </c>
      <c r="B793" s="38" t="n">
        <v>51</v>
      </c>
      <c r="C793" s="7" t="n">
        <v>4</v>
      </c>
      <c r="D793" s="7" t="n">
        <v>0</v>
      </c>
      <c r="E793" s="7" t="s">
        <v>140</v>
      </c>
    </row>
    <row r="794" spans="1:9">
      <c r="A794" t="s">
        <v>4</v>
      </c>
      <c r="B794" s="4" t="s">
        <v>5</v>
      </c>
      <c r="C794" s="4" t="s">
        <v>11</v>
      </c>
    </row>
    <row r="795" spans="1:9">
      <c r="A795" t="n">
        <v>8857</v>
      </c>
      <c r="B795" s="24" t="n">
        <v>16</v>
      </c>
      <c r="C795" s="7" t="n">
        <v>0</v>
      </c>
    </row>
    <row r="796" spans="1:9">
      <c r="A796" t="s">
        <v>4</v>
      </c>
      <c r="B796" s="4" t="s">
        <v>5</v>
      </c>
      <c r="C796" s="4" t="s">
        <v>11</v>
      </c>
      <c r="D796" s="4" t="s">
        <v>7</v>
      </c>
      <c r="E796" s="4" t="s">
        <v>14</v>
      </c>
      <c r="F796" s="4" t="s">
        <v>79</v>
      </c>
      <c r="G796" s="4" t="s">
        <v>7</v>
      </c>
      <c r="H796" s="4" t="s">
        <v>7</v>
      </c>
      <c r="I796" s="4" t="s">
        <v>7</v>
      </c>
      <c r="J796" s="4" t="s">
        <v>14</v>
      </c>
      <c r="K796" s="4" t="s">
        <v>79</v>
      </c>
      <c r="L796" s="4" t="s">
        <v>7</v>
      </c>
      <c r="M796" s="4" t="s">
        <v>7</v>
      </c>
      <c r="N796" s="4" t="s">
        <v>7</v>
      </c>
      <c r="O796" s="4" t="s">
        <v>14</v>
      </c>
      <c r="P796" s="4" t="s">
        <v>79</v>
      </c>
      <c r="Q796" s="4" t="s">
        <v>7</v>
      </c>
      <c r="R796" s="4" t="s">
        <v>7</v>
      </c>
    </row>
    <row r="797" spans="1:9">
      <c r="A797" t="n">
        <v>8860</v>
      </c>
      <c r="B797" s="39" t="n">
        <v>26</v>
      </c>
      <c r="C797" s="7" t="n">
        <v>0</v>
      </c>
      <c r="D797" s="7" t="n">
        <v>17</v>
      </c>
      <c r="E797" s="7" t="n">
        <v>60203</v>
      </c>
      <c r="F797" s="7" t="s">
        <v>141</v>
      </c>
      <c r="G797" s="7" t="n">
        <v>2</v>
      </c>
      <c r="H797" s="7" t="n">
        <v>3</v>
      </c>
      <c r="I797" s="7" t="n">
        <v>17</v>
      </c>
      <c r="J797" s="7" t="n">
        <v>60204</v>
      </c>
      <c r="K797" s="7" t="s">
        <v>142</v>
      </c>
      <c r="L797" s="7" t="n">
        <v>2</v>
      </c>
      <c r="M797" s="7" t="n">
        <v>3</v>
      </c>
      <c r="N797" s="7" t="n">
        <v>17</v>
      </c>
      <c r="O797" s="7" t="n">
        <v>60205</v>
      </c>
      <c r="P797" s="7" t="s">
        <v>143</v>
      </c>
      <c r="Q797" s="7" t="n">
        <v>2</v>
      </c>
      <c r="R797" s="7" t="n">
        <v>0</v>
      </c>
    </row>
    <row r="798" spans="1:9">
      <c r="A798" t="s">
        <v>4</v>
      </c>
      <c r="B798" s="4" t="s">
        <v>5</v>
      </c>
    </row>
    <row r="799" spans="1:9">
      <c r="A799" t="n">
        <v>9151</v>
      </c>
      <c r="B799" s="40" t="n">
        <v>28</v>
      </c>
    </row>
    <row r="800" spans="1:9">
      <c r="A800" t="s">
        <v>4</v>
      </c>
      <c r="B800" s="4" t="s">
        <v>5</v>
      </c>
      <c r="C800" s="4" t="s">
        <v>7</v>
      </c>
      <c r="D800" s="4" t="s">
        <v>11</v>
      </c>
      <c r="E800" s="4" t="s">
        <v>8</v>
      </c>
    </row>
    <row r="801" spans="1:18">
      <c r="A801" t="n">
        <v>9152</v>
      </c>
      <c r="B801" s="38" t="n">
        <v>51</v>
      </c>
      <c r="C801" s="7" t="n">
        <v>4</v>
      </c>
      <c r="D801" s="7" t="n">
        <v>17</v>
      </c>
      <c r="E801" s="7" t="s">
        <v>144</v>
      </c>
    </row>
    <row r="802" spans="1:18">
      <c r="A802" t="s">
        <v>4</v>
      </c>
      <c r="B802" s="4" t="s">
        <v>5</v>
      </c>
      <c r="C802" s="4" t="s">
        <v>11</v>
      </c>
    </row>
    <row r="803" spans="1:18">
      <c r="A803" t="n">
        <v>9171</v>
      </c>
      <c r="B803" s="24" t="n">
        <v>16</v>
      </c>
      <c r="C803" s="7" t="n">
        <v>0</v>
      </c>
    </row>
    <row r="804" spans="1:18">
      <c r="A804" t="s">
        <v>4</v>
      </c>
      <c r="B804" s="4" t="s">
        <v>5</v>
      </c>
      <c r="C804" s="4" t="s">
        <v>11</v>
      </c>
      <c r="D804" s="4" t="s">
        <v>7</v>
      </c>
      <c r="E804" s="4" t="s">
        <v>14</v>
      </c>
      <c r="F804" s="4" t="s">
        <v>79</v>
      </c>
      <c r="G804" s="4" t="s">
        <v>7</v>
      </c>
      <c r="H804" s="4" t="s">
        <v>7</v>
      </c>
      <c r="I804" s="4" t="s">
        <v>7</v>
      </c>
      <c r="J804" s="4" t="s">
        <v>14</v>
      </c>
      <c r="K804" s="4" t="s">
        <v>79</v>
      </c>
      <c r="L804" s="4" t="s">
        <v>7</v>
      </c>
      <c r="M804" s="4" t="s">
        <v>7</v>
      </c>
      <c r="N804" s="4" t="s">
        <v>7</v>
      </c>
      <c r="O804" s="4" t="s">
        <v>14</v>
      </c>
      <c r="P804" s="4" t="s">
        <v>79</v>
      </c>
      <c r="Q804" s="4" t="s">
        <v>7</v>
      </c>
      <c r="R804" s="4" t="s">
        <v>7</v>
      </c>
    </row>
    <row r="805" spans="1:18">
      <c r="A805" t="n">
        <v>9174</v>
      </c>
      <c r="B805" s="39" t="n">
        <v>26</v>
      </c>
      <c r="C805" s="7" t="n">
        <v>17</v>
      </c>
      <c r="D805" s="7" t="n">
        <v>17</v>
      </c>
      <c r="E805" s="7" t="n">
        <v>16337</v>
      </c>
      <c r="F805" s="7" t="s">
        <v>145</v>
      </c>
      <c r="G805" s="7" t="n">
        <v>2</v>
      </c>
      <c r="H805" s="7" t="n">
        <v>3</v>
      </c>
      <c r="I805" s="7" t="n">
        <v>17</v>
      </c>
      <c r="J805" s="7" t="n">
        <v>16338</v>
      </c>
      <c r="K805" s="7" t="s">
        <v>146</v>
      </c>
      <c r="L805" s="7" t="n">
        <v>2</v>
      </c>
      <c r="M805" s="7" t="n">
        <v>3</v>
      </c>
      <c r="N805" s="7" t="n">
        <v>17</v>
      </c>
      <c r="O805" s="7" t="n">
        <v>16339</v>
      </c>
      <c r="P805" s="7" t="s">
        <v>147</v>
      </c>
      <c r="Q805" s="7" t="n">
        <v>2</v>
      </c>
      <c r="R805" s="7" t="n">
        <v>0</v>
      </c>
    </row>
    <row r="806" spans="1:18">
      <c r="A806" t="s">
        <v>4</v>
      </c>
      <c r="B806" s="4" t="s">
        <v>5</v>
      </c>
    </row>
    <row r="807" spans="1:18">
      <c r="A807" t="n">
        <v>9398</v>
      </c>
      <c r="B807" s="40" t="n">
        <v>28</v>
      </c>
    </row>
    <row r="808" spans="1:18">
      <c r="A808" t="s">
        <v>4</v>
      </c>
      <c r="B808" s="4" t="s">
        <v>5</v>
      </c>
      <c r="C808" s="4" t="s">
        <v>11</v>
      </c>
      <c r="D808" s="4" t="s">
        <v>7</v>
      </c>
    </row>
    <row r="809" spans="1:18">
      <c r="A809" t="n">
        <v>9399</v>
      </c>
      <c r="B809" s="44" t="n">
        <v>89</v>
      </c>
      <c r="C809" s="7" t="n">
        <v>65533</v>
      </c>
      <c r="D809" s="7" t="n">
        <v>1</v>
      </c>
    </row>
    <row r="810" spans="1:18">
      <c r="A810" t="s">
        <v>4</v>
      </c>
      <c r="B810" s="4" t="s">
        <v>5</v>
      </c>
      <c r="C810" s="4" t="s">
        <v>7</v>
      </c>
      <c r="D810" s="4" t="s">
        <v>11</v>
      </c>
      <c r="E810" s="4" t="s">
        <v>13</v>
      </c>
    </row>
    <row r="811" spans="1:18">
      <c r="A811" t="n">
        <v>9403</v>
      </c>
      <c r="B811" s="17" t="n">
        <v>58</v>
      </c>
      <c r="C811" s="7" t="n">
        <v>101</v>
      </c>
      <c r="D811" s="7" t="n">
        <v>300</v>
      </c>
      <c r="E811" s="7" t="n">
        <v>1</v>
      </c>
    </row>
    <row r="812" spans="1:18">
      <c r="A812" t="s">
        <v>4</v>
      </c>
      <c r="B812" s="4" t="s">
        <v>5</v>
      </c>
      <c r="C812" s="4" t="s">
        <v>7</v>
      </c>
      <c r="D812" s="4" t="s">
        <v>11</v>
      </c>
    </row>
    <row r="813" spans="1:18">
      <c r="A813" t="n">
        <v>9411</v>
      </c>
      <c r="B813" s="17" t="n">
        <v>58</v>
      </c>
      <c r="C813" s="7" t="n">
        <v>254</v>
      </c>
      <c r="D813" s="7" t="n">
        <v>0</v>
      </c>
    </row>
    <row r="814" spans="1:18">
      <c r="A814" t="s">
        <v>4</v>
      </c>
      <c r="B814" s="4" t="s">
        <v>5</v>
      </c>
      <c r="C814" s="4" t="s">
        <v>7</v>
      </c>
      <c r="D814" s="4" t="s">
        <v>7</v>
      </c>
      <c r="E814" s="4" t="s">
        <v>13</v>
      </c>
      <c r="F814" s="4" t="s">
        <v>13</v>
      </c>
      <c r="G814" s="4" t="s">
        <v>13</v>
      </c>
      <c r="H814" s="4" t="s">
        <v>11</v>
      </c>
    </row>
    <row r="815" spans="1:18">
      <c r="A815" t="n">
        <v>9415</v>
      </c>
      <c r="B815" s="35" t="n">
        <v>45</v>
      </c>
      <c r="C815" s="7" t="n">
        <v>2</v>
      </c>
      <c r="D815" s="7" t="n">
        <v>3</v>
      </c>
      <c r="E815" s="7" t="n">
        <v>0.170000001788139</v>
      </c>
      <c r="F815" s="7" t="n">
        <v>0.200000002980232</v>
      </c>
      <c r="G815" s="7" t="n">
        <v>-14.5</v>
      </c>
      <c r="H815" s="7" t="n">
        <v>0</v>
      </c>
    </row>
    <row r="816" spans="1:18">
      <c r="A816" t="s">
        <v>4</v>
      </c>
      <c r="B816" s="4" t="s">
        <v>5</v>
      </c>
      <c r="C816" s="4" t="s">
        <v>7</v>
      </c>
      <c r="D816" s="4" t="s">
        <v>7</v>
      </c>
      <c r="E816" s="4" t="s">
        <v>13</v>
      </c>
      <c r="F816" s="4" t="s">
        <v>13</v>
      </c>
      <c r="G816" s="4" t="s">
        <v>13</v>
      </c>
      <c r="H816" s="4" t="s">
        <v>11</v>
      </c>
      <c r="I816" s="4" t="s">
        <v>7</v>
      </c>
    </row>
    <row r="817" spans="1:18">
      <c r="A817" t="n">
        <v>9432</v>
      </c>
      <c r="B817" s="35" t="n">
        <v>45</v>
      </c>
      <c r="C817" s="7" t="n">
        <v>4</v>
      </c>
      <c r="D817" s="7" t="n">
        <v>3</v>
      </c>
      <c r="E817" s="7" t="n">
        <v>1</v>
      </c>
      <c r="F817" s="7" t="n">
        <v>313</v>
      </c>
      <c r="G817" s="7" t="n">
        <v>0</v>
      </c>
      <c r="H817" s="7" t="n">
        <v>0</v>
      </c>
      <c r="I817" s="7" t="n">
        <v>0</v>
      </c>
    </row>
    <row r="818" spans="1:18">
      <c r="A818" t="s">
        <v>4</v>
      </c>
      <c r="B818" s="4" t="s">
        <v>5</v>
      </c>
      <c r="C818" s="4" t="s">
        <v>7</v>
      </c>
      <c r="D818" s="4" t="s">
        <v>7</v>
      </c>
      <c r="E818" s="4" t="s">
        <v>13</v>
      </c>
      <c r="F818" s="4" t="s">
        <v>11</v>
      </c>
    </row>
    <row r="819" spans="1:18">
      <c r="A819" t="n">
        <v>9450</v>
      </c>
      <c r="B819" s="35" t="n">
        <v>45</v>
      </c>
      <c r="C819" s="7" t="n">
        <v>5</v>
      </c>
      <c r="D819" s="7" t="n">
        <v>3</v>
      </c>
      <c r="E819" s="7" t="n">
        <v>1.60000002384186</v>
      </c>
      <c r="F819" s="7" t="n">
        <v>0</v>
      </c>
    </row>
    <row r="820" spans="1:18">
      <c r="A820" t="s">
        <v>4</v>
      </c>
      <c r="B820" s="4" t="s">
        <v>5</v>
      </c>
      <c r="C820" s="4" t="s">
        <v>7</v>
      </c>
      <c r="D820" s="4" t="s">
        <v>7</v>
      </c>
      <c r="E820" s="4" t="s">
        <v>13</v>
      </c>
      <c r="F820" s="4" t="s">
        <v>11</v>
      </c>
    </row>
    <row r="821" spans="1:18">
      <c r="A821" t="n">
        <v>9459</v>
      </c>
      <c r="B821" s="35" t="n">
        <v>45</v>
      </c>
      <c r="C821" s="7" t="n">
        <v>11</v>
      </c>
      <c r="D821" s="7" t="n">
        <v>3</v>
      </c>
      <c r="E821" s="7" t="n">
        <v>28.7000007629395</v>
      </c>
      <c r="F821" s="7" t="n">
        <v>0</v>
      </c>
    </row>
    <row r="822" spans="1:18">
      <c r="A822" t="s">
        <v>4</v>
      </c>
      <c r="B822" s="4" t="s">
        <v>5</v>
      </c>
      <c r="C822" s="4" t="s">
        <v>7</v>
      </c>
      <c r="D822" s="4" t="s">
        <v>7</v>
      </c>
      <c r="E822" s="4" t="s">
        <v>13</v>
      </c>
      <c r="F822" s="4" t="s">
        <v>13</v>
      </c>
      <c r="G822" s="4" t="s">
        <v>13</v>
      </c>
      <c r="H822" s="4" t="s">
        <v>11</v>
      </c>
      <c r="I822" s="4" t="s">
        <v>7</v>
      </c>
    </row>
    <row r="823" spans="1:18">
      <c r="A823" t="n">
        <v>9468</v>
      </c>
      <c r="B823" s="35" t="n">
        <v>45</v>
      </c>
      <c r="C823" s="7" t="n">
        <v>4</v>
      </c>
      <c r="D823" s="7" t="n">
        <v>3</v>
      </c>
      <c r="E823" s="7" t="n">
        <v>1</v>
      </c>
      <c r="F823" s="7" t="n">
        <v>293</v>
      </c>
      <c r="G823" s="7" t="n">
        <v>0</v>
      </c>
      <c r="H823" s="7" t="n">
        <v>55000</v>
      </c>
      <c r="I823" s="7" t="n">
        <v>0</v>
      </c>
    </row>
    <row r="824" spans="1:18">
      <c r="A824" t="s">
        <v>4</v>
      </c>
      <c r="B824" s="4" t="s">
        <v>5</v>
      </c>
      <c r="C824" s="4" t="s">
        <v>7</v>
      </c>
      <c r="D824" s="4" t="s">
        <v>11</v>
      </c>
      <c r="E824" s="4" t="s">
        <v>8</v>
      </c>
      <c r="F824" s="4" t="s">
        <v>8</v>
      </c>
      <c r="G824" s="4" t="s">
        <v>8</v>
      </c>
      <c r="H824" s="4" t="s">
        <v>8</v>
      </c>
    </row>
    <row r="825" spans="1:18">
      <c r="A825" t="n">
        <v>9486</v>
      </c>
      <c r="B825" s="38" t="n">
        <v>51</v>
      </c>
      <c r="C825" s="7" t="n">
        <v>3</v>
      </c>
      <c r="D825" s="7" t="n">
        <v>0</v>
      </c>
      <c r="E825" s="7" t="s">
        <v>148</v>
      </c>
      <c r="F825" s="7" t="s">
        <v>85</v>
      </c>
      <c r="G825" s="7" t="s">
        <v>86</v>
      </c>
      <c r="H825" s="7" t="s">
        <v>87</v>
      </c>
    </row>
    <row r="826" spans="1:18">
      <c r="A826" t="s">
        <v>4</v>
      </c>
      <c r="B826" s="4" t="s">
        <v>5</v>
      </c>
      <c r="C826" s="4" t="s">
        <v>7</v>
      </c>
      <c r="D826" s="4" t="s">
        <v>11</v>
      </c>
    </row>
    <row r="827" spans="1:18">
      <c r="A827" t="n">
        <v>9499</v>
      </c>
      <c r="B827" s="17" t="n">
        <v>58</v>
      </c>
      <c r="C827" s="7" t="n">
        <v>255</v>
      </c>
      <c r="D827" s="7" t="n">
        <v>0</v>
      </c>
    </row>
    <row r="828" spans="1:18">
      <c r="A828" t="s">
        <v>4</v>
      </c>
      <c r="B828" s="4" t="s">
        <v>5</v>
      </c>
      <c r="C828" s="4" t="s">
        <v>11</v>
      </c>
      <c r="D828" s="4" t="s">
        <v>7</v>
      </c>
      <c r="E828" s="4" t="s">
        <v>13</v>
      </c>
      <c r="F828" s="4" t="s">
        <v>11</v>
      </c>
    </row>
    <row r="829" spans="1:18">
      <c r="A829" t="n">
        <v>9503</v>
      </c>
      <c r="B829" s="41" t="n">
        <v>59</v>
      </c>
      <c r="C829" s="7" t="n">
        <v>0</v>
      </c>
      <c r="D829" s="7" t="n">
        <v>8</v>
      </c>
      <c r="E829" s="7" t="n">
        <v>0.150000005960464</v>
      </c>
      <c r="F829" s="7" t="n">
        <v>0</v>
      </c>
    </row>
    <row r="830" spans="1:18">
      <c r="A830" t="s">
        <v>4</v>
      </c>
      <c r="B830" s="4" t="s">
        <v>5</v>
      </c>
      <c r="C830" s="4" t="s">
        <v>11</v>
      </c>
    </row>
    <row r="831" spans="1:18">
      <c r="A831" t="n">
        <v>9513</v>
      </c>
      <c r="B831" s="24" t="n">
        <v>16</v>
      </c>
      <c r="C831" s="7" t="n">
        <v>1500</v>
      </c>
    </row>
    <row r="832" spans="1:18">
      <c r="A832" t="s">
        <v>4</v>
      </c>
      <c r="B832" s="4" t="s">
        <v>5</v>
      </c>
      <c r="C832" s="4" t="s">
        <v>11</v>
      </c>
      <c r="D832" s="4" t="s">
        <v>7</v>
      </c>
      <c r="E832" s="4" t="s">
        <v>13</v>
      </c>
      <c r="F832" s="4" t="s">
        <v>11</v>
      </c>
    </row>
    <row r="833" spans="1:9">
      <c r="A833" t="n">
        <v>9516</v>
      </c>
      <c r="B833" s="41" t="n">
        <v>59</v>
      </c>
      <c r="C833" s="7" t="n">
        <v>0</v>
      </c>
      <c r="D833" s="7" t="n">
        <v>255</v>
      </c>
      <c r="E833" s="7" t="n">
        <v>0</v>
      </c>
      <c r="F833" s="7" t="n">
        <v>0</v>
      </c>
    </row>
    <row r="834" spans="1:9">
      <c r="A834" t="s">
        <v>4</v>
      </c>
      <c r="B834" s="4" t="s">
        <v>5</v>
      </c>
      <c r="C834" s="4" t="s">
        <v>11</v>
      </c>
      <c r="D834" s="4" t="s">
        <v>13</v>
      </c>
      <c r="E834" s="4" t="s">
        <v>13</v>
      </c>
      <c r="F834" s="4" t="s">
        <v>13</v>
      </c>
      <c r="G834" s="4" t="s">
        <v>11</v>
      </c>
      <c r="H834" s="4" t="s">
        <v>11</v>
      </c>
    </row>
    <row r="835" spans="1:9">
      <c r="A835" t="n">
        <v>9526</v>
      </c>
      <c r="B835" s="45" t="n">
        <v>60</v>
      </c>
      <c r="C835" s="7" t="n">
        <v>0</v>
      </c>
      <c r="D835" s="7" t="n">
        <v>0</v>
      </c>
      <c r="E835" s="7" t="n">
        <v>0</v>
      </c>
      <c r="F835" s="7" t="n">
        <v>0</v>
      </c>
      <c r="G835" s="7" t="n">
        <v>500</v>
      </c>
      <c r="H835" s="7" t="n">
        <v>0</v>
      </c>
    </row>
    <row r="836" spans="1:9">
      <c r="A836" t="s">
        <v>4</v>
      </c>
      <c r="B836" s="4" t="s">
        <v>5</v>
      </c>
      <c r="C836" s="4" t="s">
        <v>11</v>
      </c>
    </row>
    <row r="837" spans="1:9">
      <c r="A837" t="n">
        <v>9545</v>
      </c>
      <c r="B837" s="24" t="n">
        <v>16</v>
      </c>
      <c r="C837" s="7" t="n">
        <v>500</v>
      </c>
    </row>
    <row r="838" spans="1:9">
      <c r="A838" t="s">
        <v>4</v>
      </c>
      <c r="B838" s="4" t="s">
        <v>5</v>
      </c>
      <c r="C838" s="4" t="s">
        <v>7</v>
      </c>
      <c r="D838" s="4" t="s">
        <v>11</v>
      </c>
      <c r="E838" s="4" t="s">
        <v>8</v>
      </c>
    </row>
    <row r="839" spans="1:9">
      <c r="A839" t="n">
        <v>9548</v>
      </c>
      <c r="B839" s="38" t="n">
        <v>51</v>
      </c>
      <c r="C839" s="7" t="n">
        <v>4</v>
      </c>
      <c r="D839" s="7" t="n">
        <v>0</v>
      </c>
      <c r="E839" s="7" t="s">
        <v>128</v>
      </c>
    </row>
    <row r="840" spans="1:9">
      <c r="A840" t="s">
        <v>4</v>
      </c>
      <c r="B840" s="4" t="s">
        <v>5</v>
      </c>
      <c r="C840" s="4" t="s">
        <v>11</v>
      </c>
    </row>
    <row r="841" spans="1:9">
      <c r="A841" t="n">
        <v>9562</v>
      </c>
      <c r="B841" s="24" t="n">
        <v>16</v>
      </c>
      <c r="C841" s="7" t="n">
        <v>0</v>
      </c>
    </row>
    <row r="842" spans="1:9">
      <c r="A842" t="s">
        <v>4</v>
      </c>
      <c r="B842" s="4" t="s">
        <v>5</v>
      </c>
      <c r="C842" s="4" t="s">
        <v>11</v>
      </c>
      <c r="D842" s="4" t="s">
        <v>7</v>
      </c>
      <c r="E842" s="4" t="s">
        <v>14</v>
      </c>
      <c r="F842" s="4" t="s">
        <v>79</v>
      </c>
      <c r="G842" s="4" t="s">
        <v>7</v>
      </c>
      <c r="H842" s="4" t="s">
        <v>7</v>
      </c>
      <c r="I842" s="4" t="s">
        <v>7</v>
      </c>
      <c r="J842" s="4" t="s">
        <v>14</v>
      </c>
      <c r="K842" s="4" t="s">
        <v>79</v>
      </c>
      <c r="L842" s="4" t="s">
        <v>7</v>
      </c>
      <c r="M842" s="4" t="s">
        <v>7</v>
      </c>
    </row>
    <row r="843" spans="1:9">
      <c r="A843" t="n">
        <v>9565</v>
      </c>
      <c r="B843" s="39" t="n">
        <v>26</v>
      </c>
      <c r="C843" s="7" t="n">
        <v>0</v>
      </c>
      <c r="D843" s="7" t="n">
        <v>17</v>
      </c>
      <c r="E843" s="7" t="n">
        <v>60206</v>
      </c>
      <c r="F843" s="7" t="s">
        <v>149</v>
      </c>
      <c r="G843" s="7" t="n">
        <v>2</v>
      </c>
      <c r="H843" s="7" t="n">
        <v>3</v>
      </c>
      <c r="I843" s="7" t="n">
        <v>17</v>
      </c>
      <c r="J843" s="7" t="n">
        <v>60207</v>
      </c>
      <c r="K843" s="7" t="s">
        <v>150</v>
      </c>
      <c r="L843" s="7" t="n">
        <v>2</v>
      </c>
      <c r="M843" s="7" t="n">
        <v>0</v>
      </c>
    </row>
    <row r="844" spans="1:9">
      <c r="A844" t="s">
        <v>4</v>
      </c>
      <c r="B844" s="4" t="s">
        <v>5</v>
      </c>
    </row>
    <row r="845" spans="1:9">
      <c r="A845" t="n">
        <v>9653</v>
      </c>
      <c r="B845" s="40" t="n">
        <v>28</v>
      </c>
    </row>
    <row r="846" spans="1:9">
      <c r="A846" t="s">
        <v>4</v>
      </c>
      <c r="B846" s="4" t="s">
        <v>5</v>
      </c>
      <c r="C846" s="4" t="s">
        <v>7</v>
      </c>
      <c r="D846" s="4" t="s">
        <v>11</v>
      </c>
      <c r="E846" s="4" t="s">
        <v>8</v>
      </c>
      <c r="F846" s="4" t="s">
        <v>8</v>
      </c>
      <c r="G846" s="4" t="s">
        <v>8</v>
      </c>
      <c r="H846" s="4" t="s">
        <v>8</v>
      </c>
    </row>
    <row r="847" spans="1:9">
      <c r="A847" t="n">
        <v>9654</v>
      </c>
      <c r="B847" s="38" t="n">
        <v>51</v>
      </c>
      <c r="C847" s="7" t="n">
        <v>3</v>
      </c>
      <c r="D847" s="7" t="n">
        <v>17</v>
      </c>
      <c r="E847" s="7" t="s">
        <v>151</v>
      </c>
      <c r="F847" s="7" t="s">
        <v>87</v>
      </c>
      <c r="G847" s="7" t="s">
        <v>86</v>
      </c>
      <c r="H847" s="7" t="s">
        <v>87</v>
      </c>
    </row>
    <row r="848" spans="1:9">
      <c r="A848" t="s">
        <v>4</v>
      </c>
      <c r="B848" s="4" t="s">
        <v>5</v>
      </c>
      <c r="C848" s="4" t="s">
        <v>11</v>
      </c>
      <c r="D848" s="4" t="s">
        <v>13</v>
      </c>
      <c r="E848" s="4" t="s">
        <v>13</v>
      </c>
      <c r="F848" s="4" t="s">
        <v>13</v>
      </c>
      <c r="G848" s="4" t="s">
        <v>11</v>
      </c>
      <c r="H848" s="4" t="s">
        <v>11</v>
      </c>
    </row>
    <row r="849" spans="1:13">
      <c r="A849" t="n">
        <v>9667</v>
      </c>
      <c r="B849" s="45" t="n">
        <v>60</v>
      </c>
      <c r="C849" s="7" t="n">
        <v>17</v>
      </c>
      <c r="D849" s="7" t="n">
        <v>-50</v>
      </c>
      <c r="E849" s="7" t="n">
        <v>0</v>
      </c>
      <c r="F849" s="7" t="n">
        <v>0</v>
      </c>
      <c r="G849" s="7" t="n">
        <v>500</v>
      </c>
      <c r="H849" s="7" t="n">
        <v>0</v>
      </c>
    </row>
    <row r="850" spans="1:13">
      <c r="A850" t="s">
        <v>4</v>
      </c>
      <c r="B850" s="4" t="s">
        <v>5</v>
      </c>
      <c r="C850" s="4" t="s">
        <v>11</v>
      </c>
    </row>
    <row r="851" spans="1:13">
      <c r="A851" t="n">
        <v>9686</v>
      </c>
      <c r="B851" s="24" t="n">
        <v>16</v>
      </c>
      <c r="C851" s="7" t="n">
        <v>500</v>
      </c>
    </row>
    <row r="852" spans="1:13">
      <c r="A852" t="s">
        <v>4</v>
      </c>
      <c r="B852" s="4" t="s">
        <v>5</v>
      </c>
      <c r="C852" s="4" t="s">
        <v>7</v>
      </c>
      <c r="D852" s="4" t="s">
        <v>11</v>
      </c>
      <c r="E852" s="4" t="s">
        <v>8</v>
      </c>
    </row>
    <row r="853" spans="1:13">
      <c r="A853" t="n">
        <v>9689</v>
      </c>
      <c r="B853" s="38" t="n">
        <v>51</v>
      </c>
      <c r="C853" s="7" t="n">
        <v>4</v>
      </c>
      <c r="D853" s="7" t="n">
        <v>17</v>
      </c>
      <c r="E853" s="7" t="s">
        <v>152</v>
      </c>
    </row>
    <row r="854" spans="1:13">
      <c r="A854" t="s">
        <v>4</v>
      </c>
      <c r="B854" s="4" t="s">
        <v>5</v>
      </c>
      <c r="C854" s="4" t="s">
        <v>11</v>
      </c>
    </row>
    <row r="855" spans="1:13">
      <c r="A855" t="n">
        <v>9707</v>
      </c>
      <c r="B855" s="24" t="n">
        <v>16</v>
      </c>
      <c r="C855" s="7" t="n">
        <v>0</v>
      </c>
    </row>
    <row r="856" spans="1:13">
      <c r="A856" t="s">
        <v>4</v>
      </c>
      <c r="B856" s="4" t="s">
        <v>5</v>
      </c>
      <c r="C856" s="4" t="s">
        <v>11</v>
      </c>
      <c r="D856" s="4" t="s">
        <v>7</v>
      </c>
      <c r="E856" s="4" t="s">
        <v>14</v>
      </c>
      <c r="F856" s="4" t="s">
        <v>79</v>
      </c>
      <c r="G856" s="4" t="s">
        <v>7</v>
      </c>
      <c r="H856" s="4" t="s">
        <v>7</v>
      </c>
      <c r="I856" s="4" t="s">
        <v>7</v>
      </c>
      <c r="J856" s="4" t="s">
        <v>14</v>
      </c>
      <c r="K856" s="4" t="s">
        <v>79</v>
      </c>
      <c r="L856" s="4" t="s">
        <v>7</v>
      </c>
      <c r="M856" s="4" t="s">
        <v>7</v>
      </c>
    </row>
    <row r="857" spans="1:13">
      <c r="A857" t="n">
        <v>9710</v>
      </c>
      <c r="B857" s="39" t="n">
        <v>26</v>
      </c>
      <c r="C857" s="7" t="n">
        <v>17</v>
      </c>
      <c r="D857" s="7" t="n">
        <v>17</v>
      </c>
      <c r="E857" s="7" t="n">
        <v>16340</v>
      </c>
      <c r="F857" s="7" t="s">
        <v>153</v>
      </c>
      <c r="G857" s="7" t="n">
        <v>2</v>
      </c>
      <c r="H857" s="7" t="n">
        <v>3</v>
      </c>
      <c r="I857" s="7" t="n">
        <v>17</v>
      </c>
      <c r="J857" s="7" t="n">
        <v>16341</v>
      </c>
      <c r="K857" s="7" t="s">
        <v>154</v>
      </c>
      <c r="L857" s="7" t="n">
        <v>2</v>
      </c>
      <c r="M857" s="7" t="n">
        <v>0</v>
      </c>
    </row>
    <row r="858" spans="1:13">
      <c r="A858" t="s">
        <v>4</v>
      </c>
      <c r="B858" s="4" t="s">
        <v>5</v>
      </c>
    </row>
    <row r="859" spans="1:13">
      <c r="A859" t="n">
        <v>9805</v>
      </c>
      <c r="B859" s="40" t="n">
        <v>28</v>
      </c>
    </row>
    <row r="860" spans="1:13">
      <c r="A860" t="s">
        <v>4</v>
      </c>
      <c r="B860" s="4" t="s">
        <v>5</v>
      </c>
      <c r="C860" s="4" t="s">
        <v>7</v>
      </c>
      <c r="D860" s="4" t="s">
        <v>11</v>
      </c>
      <c r="E860" s="4" t="s">
        <v>8</v>
      </c>
    </row>
    <row r="861" spans="1:13">
      <c r="A861" t="n">
        <v>9806</v>
      </c>
      <c r="B861" s="38" t="n">
        <v>51</v>
      </c>
      <c r="C861" s="7" t="n">
        <v>4</v>
      </c>
      <c r="D861" s="7" t="n">
        <v>0</v>
      </c>
      <c r="E861" s="7" t="s">
        <v>155</v>
      </c>
    </row>
    <row r="862" spans="1:13">
      <c r="A862" t="s">
        <v>4</v>
      </c>
      <c r="B862" s="4" t="s">
        <v>5</v>
      </c>
      <c r="C862" s="4" t="s">
        <v>11</v>
      </c>
    </row>
    <row r="863" spans="1:13">
      <c r="A863" t="n">
        <v>9819</v>
      </c>
      <c r="B863" s="24" t="n">
        <v>16</v>
      </c>
      <c r="C863" s="7" t="n">
        <v>0</v>
      </c>
    </row>
    <row r="864" spans="1:13">
      <c r="A864" t="s">
        <v>4</v>
      </c>
      <c r="B864" s="4" t="s">
        <v>5</v>
      </c>
      <c r="C864" s="4" t="s">
        <v>11</v>
      </c>
      <c r="D864" s="4" t="s">
        <v>7</v>
      </c>
      <c r="E864" s="4" t="s">
        <v>14</v>
      </c>
      <c r="F864" s="4" t="s">
        <v>79</v>
      </c>
      <c r="G864" s="4" t="s">
        <v>7</v>
      </c>
      <c r="H864" s="4" t="s">
        <v>7</v>
      </c>
      <c r="I864" s="4" t="s">
        <v>7</v>
      </c>
      <c r="J864" s="4" t="s">
        <v>14</v>
      </c>
      <c r="K864" s="4" t="s">
        <v>79</v>
      </c>
      <c r="L864" s="4" t="s">
        <v>7</v>
      </c>
      <c r="M864" s="4" t="s">
        <v>7</v>
      </c>
    </row>
    <row r="865" spans="1:13">
      <c r="A865" t="n">
        <v>9822</v>
      </c>
      <c r="B865" s="39" t="n">
        <v>26</v>
      </c>
      <c r="C865" s="7" t="n">
        <v>0</v>
      </c>
      <c r="D865" s="7" t="n">
        <v>17</v>
      </c>
      <c r="E865" s="7" t="n">
        <v>60208</v>
      </c>
      <c r="F865" s="7" t="s">
        <v>156</v>
      </c>
      <c r="G865" s="7" t="n">
        <v>2</v>
      </c>
      <c r="H865" s="7" t="n">
        <v>3</v>
      </c>
      <c r="I865" s="7" t="n">
        <v>17</v>
      </c>
      <c r="J865" s="7" t="n">
        <v>60209</v>
      </c>
      <c r="K865" s="7" t="s">
        <v>157</v>
      </c>
      <c r="L865" s="7" t="n">
        <v>2</v>
      </c>
      <c r="M865" s="7" t="n">
        <v>0</v>
      </c>
    </row>
    <row r="866" spans="1:13">
      <c r="A866" t="s">
        <v>4</v>
      </c>
      <c r="B866" s="4" t="s">
        <v>5</v>
      </c>
    </row>
    <row r="867" spans="1:13">
      <c r="A867" t="n">
        <v>10032</v>
      </c>
      <c r="B867" s="40" t="n">
        <v>28</v>
      </c>
    </row>
    <row r="868" spans="1:13">
      <c r="A868" t="s">
        <v>4</v>
      </c>
      <c r="B868" s="4" t="s">
        <v>5</v>
      </c>
      <c r="C868" s="4" t="s">
        <v>7</v>
      </c>
      <c r="D868" s="4" t="s">
        <v>11</v>
      </c>
      <c r="E868" s="4" t="s">
        <v>8</v>
      </c>
    </row>
    <row r="869" spans="1:13">
      <c r="A869" t="n">
        <v>10033</v>
      </c>
      <c r="B869" s="38" t="n">
        <v>51</v>
      </c>
      <c r="C869" s="7" t="n">
        <v>4</v>
      </c>
      <c r="D869" s="7" t="n">
        <v>17</v>
      </c>
      <c r="E869" s="7" t="s">
        <v>121</v>
      </c>
    </row>
    <row r="870" spans="1:13">
      <c r="A870" t="s">
        <v>4</v>
      </c>
      <c r="B870" s="4" t="s">
        <v>5</v>
      </c>
      <c r="C870" s="4" t="s">
        <v>11</v>
      </c>
    </row>
    <row r="871" spans="1:13">
      <c r="A871" t="n">
        <v>10047</v>
      </c>
      <c r="B871" s="24" t="n">
        <v>16</v>
      </c>
      <c r="C871" s="7" t="n">
        <v>0</v>
      </c>
    </row>
    <row r="872" spans="1:13">
      <c r="A872" t="s">
        <v>4</v>
      </c>
      <c r="B872" s="4" t="s">
        <v>5</v>
      </c>
      <c r="C872" s="4" t="s">
        <v>11</v>
      </c>
      <c r="D872" s="4" t="s">
        <v>7</v>
      </c>
      <c r="E872" s="4" t="s">
        <v>14</v>
      </c>
      <c r="F872" s="4" t="s">
        <v>79</v>
      </c>
      <c r="G872" s="4" t="s">
        <v>7</v>
      </c>
      <c r="H872" s="4" t="s">
        <v>7</v>
      </c>
    </row>
    <row r="873" spans="1:13">
      <c r="A873" t="n">
        <v>10050</v>
      </c>
      <c r="B873" s="39" t="n">
        <v>26</v>
      </c>
      <c r="C873" s="7" t="n">
        <v>17</v>
      </c>
      <c r="D873" s="7" t="n">
        <v>17</v>
      </c>
      <c r="E873" s="7" t="n">
        <v>16342</v>
      </c>
      <c r="F873" s="7" t="s">
        <v>158</v>
      </c>
      <c r="G873" s="7" t="n">
        <v>2</v>
      </c>
      <c r="H873" s="7" t="n">
        <v>0</v>
      </c>
    </row>
    <row r="874" spans="1:13">
      <c r="A874" t="s">
        <v>4</v>
      </c>
      <c r="B874" s="4" t="s">
        <v>5</v>
      </c>
    </row>
    <row r="875" spans="1:13">
      <c r="A875" t="n">
        <v>10080</v>
      </c>
      <c r="B875" s="40" t="n">
        <v>28</v>
      </c>
    </row>
    <row r="876" spans="1:13">
      <c r="A876" t="s">
        <v>4</v>
      </c>
      <c r="B876" s="4" t="s">
        <v>5</v>
      </c>
      <c r="C876" s="4" t="s">
        <v>7</v>
      </c>
      <c r="D876" s="4" t="s">
        <v>11</v>
      </c>
      <c r="E876" s="4" t="s">
        <v>8</v>
      </c>
    </row>
    <row r="877" spans="1:13">
      <c r="A877" t="n">
        <v>10081</v>
      </c>
      <c r="B877" s="38" t="n">
        <v>51</v>
      </c>
      <c r="C877" s="7" t="n">
        <v>4</v>
      </c>
      <c r="D877" s="7" t="n">
        <v>0</v>
      </c>
      <c r="E877" s="7" t="s">
        <v>159</v>
      </c>
    </row>
    <row r="878" spans="1:13">
      <c r="A878" t="s">
        <v>4</v>
      </c>
      <c r="B878" s="4" t="s">
        <v>5</v>
      </c>
      <c r="C878" s="4" t="s">
        <v>11</v>
      </c>
    </row>
    <row r="879" spans="1:13">
      <c r="A879" t="n">
        <v>10095</v>
      </c>
      <c r="B879" s="24" t="n">
        <v>16</v>
      </c>
      <c r="C879" s="7" t="n">
        <v>0</v>
      </c>
    </row>
    <row r="880" spans="1:13">
      <c r="A880" t="s">
        <v>4</v>
      </c>
      <c r="B880" s="4" t="s">
        <v>5</v>
      </c>
      <c r="C880" s="4" t="s">
        <v>11</v>
      </c>
      <c r="D880" s="4" t="s">
        <v>7</v>
      </c>
      <c r="E880" s="4" t="s">
        <v>14</v>
      </c>
      <c r="F880" s="4" t="s">
        <v>79</v>
      </c>
      <c r="G880" s="4" t="s">
        <v>7</v>
      </c>
      <c r="H880" s="4" t="s">
        <v>7</v>
      </c>
      <c r="I880" s="4" t="s">
        <v>7</v>
      </c>
      <c r="J880" s="4" t="s">
        <v>14</v>
      </c>
      <c r="K880" s="4" t="s">
        <v>79</v>
      </c>
      <c r="L880" s="4" t="s">
        <v>7</v>
      </c>
      <c r="M880" s="4" t="s">
        <v>7</v>
      </c>
      <c r="N880" s="4" t="s">
        <v>7</v>
      </c>
      <c r="O880" s="4" t="s">
        <v>14</v>
      </c>
      <c r="P880" s="4" t="s">
        <v>79</v>
      </c>
      <c r="Q880" s="4" t="s">
        <v>7</v>
      </c>
      <c r="R880" s="4" t="s">
        <v>7</v>
      </c>
      <c r="S880" s="4" t="s">
        <v>7</v>
      </c>
      <c r="T880" s="4" t="s">
        <v>14</v>
      </c>
      <c r="U880" s="4" t="s">
        <v>79</v>
      </c>
      <c r="V880" s="4" t="s">
        <v>7</v>
      </c>
      <c r="W880" s="4" t="s">
        <v>7</v>
      </c>
    </row>
    <row r="881" spans="1:23">
      <c r="A881" t="n">
        <v>10098</v>
      </c>
      <c r="B881" s="39" t="n">
        <v>26</v>
      </c>
      <c r="C881" s="7" t="n">
        <v>0</v>
      </c>
      <c r="D881" s="7" t="n">
        <v>17</v>
      </c>
      <c r="E881" s="7" t="n">
        <v>60210</v>
      </c>
      <c r="F881" s="7" t="s">
        <v>160</v>
      </c>
      <c r="G881" s="7" t="n">
        <v>2</v>
      </c>
      <c r="H881" s="7" t="n">
        <v>3</v>
      </c>
      <c r="I881" s="7" t="n">
        <v>17</v>
      </c>
      <c r="J881" s="7" t="n">
        <v>60211</v>
      </c>
      <c r="K881" s="7" t="s">
        <v>161</v>
      </c>
      <c r="L881" s="7" t="n">
        <v>2</v>
      </c>
      <c r="M881" s="7" t="n">
        <v>3</v>
      </c>
      <c r="N881" s="7" t="n">
        <v>17</v>
      </c>
      <c r="O881" s="7" t="n">
        <v>60212</v>
      </c>
      <c r="P881" s="7" t="s">
        <v>162</v>
      </c>
      <c r="Q881" s="7" t="n">
        <v>2</v>
      </c>
      <c r="R881" s="7" t="n">
        <v>3</v>
      </c>
      <c r="S881" s="7" t="n">
        <v>17</v>
      </c>
      <c r="T881" s="7" t="n">
        <v>60213</v>
      </c>
      <c r="U881" s="7" t="s">
        <v>163</v>
      </c>
      <c r="V881" s="7" t="n">
        <v>2</v>
      </c>
      <c r="W881" s="7" t="n">
        <v>0</v>
      </c>
    </row>
    <row r="882" spans="1:23">
      <c r="A882" t="s">
        <v>4</v>
      </c>
      <c r="B882" s="4" t="s">
        <v>5</v>
      </c>
    </row>
    <row r="883" spans="1:23">
      <c r="A883" t="n">
        <v>10464</v>
      </c>
      <c r="B883" s="40" t="n">
        <v>28</v>
      </c>
    </row>
    <row r="884" spans="1:23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23">
      <c r="A885" t="n">
        <v>10465</v>
      </c>
      <c r="B885" s="38" t="n">
        <v>51</v>
      </c>
      <c r="C885" s="7" t="n">
        <v>4</v>
      </c>
      <c r="D885" s="7" t="n">
        <v>17</v>
      </c>
      <c r="E885" s="7" t="s">
        <v>164</v>
      </c>
    </row>
    <row r="886" spans="1:23">
      <c r="A886" t="s">
        <v>4</v>
      </c>
      <c r="B886" s="4" t="s">
        <v>5</v>
      </c>
      <c r="C886" s="4" t="s">
        <v>11</v>
      </c>
    </row>
    <row r="887" spans="1:23">
      <c r="A887" t="n">
        <v>10478</v>
      </c>
      <c r="B887" s="24" t="n">
        <v>16</v>
      </c>
      <c r="C887" s="7" t="n">
        <v>0</v>
      </c>
    </row>
    <row r="888" spans="1:23">
      <c r="A888" t="s">
        <v>4</v>
      </c>
      <c r="B888" s="4" t="s">
        <v>5</v>
      </c>
      <c r="C888" s="4" t="s">
        <v>11</v>
      </c>
      <c r="D888" s="4" t="s">
        <v>7</v>
      </c>
      <c r="E888" s="4" t="s">
        <v>14</v>
      </c>
      <c r="F888" s="4" t="s">
        <v>79</v>
      </c>
      <c r="G888" s="4" t="s">
        <v>7</v>
      </c>
      <c r="H888" s="4" t="s">
        <v>7</v>
      </c>
      <c r="I888" s="4" t="s">
        <v>7</v>
      </c>
      <c r="J888" s="4" t="s">
        <v>14</v>
      </c>
      <c r="K888" s="4" t="s">
        <v>79</v>
      </c>
      <c r="L888" s="4" t="s">
        <v>7</v>
      </c>
      <c r="M888" s="4" t="s">
        <v>7</v>
      </c>
    </row>
    <row r="889" spans="1:23">
      <c r="A889" t="n">
        <v>10481</v>
      </c>
      <c r="B889" s="39" t="n">
        <v>26</v>
      </c>
      <c r="C889" s="7" t="n">
        <v>17</v>
      </c>
      <c r="D889" s="7" t="n">
        <v>17</v>
      </c>
      <c r="E889" s="7" t="n">
        <v>16343</v>
      </c>
      <c r="F889" s="7" t="s">
        <v>165</v>
      </c>
      <c r="G889" s="7" t="n">
        <v>2</v>
      </c>
      <c r="H889" s="7" t="n">
        <v>3</v>
      </c>
      <c r="I889" s="7" t="n">
        <v>17</v>
      </c>
      <c r="J889" s="7" t="n">
        <v>16951</v>
      </c>
      <c r="K889" s="7" t="s">
        <v>166</v>
      </c>
      <c r="L889" s="7" t="n">
        <v>2</v>
      </c>
      <c r="M889" s="7" t="n">
        <v>0</v>
      </c>
    </row>
    <row r="890" spans="1:23">
      <c r="A890" t="s">
        <v>4</v>
      </c>
      <c r="B890" s="4" t="s">
        <v>5</v>
      </c>
    </row>
    <row r="891" spans="1:23">
      <c r="A891" t="n">
        <v>10530</v>
      </c>
      <c r="B891" s="40" t="n">
        <v>28</v>
      </c>
    </row>
    <row r="892" spans="1:23">
      <c r="A892" t="s">
        <v>4</v>
      </c>
      <c r="B892" s="4" t="s">
        <v>5</v>
      </c>
      <c r="C892" s="4" t="s">
        <v>7</v>
      </c>
      <c r="D892" s="4" t="s">
        <v>11</v>
      </c>
      <c r="E892" s="4" t="s">
        <v>8</v>
      </c>
    </row>
    <row r="893" spans="1:23">
      <c r="A893" t="n">
        <v>10531</v>
      </c>
      <c r="B893" s="38" t="n">
        <v>51</v>
      </c>
      <c r="C893" s="7" t="n">
        <v>4</v>
      </c>
      <c r="D893" s="7" t="n">
        <v>0</v>
      </c>
      <c r="E893" s="7" t="s">
        <v>155</v>
      </c>
    </row>
    <row r="894" spans="1:23">
      <c r="A894" t="s">
        <v>4</v>
      </c>
      <c r="B894" s="4" t="s">
        <v>5</v>
      </c>
      <c r="C894" s="4" t="s">
        <v>11</v>
      </c>
    </row>
    <row r="895" spans="1:23">
      <c r="A895" t="n">
        <v>10544</v>
      </c>
      <c r="B895" s="24" t="n">
        <v>16</v>
      </c>
      <c r="C895" s="7" t="n">
        <v>0</v>
      </c>
    </row>
    <row r="896" spans="1:23">
      <c r="A896" t="s">
        <v>4</v>
      </c>
      <c r="B896" s="4" t="s">
        <v>5</v>
      </c>
      <c r="C896" s="4" t="s">
        <v>11</v>
      </c>
      <c r="D896" s="4" t="s">
        <v>7</v>
      </c>
      <c r="E896" s="4" t="s">
        <v>14</v>
      </c>
      <c r="F896" s="4" t="s">
        <v>79</v>
      </c>
      <c r="G896" s="4" t="s">
        <v>7</v>
      </c>
      <c r="H896" s="4" t="s">
        <v>7</v>
      </c>
      <c r="I896" s="4" t="s">
        <v>7</v>
      </c>
      <c r="J896" s="4" t="s">
        <v>14</v>
      </c>
      <c r="K896" s="4" t="s">
        <v>79</v>
      </c>
      <c r="L896" s="4" t="s">
        <v>7</v>
      </c>
      <c r="M896" s="4" t="s">
        <v>7</v>
      </c>
      <c r="N896" s="4" t="s">
        <v>7</v>
      </c>
      <c r="O896" s="4" t="s">
        <v>14</v>
      </c>
      <c r="P896" s="4" t="s">
        <v>79</v>
      </c>
      <c r="Q896" s="4" t="s">
        <v>7</v>
      </c>
      <c r="R896" s="4" t="s">
        <v>7</v>
      </c>
    </row>
    <row r="897" spans="1:23">
      <c r="A897" t="n">
        <v>10547</v>
      </c>
      <c r="B897" s="39" t="n">
        <v>26</v>
      </c>
      <c r="C897" s="7" t="n">
        <v>0</v>
      </c>
      <c r="D897" s="7" t="n">
        <v>17</v>
      </c>
      <c r="E897" s="7" t="n">
        <v>60214</v>
      </c>
      <c r="F897" s="7" t="s">
        <v>167</v>
      </c>
      <c r="G897" s="7" t="n">
        <v>2</v>
      </c>
      <c r="H897" s="7" t="n">
        <v>3</v>
      </c>
      <c r="I897" s="7" t="n">
        <v>17</v>
      </c>
      <c r="J897" s="7" t="n">
        <v>60215</v>
      </c>
      <c r="K897" s="7" t="s">
        <v>168</v>
      </c>
      <c r="L897" s="7" t="n">
        <v>2</v>
      </c>
      <c r="M897" s="7" t="n">
        <v>3</v>
      </c>
      <c r="N897" s="7" t="n">
        <v>17</v>
      </c>
      <c r="O897" s="7" t="n">
        <v>60216</v>
      </c>
      <c r="P897" s="7" t="s">
        <v>169</v>
      </c>
      <c r="Q897" s="7" t="n">
        <v>2</v>
      </c>
      <c r="R897" s="7" t="n">
        <v>0</v>
      </c>
    </row>
    <row r="898" spans="1:23">
      <c r="A898" t="s">
        <v>4</v>
      </c>
      <c r="B898" s="4" t="s">
        <v>5</v>
      </c>
    </row>
    <row r="899" spans="1:23">
      <c r="A899" t="n">
        <v>10842</v>
      </c>
      <c r="B899" s="40" t="n">
        <v>28</v>
      </c>
    </row>
    <row r="900" spans="1:23">
      <c r="A900" t="s">
        <v>4</v>
      </c>
      <c r="B900" s="4" t="s">
        <v>5</v>
      </c>
      <c r="C900" s="4" t="s">
        <v>7</v>
      </c>
      <c r="D900" s="4" t="s">
        <v>11</v>
      </c>
      <c r="E900" s="4" t="s">
        <v>8</v>
      </c>
    </row>
    <row r="901" spans="1:23">
      <c r="A901" t="n">
        <v>10843</v>
      </c>
      <c r="B901" s="38" t="n">
        <v>51</v>
      </c>
      <c r="C901" s="7" t="n">
        <v>4</v>
      </c>
      <c r="D901" s="7" t="n">
        <v>17</v>
      </c>
      <c r="E901" s="7" t="s">
        <v>170</v>
      </c>
    </row>
    <row r="902" spans="1:23">
      <c r="A902" t="s">
        <v>4</v>
      </c>
      <c r="B902" s="4" t="s">
        <v>5</v>
      </c>
      <c r="C902" s="4" t="s">
        <v>11</v>
      </c>
    </row>
    <row r="903" spans="1:23">
      <c r="A903" t="n">
        <v>10857</v>
      </c>
      <c r="B903" s="24" t="n">
        <v>16</v>
      </c>
      <c r="C903" s="7" t="n">
        <v>0</v>
      </c>
    </row>
    <row r="904" spans="1:23">
      <c r="A904" t="s">
        <v>4</v>
      </c>
      <c r="B904" s="4" t="s">
        <v>5</v>
      </c>
      <c r="C904" s="4" t="s">
        <v>11</v>
      </c>
      <c r="D904" s="4" t="s">
        <v>7</v>
      </c>
      <c r="E904" s="4" t="s">
        <v>14</v>
      </c>
      <c r="F904" s="4" t="s">
        <v>79</v>
      </c>
      <c r="G904" s="4" t="s">
        <v>7</v>
      </c>
      <c r="H904" s="4" t="s">
        <v>7</v>
      </c>
    </row>
    <row r="905" spans="1:23">
      <c r="A905" t="n">
        <v>10860</v>
      </c>
      <c r="B905" s="39" t="n">
        <v>26</v>
      </c>
      <c r="C905" s="7" t="n">
        <v>17</v>
      </c>
      <c r="D905" s="7" t="n">
        <v>17</v>
      </c>
      <c r="E905" s="7" t="n">
        <v>16344</v>
      </c>
      <c r="F905" s="7" t="s">
        <v>171</v>
      </c>
      <c r="G905" s="7" t="n">
        <v>2</v>
      </c>
      <c r="H905" s="7" t="n">
        <v>0</v>
      </c>
    </row>
    <row r="906" spans="1:23">
      <c r="A906" t="s">
        <v>4</v>
      </c>
      <c r="B906" s="4" t="s">
        <v>5</v>
      </c>
    </row>
    <row r="907" spans="1:23">
      <c r="A907" t="n">
        <v>10877</v>
      </c>
      <c r="B907" s="40" t="n">
        <v>28</v>
      </c>
    </row>
    <row r="908" spans="1:23">
      <c r="A908" t="s">
        <v>4</v>
      </c>
      <c r="B908" s="4" t="s">
        <v>5</v>
      </c>
      <c r="C908" s="4" t="s">
        <v>7</v>
      </c>
      <c r="D908" s="4" t="s">
        <v>11</v>
      </c>
      <c r="E908" s="4" t="s">
        <v>8</v>
      </c>
    </row>
    <row r="909" spans="1:23">
      <c r="A909" t="n">
        <v>10878</v>
      </c>
      <c r="B909" s="38" t="n">
        <v>51</v>
      </c>
      <c r="C909" s="7" t="n">
        <v>4</v>
      </c>
      <c r="D909" s="7" t="n">
        <v>0</v>
      </c>
      <c r="E909" s="7" t="s">
        <v>172</v>
      </c>
    </row>
    <row r="910" spans="1:23">
      <c r="A910" t="s">
        <v>4</v>
      </c>
      <c r="B910" s="4" t="s">
        <v>5</v>
      </c>
      <c r="C910" s="4" t="s">
        <v>11</v>
      </c>
    </row>
    <row r="911" spans="1:23">
      <c r="A911" t="n">
        <v>10892</v>
      </c>
      <c r="B911" s="24" t="n">
        <v>16</v>
      </c>
      <c r="C911" s="7" t="n">
        <v>0</v>
      </c>
    </row>
    <row r="912" spans="1:23">
      <c r="A912" t="s">
        <v>4</v>
      </c>
      <c r="B912" s="4" t="s">
        <v>5</v>
      </c>
      <c r="C912" s="4" t="s">
        <v>11</v>
      </c>
      <c r="D912" s="4" t="s">
        <v>7</v>
      </c>
      <c r="E912" s="4" t="s">
        <v>14</v>
      </c>
      <c r="F912" s="4" t="s">
        <v>79</v>
      </c>
      <c r="G912" s="4" t="s">
        <v>7</v>
      </c>
      <c r="H912" s="4" t="s">
        <v>7</v>
      </c>
      <c r="I912" s="4" t="s">
        <v>7</v>
      </c>
      <c r="J912" s="4" t="s">
        <v>14</v>
      </c>
      <c r="K912" s="4" t="s">
        <v>79</v>
      </c>
      <c r="L912" s="4" t="s">
        <v>7</v>
      </c>
      <c r="M912" s="4" t="s">
        <v>7</v>
      </c>
      <c r="N912" s="4" t="s">
        <v>7</v>
      </c>
      <c r="O912" s="4" t="s">
        <v>14</v>
      </c>
      <c r="P912" s="4" t="s">
        <v>79</v>
      </c>
      <c r="Q912" s="4" t="s">
        <v>7</v>
      </c>
      <c r="R912" s="4" t="s">
        <v>7</v>
      </c>
      <c r="S912" s="4" t="s">
        <v>7</v>
      </c>
      <c r="T912" s="4" t="s">
        <v>14</v>
      </c>
      <c r="U912" s="4" t="s">
        <v>79</v>
      </c>
      <c r="V912" s="4" t="s">
        <v>7</v>
      </c>
      <c r="W912" s="4" t="s">
        <v>7</v>
      </c>
      <c r="X912" s="4" t="s">
        <v>7</v>
      </c>
      <c r="Y912" s="4" t="s">
        <v>14</v>
      </c>
      <c r="Z912" s="4" t="s">
        <v>79</v>
      </c>
      <c r="AA912" s="4" t="s">
        <v>7</v>
      </c>
      <c r="AB912" s="4" t="s">
        <v>7</v>
      </c>
    </row>
    <row r="913" spans="1:28">
      <c r="A913" t="n">
        <v>10895</v>
      </c>
      <c r="B913" s="39" t="n">
        <v>26</v>
      </c>
      <c r="C913" s="7" t="n">
        <v>0</v>
      </c>
      <c r="D913" s="7" t="n">
        <v>17</v>
      </c>
      <c r="E913" s="7" t="n">
        <v>60217</v>
      </c>
      <c r="F913" s="7" t="s">
        <v>173</v>
      </c>
      <c r="G913" s="7" t="n">
        <v>2</v>
      </c>
      <c r="H913" s="7" t="n">
        <v>3</v>
      </c>
      <c r="I913" s="7" t="n">
        <v>17</v>
      </c>
      <c r="J913" s="7" t="n">
        <v>60218</v>
      </c>
      <c r="K913" s="7" t="s">
        <v>174</v>
      </c>
      <c r="L913" s="7" t="n">
        <v>2</v>
      </c>
      <c r="M913" s="7" t="n">
        <v>3</v>
      </c>
      <c r="N913" s="7" t="n">
        <v>17</v>
      </c>
      <c r="O913" s="7" t="n">
        <v>60219</v>
      </c>
      <c r="P913" s="7" t="s">
        <v>175</v>
      </c>
      <c r="Q913" s="7" t="n">
        <v>2</v>
      </c>
      <c r="R913" s="7" t="n">
        <v>3</v>
      </c>
      <c r="S913" s="7" t="n">
        <v>17</v>
      </c>
      <c r="T913" s="7" t="n">
        <v>60220</v>
      </c>
      <c r="U913" s="7" t="s">
        <v>176</v>
      </c>
      <c r="V913" s="7" t="n">
        <v>2</v>
      </c>
      <c r="W913" s="7" t="n">
        <v>3</v>
      </c>
      <c r="X913" s="7" t="n">
        <v>17</v>
      </c>
      <c r="Y913" s="7" t="n">
        <v>60221</v>
      </c>
      <c r="Z913" s="7" t="s">
        <v>177</v>
      </c>
      <c r="AA913" s="7" t="n">
        <v>2</v>
      </c>
      <c r="AB913" s="7" t="n">
        <v>0</v>
      </c>
    </row>
    <row r="914" spans="1:28">
      <c r="A914" t="s">
        <v>4</v>
      </c>
      <c r="B914" s="4" t="s">
        <v>5</v>
      </c>
    </row>
    <row r="915" spans="1:28">
      <c r="A915" t="n">
        <v>11356</v>
      </c>
      <c r="B915" s="40" t="n">
        <v>28</v>
      </c>
    </row>
    <row r="916" spans="1:28">
      <c r="A916" t="s">
        <v>4</v>
      </c>
      <c r="B916" s="4" t="s">
        <v>5</v>
      </c>
      <c r="C916" s="4" t="s">
        <v>7</v>
      </c>
      <c r="D916" s="4" t="s">
        <v>11</v>
      </c>
      <c r="E916" s="4" t="s">
        <v>8</v>
      </c>
    </row>
    <row r="917" spans="1:28">
      <c r="A917" t="n">
        <v>11357</v>
      </c>
      <c r="B917" s="38" t="n">
        <v>51</v>
      </c>
      <c r="C917" s="7" t="n">
        <v>4</v>
      </c>
      <c r="D917" s="7" t="n">
        <v>17</v>
      </c>
      <c r="E917" s="7" t="s">
        <v>178</v>
      </c>
    </row>
    <row r="918" spans="1:28">
      <c r="A918" t="s">
        <v>4</v>
      </c>
      <c r="B918" s="4" t="s">
        <v>5</v>
      </c>
      <c r="C918" s="4" t="s">
        <v>11</v>
      </c>
    </row>
    <row r="919" spans="1:28">
      <c r="A919" t="n">
        <v>11371</v>
      </c>
      <c r="B919" s="24" t="n">
        <v>16</v>
      </c>
      <c r="C919" s="7" t="n">
        <v>0</v>
      </c>
    </row>
    <row r="920" spans="1:28">
      <c r="A920" t="s">
        <v>4</v>
      </c>
      <c r="B920" s="4" t="s">
        <v>5</v>
      </c>
      <c r="C920" s="4" t="s">
        <v>11</v>
      </c>
      <c r="D920" s="4" t="s">
        <v>7</v>
      </c>
      <c r="E920" s="4" t="s">
        <v>14</v>
      </c>
      <c r="F920" s="4" t="s">
        <v>79</v>
      </c>
      <c r="G920" s="4" t="s">
        <v>7</v>
      </c>
      <c r="H920" s="4" t="s">
        <v>7</v>
      </c>
      <c r="I920" s="4" t="s">
        <v>7</v>
      </c>
      <c r="J920" s="4" t="s">
        <v>14</v>
      </c>
      <c r="K920" s="4" t="s">
        <v>79</v>
      </c>
      <c r="L920" s="4" t="s">
        <v>7</v>
      </c>
      <c r="M920" s="4" t="s">
        <v>7</v>
      </c>
    </row>
    <row r="921" spans="1:28">
      <c r="A921" t="n">
        <v>11374</v>
      </c>
      <c r="B921" s="39" t="n">
        <v>26</v>
      </c>
      <c r="C921" s="7" t="n">
        <v>17</v>
      </c>
      <c r="D921" s="7" t="n">
        <v>17</v>
      </c>
      <c r="E921" s="7" t="n">
        <v>16345</v>
      </c>
      <c r="F921" s="7" t="s">
        <v>179</v>
      </c>
      <c r="G921" s="7" t="n">
        <v>2</v>
      </c>
      <c r="H921" s="7" t="n">
        <v>3</v>
      </c>
      <c r="I921" s="7" t="n">
        <v>17</v>
      </c>
      <c r="J921" s="7" t="n">
        <v>16346</v>
      </c>
      <c r="K921" s="7" t="s">
        <v>180</v>
      </c>
      <c r="L921" s="7" t="n">
        <v>2</v>
      </c>
      <c r="M921" s="7" t="n">
        <v>0</v>
      </c>
    </row>
    <row r="922" spans="1:28">
      <c r="A922" t="s">
        <v>4</v>
      </c>
      <c r="B922" s="4" t="s">
        <v>5</v>
      </c>
    </row>
    <row r="923" spans="1:28">
      <c r="A923" t="n">
        <v>11451</v>
      </c>
      <c r="B923" s="40" t="n">
        <v>28</v>
      </c>
    </row>
    <row r="924" spans="1:28">
      <c r="A924" t="s">
        <v>4</v>
      </c>
      <c r="B924" s="4" t="s">
        <v>5</v>
      </c>
      <c r="C924" s="4" t="s">
        <v>7</v>
      </c>
      <c r="D924" s="4" t="s">
        <v>11</v>
      </c>
      <c r="E924" s="4" t="s">
        <v>8</v>
      </c>
    </row>
    <row r="925" spans="1:28">
      <c r="A925" t="n">
        <v>11452</v>
      </c>
      <c r="B925" s="38" t="n">
        <v>51</v>
      </c>
      <c r="C925" s="7" t="n">
        <v>4</v>
      </c>
      <c r="D925" s="7" t="n">
        <v>0</v>
      </c>
      <c r="E925" s="7" t="s">
        <v>181</v>
      </c>
    </row>
    <row r="926" spans="1:28">
      <c r="A926" t="s">
        <v>4</v>
      </c>
      <c r="B926" s="4" t="s">
        <v>5</v>
      </c>
      <c r="C926" s="4" t="s">
        <v>11</v>
      </c>
    </row>
    <row r="927" spans="1:28">
      <c r="A927" t="n">
        <v>11467</v>
      </c>
      <c r="B927" s="24" t="n">
        <v>16</v>
      </c>
      <c r="C927" s="7" t="n">
        <v>0</v>
      </c>
    </row>
    <row r="928" spans="1:28">
      <c r="A928" t="s">
        <v>4</v>
      </c>
      <c r="B928" s="4" t="s">
        <v>5</v>
      </c>
      <c r="C928" s="4" t="s">
        <v>11</v>
      </c>
      <c r="D928" s="4" t="s">
        <v>7</v>
      </c>
      <c r="E928" s="4" t="s">
        <v>14</v>
      </c>
      <c r="F928" s="4" t="s">
        <v>79</v>
      </c>
      <c r="G928" s="4" t="s">
        <v>7</v>
      </c>
      <c r="H928" s="4" t="s">
        <v>7</v>
      </c>
    </row>
    <row r="929" spans="1:28">
      <c r="A929" t="n">
        <v>11470</v>
      </c>
      <c r="B929" s="39" t="n">
        <v>26</v>
      </c>
      <c r="C929" s="7" t="n">
        <v>0</v>
      </c>
      <c r="D929" s="7" t="n">
        <v>17</v>
      </c>
      <c r="E929" s="7" t="n">
        <v>60222</v>
      </c>
      <c r="F929" s="7" t="s">
        <v>182</v>
      </c>
      <c r="G929" s="7" t="n">
        <v>2</v>
      </c>
      <c r="H929" s="7" t="n">
        <v>0</v>
      </c>
    </row>
    <row r="930" spans="1:28">
      <c r="A930" t="s">
        <v>4</v>
      </c>
      <c r="B930" s="4" t="s">
        <v>5</v>
      </c>
    </row>
    <row r="931" spans="1:28">
      <c r="A931" t="n">
        <v>11493</v>
      </c>
      <c r="B931" s="40" t="n">
        <v>28</v>
      </c>
    </row>
    <row r="932" spans="1:28">
      <c r="A932" t="s">
        <v>4</v>
      </c>
      <c r="B932" s="4" t="s">
        <v>5</v>
      </c>
      <c r="C932" s="4" t="s">
        <v>11</v>
      </c>
      <c r="D932" s="4" t="s">
        <v>7</v>
      </c>
    </row>
    <row r="933" spans="1:28">
      <c r="A933" t="n">
        <v>11494</v>
      </c>
      <c r="B933" s="44" t="n">
        <v>89</v>
      </c>
      <c r="C933" s="7" t="n">
        <v>65533</v>
      </c>
      <c r="D933" s="7" t="n">
        <v>1</v>
      </c>
    </row>
    <row r="934" spans="1:28">
      <c r="A934" t="s">
        <v>4</v>
      </c>
      <c r="B934" s="4" t="s">
        <v>5</v>
      </c>
      <c r="C934" s="4" t="s">
        <v>7</v>
      </c>
      <c r="D934" s="4" t="s">
        <v>11</v>
      </c>
      <c r="E934" s="4" t="s">
        <v>13</v>
      </c>
    </row>
    <row r="935" spans="1:28">
      <c r="A935" t="n">
        <v>11498</v>
      </c>
      <c r="B935" s="17" t="n">
        <v>58</v>
      </c>
      <c r="C935" s="7" t="n">
        <v>0</v>
      </c>
      <c r="D935" s="7" t="n">
        <v>500</v>
      </c>
      <c r="E935" s="7" t="n">
        <v>1</v>
      </c>
    </row>
    <row r="936" spans="1:28">
      <c r="A936" t="s">
        <v>4</v>
      </c>
      <c r="B936" s="4" t="s">
        <v>5</v>
      </c>
      <c r="C936" s="4" t="s">
        <v>7</v>
      </c>
      <c r="D936" s="4" t="s">
        <v>11</v>
      </c>
    </row>
    <row r="937" spans="1:28">
      <c r="A937" t="n">
        <v>11506</v>
      </c>
      <c r="B937" s="17" t="n">
        <v>58</v>
      </c>
      <c r="C937" s="7" t="n">
        <v>255</v>
      </c>
      <c r="D937" s="7" t="n">
        <v>0</v>
      </c>
    </row>
    <row r="938" spans="1:28">
      <c r="A938" t="s">
        <v>4</v>
      </c>
      <c r="B938" s="4" t="s">
        <v>5</v>
      </c>
      <c r="C938" s="4" t="s">
        <v>7</v>
      </c>
      <c r="D938" s="4" t="s">
        <v>11</v>
      </c>
      <c r="E938" s="4" t="s">
        <v>13</v>
      </c>
      <c r="F938" s="4" t="s">
        <v>11</v>
      </c>
      <c r="G938" s="4" t="s">
        <v>14</v>
      </c>
      <c r="H938" s="4" t="s">
        <v>14</v>
      </c>
      <c r="I938" s="4" t="s">
        <v>11</v>
      </c>
      <c r="J938" s="4" t="s">
        <v>11</v>
      </c>
      <c r="K938" s="4" t="s">
        <v>14</v>
      </c>
      <c r="L938" s="4" t="s">
        <v>14</v>
      </c>
      <c r="M938" s="4" t="s">
        <v>14</v>
      </c>
      <c r="N938" s="4" t="s">
        <v>14</v>
      </c>
      <c r="O938" s="4" t="s">
        <v>8</v>
      </c>
    </row>
    <row r="939" spans="1:28">
      <c r="A939" t="n">
        <v>11510</v>
      </c>
      <c r="B939" s="14" t="n">
        <v>50</v>
      </c>
      <c r="C939" s="7" t="n">
        <v>0</v>
      </c>
      <c r="D939" s="7" t="n">
        <v>2203</v>
      </c>
      <c r="E939" s="7" t="n">
        <v>1</v>
      </c>
      <c r="F939" s="7" t="n">
        <v>0</v>
      </c>
      <c r="G939" s="7" t="n">
        <v>0</v>
      </c>
      <c r="H939" s="7" t="n">
        <v>0</v>
      </c>
      <c r="I939" s="7" t="n">
        <v>0</v>
      </c>
      <c r="J939" s="7" t="n">
        <v>65533</v>
      </c>
      <c r="K939" s="7" t="n">
        <v>0</v>
      </c>
      <c r="L939" s="7" t="n">
        <v>0</v>
      </c>
      <c r="M939" s="7" t="n">
        <v>0</v>
      </c>
      <c r="N939" s="7" t="n">
        <v>0</v>
      </c>
      <c r="O939" s="7" t="s">
        <v>17</v>
      </c>
    </row>
    <row r="940" spans="1:28">
      <c r="A940" t="s">
        <v>4</v>
      </c>
      <c r="B940" s="4" t="s">
        <v>5</v>
      </c>
      <c r="C940" s="4" t="s">
        <v>11</v>
      </c>
    </row>
    <row r="941" spans="1:28">
      <c r="A941" t="n">
        <v>11549</v>
      </c>
      <c r="B941" s="24" t="n">
        <v>16</v>
      </c>
      <c r="C941" s="7" t="n">
        <v>500</v>
      </c>
    </row>
    <row r="942" spans="1:28">
      <c r="A942" t="s">
        <v>4</v>
      </c>
      <c r="B942" s="4" t="s">
        <v>5</v>
      </c>
      <c r="C942" s="4" t="s">
        <v>7</v>
      </c>
    </row>
    <row r="943" spans="1:28">
      <c r="A943" t="n">
        <v>11552</v>
      </c>
      <c r="B943" s="35" t="n">
        <v>45</v>
      </c>
      <c r="C943" s="7" t="n">
        <v>0</v>
      </c>
    </row>
    <row r="944" spans="1:28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  <c r="F944" s="4" t="s">
        <v>8</v>
      </c>
      <c r="G944" s="4" t="s">
        <v>8</v>
      </c>
      <c r="H944" s="4" t="s">
        <v>8</v>
      </c>
    </row>
    <row r="945" spans="1:15">
      <c r="A945" t="n">
        <v>11554</v>
      </c>
      <c r="B945" s="38" t="n">
        <v>51</v>
      </c>
      <c r="C945" s="7" t="n">
        <v>3</v>
      </c>
      <c r="D945" s="7" t="n">
        <v>17</v>
      </c>
      <c r="E945" s="7" t="s">
        <v>84</v>
      </c>
      <c r="F945" s="7" t="s">
        <v>87</v>
      </c>
      <c r="G945" s="7" t="s">
        <v>86</v>
      </c>
      <c r="H945" s="7" t="s">
        <v>87</v>
      </c>
    </row>
    <row r="946" spans="1:15">
      <c r="A946" t="s">
        <v>4</v>
      </c>
      <c r="B946" s="4" t="s">
        <v>5</v>
      </c>
      <c r="C946" s="4" t="s">
        <v>7</v>
      </c>
      <c r="D946" s="4" t="s">
        <v>11</v>
      </c>
      <c r="E946" s="4" t="s">
        <v>8</v>
      </c>
      <c r="F946" s="4" t="s">
        <v>8</v>
      </c>
      <c r="G946" s="4" t="s">
        <v>8</v>
      </c>
      <c r="H946" s="4" t="s">
        <v>8</v>
      </c>
    </row>
    <row r="947" spans="1:15">
      <c r="A947" t="n">
        <v>11567</v>
      </c>
      <c r="B947" s="38" t="n">
        <v>51</v>
      </c>
      <c r="C947" s="7" t="n">
        <v>3</v>
      </c>
      <c r="D947" s="7" t="n">
        <v>0</v>
      </c>
      <c r="E947" s="7" t="s">
        <v>117</v>
      </c>
      <c r="F947" s="7" t="s">
        <v>183</v>
      </c>
      <c r="G947" s="7" t="s">
        <v>86</v>
      </c>
      <c r="H947" s="7" t="s">
        <v>87</v>
      </c>
    </row>
    <row r="948" spans="1:15">
      <c r="A948" t="s">
        <v>4</v>
      </c>
      <c r="B948" s="4" t="s">
        <v>5</v>
      </c>
      <c r="C948" s="4" t="s">
        <v>7</v>
      </c>
      <c r="D948" s="4" t="s">
        <v>7</v>
      </c>
      <c r="E948" s="4" t="s">
        <v>13</v>
      </c>
      <c r="F948" s="4" t="s">
        <v>13</v>
      </c>
      <c r="G948" s="4" t="s">
        <v>13</v>
      </c>
      <c r="H948" s="4" t="s">
        <v>11</v>
      </c>
    </row>
    <row r="949" spans="1:15">
      <c r="A949" t="n">
        <v>11580</v>
      </c>
      <c r="B949" s="35" t="n">
        <v>45</v>
      </c>
      <c r="C949" s="7" t="n">
        <v>2</v>
      </c>
      <c r="D949" s="7" t="n">
        <v>3</v>
      </c>
      <c r="E949" s="7" t="n">
        <v>-0.280000001192093</v>
      </c>
      <c r="F949" s="7" t="n">
        <v>0.230000004172325</v>
      </c>
      <c r="G949" s="7" t="n">
        <v>-14.4200000762939</v>
      </c>
      <c r="H949" s="7" t="n">
        <v>0</v>
      </c>
    </row>
    <row r="950" spans="1:15">
      <c r="A950" t="s">
        <v>4</v>
      </c>
      <c r="B950" s="4" t="s">
        <v>5</v>
      </c>
      <c r="C950" s="4" t="s">
        <v>7</v>
      </c>
      <c r="D950" s="4" t="s">
        <v>7</v>
      </c>
      <c r="E950" s="4" t="s">
        <v>13</v>
      </c>
      <c r="F950" s="4" t="s">
        <v>13</v>
      </c>
      <c r="G950" s="4" t="s">
        <v>13</v>
      </c>
      <c r="H950" s="4" t="s">
        <v>11</v>
      </c>
      <c r="I950" s="4" t="s">
        <v>7</v>
      </c>
    </row>
    <row r="951" spans="1:15">
      <c r="A951" t="n">
        <v>11597</v>
      </c>
      <c r="B951" s="35" t="n">
        <v>45</v>
      </c>
      <c r="C951" s="7" t="n">
        <v>4</v>
      </c>
      <c r="D951" s="7" t="n">
        <v>3</v>
      </c>
      <c r="E951" s="7" t="n">
        <v>7.38000011444092</v>
      </c>
      <c r="F951" s="7" t="n">
        <v>232.300003051758</v>
      </c>
      <c r="G951" s="7" t="n">
        <v>5</v>
      </c>
      <c r="H951" s="7" t="n">
        <v>0</v>
      </c>
      <c r="I951" s="7" t="n">
        <v>0</v>
      </c>
    </row>
    <row r="952" spans="1:15">
      <c r="A952" t="s">
        <v>4</v>
      </c>
      <c r="B952" s="4" t="s">
        <v>5</v>
      </c>
      <c r="C952" s="4" t="s">
        <v>7</v>
      </c>
      <c r="D952" s="4" t="s">
        <v>7</v>
      </c>
      <c r="E952" s="4" t="s">
        <v>13</v>
      </c>
      <c r="F952" s="4" t="s">
        <v>11</v>
      </c>
    </row>
    <row r="953" spans="1:15">
      <c r="A953" t="n">
        <v>11615</v>
      </c>
      <c r="B953" s="35" t="n">
        <v>45</v>
      </c>
      <c r="C953" s="7" t="n">
        <v>5</v>
      </c>
      <c r="D953" s="7" t="n">
        <v>3</v>
      </c>
      <c r="E953" s="7" t="n">
        <v>1.79999995231628</v>
      </c>
      <c r="F953" s="7" t="n">
        <v>0</v>
      </c>
    </row>
    <row r="954" spans="1:15">
      <c r="A954" t="s">
        <v>4</v>
      </c>
      <c r="B954" s="4" t="s">
        <v>5</v>
      </c>
      <c r="C954" s="4" t="s">
        <v>7</v>
      </c>
      <c r="D954" s="4" t="s">
        <v>7</v>
      </c>
      <c r="E954" s="4" t="s">
        <v>13</v>
      </c>
      <c r="F954" s="4" t="s">
        <v>11</v>
      </c>
    </row>
    <row r="955" spans="1:15">
      <c r="A955" t="n">
        <v>11624</v>
      </c>
      <c r="B955" s="35" t="n">
        <v>45</v>
      </c>
      <c r="C955" s="7" t="n">
        <v>11</v>
      </c>
      <c r="D955" s="7" t="n">
        <v>3</v>
      </c>
      <c r="E955" s="7" t="n">
        <v>25.8999996185303</v>
      </c>
      <c r="F955" s="7" t="n">
        <v>0</v>
      </c>
    </row>
    <row r="956" spans="1:15">
      <c r="A956" t="s">
        <v>4</v>
      </c>
      <c r="B956" s="4" t="s">
        <v>5</v>
      </c>
      <c r="C956" s="4" t="s">
        <v>7</v>
      </c>
      <c r="D956" s="4" t="s">
        <v>7</v>
      </c>
      <c r="E956" s="4" t="s">
        <v>13</v>
      </c>
      <c r="F956" s="4" t="s">
        <v>11</v>
      </c>
    </row>
    <row r="957" spans="1:15">
      <c r="A957" t="n">
        <v>11633</v>
      </c>
      <c r="B957" s="35" t="n">
        <v>45</v>
      </c>
      <c r="C957" s="7" t="n">
        <v>5</v>
      </c>
      <c r="D957" s="7" t="n">
        <v>3</v>
      </c>
      <c r="E957" s="7" t="n">
        <v>1.39999997615814</v>
      </c>
      <c r="F957" s="7" t="n">
        <v>1000</v>
      </c>
    </row>
    <row r="958" spans="1:15">
      <c r="A958" t="s">
        <v>4</v>
      </c>
      <c r="B958" s="4" t="s">
        <v>5</v>
      </c>
      <c r="C958" s="4" t="s">
        <v>11</v>
      </c>
      <c r="D958" s="4" t="s">
        <v>13</v>
      </c>
      <c r="E958" s="4" t="s">
        <v>13</v>
      </c>
      <c r="F958" s="4" t="s">
        <v>13</v>
      </c>
      <c r="G958" s="4" t="s">
        <v>13</v>
      </c>
    </row>
    <row r="959" spans="1:15">
      <c r="A959" t="n">
        <v>11642</v>
      </c>
      <c r="B959" s="32" t="n">
        <v>46</v>
      </c>
      <c r="C959" s="7" t="n">
        <v>17</v>
      </c>
      <c r="D959" s="7" t="n">
        <v>0</v>
      </c>
      <c r="E959" s="7" t="n">
        <v>-0.5</v>
      </c>
      <c r="F959" s="7" t="n">
        <v>-13.9499998092651</v>
      </c>
      <c r="G959" s="7" t="n">
        <v>240</v>
      </c>
    </row>
    <row r="960" spans="1:15">
      <c r="A960" t="s">
        <v>4</v>
      </c>
      <c r="B960" s="4" t="s">
        <v>5</v>
      </c>
      <c r="C960" s="4" t="s">
        <v>11</v>
      </c>
      <c r="D960" s="4" t="s">
        <v>13</v>
      </c>
      <c r="E960" s="4" t="s">
        <v>13</v>
      </c>
      <c r="F960" s="4" t="s">
        <v>13</v>
      </c>
      <c r="G960" s="4" t="s">
        <v>11</v>
      </c>
      <c r="H960" s="4" t="s">
        <v>11</v>
      </c>
    </row>
    <row r="961" spans="1:9">
      <c r="A961" t="n">
        <v>11661</v>
      </c>
      <c r="B961" s="45" t="n">
        <v>60</v>
      </c>
      <c r="C961" s="7" t="n">
        <v>17</v>
      </c>
      <c r="D961" s="7" t="n">
        <v>0</v>
      </c>
      <c r="E961" s="7" t="n">
        <v>2</v>
      </c>
      <c r="F961" s="7" t="n">
        <v>0</v>
      </c>
      <c r="G961" s="7" t="n">
        <v>0</v>
      </c>
      <c r="H961" s="7" t="n">
        <v>0</v>
      </c>
    </row>
    <row r="962" spans="1:9">
      <c r="A962" t="s">
        <v>4</v>
      </c>
      <c r="B962" s="4" t="s">
        <v>5</v>
      </c>
      <c r="C962" s="4" t="s">
        <v>11</v>
      </c>
      <c r="D962" s="4" t="s">
        <v>13</v>
      </c>
      <c r="E962" s="4" t="s">
        <v>13</v>
      </c>
      <c r="F962" s="4" t="s">
        <v>13</v>
      </c>
      <c r="G962" s="4" t="s">
        <v>11</v>
      </c>
      <c r="H962" s="4" t="s">
        <v>11</v>
      </c>
    </row>
    <row r="963" spans="1:9">
      <c r="A963" t="n">
        <v>11680</v>
      </c>
      <c r="B963" s="45" t="n">
        <v>60</v>
      </c>
      <c r="C963" s="7" t="n">
        <v>17</v>
      </c>
      <c r="D963" s="7" t="n">
        <v>-50</v>
      </c>
      <c r="E963" s="7" t="n">
        <v>2</v>
      </c>
      <c r="F963" s="7" t="n">
        <v>0</v>
      </c>
      <c r="G963" s="7" t="n">
        <v>1000</v>
      </c>
      <c r="H963" s="7" t="n">
        <v>0</v>
      </c>
    </row>
    <row r="964" spans="1:9">
      <c r="A964" t="s">
        <v>4</v>
      </c>
      <c r="B964" s="4" t="s">
        <v>5</v>
      </c>
      <c r="C964" s="4" t="s">
        <v>11</v>
      </c>
      <c r="D964" s="4" t="s">
        <v>11</v>
      </c>
      <c r="E964" s="4" t="s">
        <v>11</v>
      </c>
    </row>
    <row r="965" spans="1:9">
      <c r="A965" t="n">
        <v>11699</v>
      </c>
      <c r="B965" s="48" t="n">
        <v>61</v>
      </c>
      <c r="C965" s="7" t="n">
        <v>0</v>
      </c>
      <c r="D965" s="7" t="n">
        <v>17</v>
      </c>
      <c r="E965" s="7" t="n">
        <v>0</v>
      </c>
    </row>
    <row r="966" spans="1:9">
      <c r="A966" t="s">
        <v>4</v>
      </c>
      <c r="B966" s="4" t="s">
        <v>5</v>
      </c>
      <c r="C966" s="4" t="s">
        <v>7</v>
      </c>
    </row>
    <row r="967" spans="1:9">
      <c r="A967" t="n">
        <v>11706</v>
      </c>
      <c r="B967" s="31" t="n">
        <v>116</v>
      </c>
      <c r="C967" s="7" t="n">
        <v>0</v>
      </c>
    </row>
    <row r="968" spans="1:9">
      <c r="A968" t="s">
        <v>4</v>
      </c>
      <c r="B968" s="4" t="s">
        <v>5</v>
      </c>
      <c r="C968" s="4" t="s">
        <v>7</v>
      </c>
      <c r="D968" s="4" t="s">
        <v>11</v>
      </c>
    </row>
    <row r="969" spans="1:9">
      <c r="A969" t="n">
        <v>11708</v>
      </c>
      <c r="B969" s="31" t="n">
        <v>116</v>
      </c>
      <c r="C969" s="7" t="n">
        <v>2</v>
      </c>
      <c r="D969" s="7" t="n">
        <v>1</v>
      </c>
    </row>
    <row r="970" spans="1:9">
      <c r="A970" t="s">
        <v>4</v>
      </c>
      <c r="B970" s="4" t="s">
        <v>5</v>
      </c>
      <c r="C970" s="4" t="s">
        <v>7</v>
      </c>
      <c r="D970" s="4" t="s">
        <v>14</v>
      </c>
    </row>
    <row r="971" spans="1:9">
      <c r="A971" t="n">
        <v>11712</v>
      </c>
      <c r="B971" s="31" t="n">
        <v>116</v>
      </c>
      <c r="C971" s="7" t="n">
        <v>5</v>
      </c>
      <c r="D971" s="7" t="n">
        <v>1077936128</v>
      </c>
    </row>
    <row r="972" spans="1:9">
      <c r="A972" t="s">
        <v>4</v>
      </c>
      <c r="B972" s="4" t="s">
        <v>5</v>
      </c>
      <c r="C972" s="4" t="s">
        <v>7</v>
      </c>
      <c r="D972" s="4" t="s">
        <v>11</v>
      </c>
    </row>
    <row r="973" spans="1:9">
      <c r="A973" t="n">
        <v>11718</v>
      </c>
      <c r="B973" s="31" t="n">
        <v>116</v>
      </c>
      <c r="C973" s="7" t="n">
        <v>6</v>
      </c>
      <c r="D973" s="7" t="n">
        <v>1</v>
      </c>
    </row>
    <row r="974" spans="1:9">
      <c r="A974" t="s">
        <v>4</v>
      </c>
      <c r="B974" s="4" t="s">
        <v>5</v>
      </c>
      <c r="C974" s="4" t="s">
        <v>7</v>
      </c>
      <c r="D974" s="4" t="s">
        <v>11</v>
      </c>
      <c r="E974" s="4" t="s">
        <v>13</v>
      </c>
    </row>
    <row r="975" spans="1:9">
      <c r="A975" t="n">
        <v>11722</v>
      </c>
      <c r="B975" s="17" t="n">
        <v>58</v>
      </c>
      <c r="C975" s="7" t="n">
        <v>100</v>
      </c>
      <c r="D975" s="7" t="n">
        <v>500</v>
      </c>
      <c r="E975" s="7" t="n">
        <v>1</v>
      </c>
    </row>
    <row r="976" spans="1:9">
      <c r="A976" t="s">
        <v>4</v>
      </c>
      <c r="B976" s="4" t="s">
        <v>5</v>
      </c>
      <c r="C976" s="4" t="s">
        <v>7</v>
      </c>
      <c r="D976" s="4" t="s">
        <v>11</v>
      </c>
    </row>
    <row r="977" spans="1:8">
      <c r="A977" t="n">
        <v>11730</v>
      </c>
      <c r="B977" s="17" t="n">
        <v>58</v>
      </c>
      <c r="C977" s="7" t="n">
        <v>255</v>
      </c>
      <c r="D977" s="7" t="n">
        <v>0</v>
      </c>
    </row>
    <row r="978" spans="1:8">
      <c r="A978" t="s">
        <v>4</v>
      </c>
      <c r="B978" s="4" t="s">
        <v>5</v>
      </c>
      <c r="C978" s="4" t="s">
        <v>7</v>
      </c>
      <c r="D978" s="4" t="s">
        <v>11</v>
      </c>
    </row>
    <row r="979" spans="1:8">
      <c r="A979" t="n">
        <v>11734</v>
      </c>
      <c r="B979" s="35" t="n">
        <v>45</v>
      </c>
      <c r="C979" s="7" t="n">
        <v>7</v>
      </c>
      <c r="D979" s="7" t="n">
        <v>255</v>
      </c>
    </row>
    <row r="980" spans="1:8">
      <c r="A980" t="s">
        <v>4</v>
      </c>
      <c r="B980" s="4" t="s">
        <v>5</v>
      </c>
      <c r="C980" s="4" t="s">
        <v>7</v>
      </c>
      <c r="D980" s="4" t="s">
        <v>7</v>
      </c>
      <c r="E980" s="4" t="s">
        <v>13</v>
      </c>
      <c r="F980" s="4" t="s">
        <v>13</v>
      </c>
      <c r="G980" s="4" t="s">
        <v>13</v>
      </c>
      <c r="H980" s="4" t="s">
        <v>11</v>
      </c>
    </row>
    <row r="981" spans="1:8">
      <c r="A981" t="n">
        <v>11738</v>
      </c>
      <c r="B981" s="35" t="n">
        <v>45</v>
      </c>
      <c r="C981" s="7" t="n">
        <v>2</v>
      </c>
      <c r="D981" s="7" t="n">
        <v>3</v>
      </c>
      <c r="E981" s="7" t="n">
        <v>-0.239999994635582</v>
      </c>
      <c r="F981" s="7" t="n">
        <v>0.230000004172325</v>
      </c>
      <c r="G981" s="7" t="n">
        <v>-14.460000038147</v>
      </c>
      <c r="H981" s="7" t="n">
        <v>50000</v>
      </c>
    </row>
    <row r="982" spans="1:8">
      <c r="A982" t="s">
        <v>4</v>
      </c>
      <c r="B982" s="4" t="s">
        <v>5</v>
      </c>
      <c r="C982" s="4" t="s">
        <v>7</v>
      </c>
      <c r="D982" s="4" t="s">
        <v>7</v>
      </c>
      <c r="E982" s="4" t="s">
        <v>13</v>
      </c>
      <c r="F982" s="4" t="s">
        <v>13</v>
      </c>
      <c r="G982" s="4" t="s">
        <v>13</v>
      </c>
      <c r="H982" s="4" t="s">
        <v>11</v>
      </c>
      <c r="I982" s="4" t="s">
        <v>7</v>
      </c>
    </row>
    <row r="983" spans="1:8">
      <c r="A983" t="n">
        <v>11755</v>
      </c>
      <c r="B983" s="35" t="n">
        <v>45</v>
      </c>
      <c r="C983" s="7" t="n">
        <v>4</v>
      </c>
      <c r="D983" s="7" t="n">
        <v>3</v>
      </c>
      <c r="E983" s="7" t="n">
        <v>7.38000011444092</v>
      </c>
      <c r="F983" s="7" t="n">
        <v>218.139999389648</v>
      </c>
      <c r="G983" s="7" t="n">
        <v>5</v>
      </c>
      <c r="H983" s="7" t="n">
        <v>50000</v>
      </c>
      <c r="I983" s="7" t="n">
        <v>0</v>
      </c>
    </row>
    <row r="984" spans="1:8">
      <c r="A984" t="s">
        <v>4</v>
      </c>
      <c r="B984" s="4" t="s">
        <v>5</v>
      </c>
      <c r="C984" s="4" t="s">
        <v>7</v>
      </c>
      <c r="D984" s="4" t="s">
        <v>7</v>
      </c>
      <c r="E984" s="4" t="s">
        <v>13</v>
      </c>
      <c r="F984" s="4" t="s">
        <v>11</v>
      </c>
    </row>
    <row r="985" spans="1:8">
      <c r="A985" t="n">
        <v>11773</v>
      </c>
      <c r="B985" s="35" t="n">
        <v>45</v>
      </c>
      <c r="C985" s="7" t="n">
        <v>5</v>
      </c>
      <c r="D985" s="7" t="n">
        <v>3</v>
      </c>
      <c r="E985" s="7" t="n">
        <v>1.20000004768372</v>
      </c>
      <c r="F985" s="7" t="n">
        <v>30000</v>
      </c>
    </row>
    <row r="986" spans="1:8">
      <c r="A986" t="s">
        <v>4</v>
      </c>
      <c r="B986" s="4" t="s">
        <v>5</v>
      </c>
      <c r="C986" s="4" t="s">
        <v>7</v>
      </c>
      <c r="D986" s="4" t="s">
        <v>11</v>
      </c>
      <c r="E986" s="4" t="s">
        <v>8</v>
      </c>
    </row>
    <row r="987" spans="1:8">
      <c r="A987" t="n">
        <v>11782</v>
      </c>
      <c r="B987" s="38" t="n">
        <v>51</v>
      </c>
      <c r="C987" s="7" t="n">
        <v>4</v>
      </c>
      <c r="D987" s="7" t="n">
        <v>17</v>
      </c>
      <c r="E987" s="7" t="s">
        <v>184</v>
      </c>
    </row>
    <row r="988" spans="1:8">
      <c r="A988" t="s">
        <v>4</v>
      </c>
      <c r="B988" s="4" t="s">
        <v>5</v>
      </c>
      <c r="C988" s="4" t="s">
        <v>11</v>
      </c>
    </row>
    <row r="989" spans="1:8">
      <c r="A989" t="n">
        <v>11795</v>
      </c>
      <c r="B989" s="24" t="n">
        <v>16</v>
      </c>
      <c r="C989" s="7" t="n">
        <v>0</v>
      </c>
    </row>
    <row r="990" spans="1:8">
      <c r="A990" t="s">
        <v>4</v>
      </c>
      <c r="B990" s="4" t="s">
        <v>5</v>
      </c>
      <c r="C990" s="4" t="s">
        <v>11</v>
      </c>
      <c r="D990" s="4" t="s">
        <v>7</v>
      </c>
      <c r="E990" s="4" t="s">
        <v>14</v>
      </c>
      <c r="F990" s="4" t="s">
        <v>79</v>
      </c>
      <c r="G990" s="4" t="s">
        <v>7</v>
      </c>
      <c r="H990" s="4" t="s">
        <v>7</v>
      </c>
      <c r="I990" s="4" t="s">
        <v>7</v>
      </c>
      <c r="J990" s="4" t="s">
        <v>14</v>
      </c>
      <c r="K990" s="4" t="s">
        <v>79</v>
      </c>
      <c r="L990" s="4" t="s">
        <v>7</v>
      </c>
      <c r="M990" s="4" t="s">
        <v>7</v>
      </c>
    </row>
    <row r="991" spans="1:8">
      <c r="A991" t="n">
        <v>11798</v>
      </c>
      <c r="B991" s="39" t="n">
        <v>26</v>
      </c>
      <c r="C991" s="7" t="n">
        <v>17</v>
      </c>
      <c r="D991" s="7" t="n">
        <v>17</v>
      </c>
      <c r="E991" s="7" t="n">
        <v>16347</v>
      </c>
      <c r="F991" s="7" t="s">
        <v>185</v>
      </c>
      <c r="G991" s="7" t="n">
        <v>2</v>
      </c>
      <c r="H991" s="7" t="n">
        <v>3</v>
      </c>
      <c r="I991" s="7" t="n">
        <v>17</v>
      </c>
      <c r="J991" s="7" t="n">
        <v>16348</v>
      </c>
      <c r="K991" s="7" t="s">
        <v>186</v>
      </c>
      <c r="L991" s="7" t="n">
        <v>2</v>
      </c>
      <c r="M991" s="7" t="n">
        <v>0</v>
      </c>
    </row>
    <row r="992" spans="1:8">
      <c r="A992" t="s">
        <v>4</v>
      </c>
      <c r="B992" s="4" t="s">
        <v>5</v>
      </c>
    </row>
    <row r="993" spans="1:13">
      <c r="A993" t="n">
        <v>11926</v>
      </c>
      <c r="B993" s="40" t="n">
        <v>28</v>
      </c>
    </row>
    <row r="994" spans="1:13">
      <c r="A994" t="s">
        <v>4</v>
      </c>
      <c r="B994" s="4" t="s">
        <v>5</v>
      </c>
      <c r="C994" s="4" t="s">
        <v>7</v>
      </c>
      <c r="D994" s="4" t="s">
        <v>11</v>
      </c>
      <c r="E994" s="4" t="s">
        <v>8</v>
      </c>
    </row>
    <row r="995" spans="1:13">
      <c r="A995" t="n">
        <v>11927</v>
      </c>
      <c r="B995" s="38" t="n">
        <v>51</v>
      </c>
      <c r="C995" s="7" t="n">
        <v>4</v>
      </c>
      <c r="D995" s="7" t="n">
        <v>0</v>
      </c>
      <c r="E995" s="7" t="s">
        <v>181</v>
      </c>
    </row>
    <row r="996" spans="1:13">
      <c r="A996" t="s">
        <v>4</v>
      </c>
      <c r="B996" s="4" t="s">
        <v>5</v>
      </c>
      <c r="C996" s="4" t="s">
        <v>11</v>
      </c>
    </row>
    <row r="997" spans="1:13">
      <c r="A997" t="n">
        <v>11942</v>
      </c>
      <c r="B997" s="24" t="n">
        <v>16</v>
      </c>
      <c r="C997" s="7" t="n">
        <v>0</v>
      </c>
    </row>
    <row r="998" spans="1:13">
      <c r="A998" t="s">
        <v>4</v>
      </c>
      <c r="B998" s="4" t="s">
        <v>5</v>
      </c>
      <c r="C998" s="4" t="s">
        <v>11</v>
      </c>
      <c r="D998" s="4" t="s">
        <v>7</v>
      </c>
      <c r="E998" s="4" t="s">
        <v>14</v>
      </c>
      <c r="F998" s="4" t="s">
        <v>79</v>
      </c>
      <c r="G998" s="4" t="s">
        <v>7</v>
      </c>
      <c r="H998" s="4" t="s">
        <v>7</v>
      </c>
    </row>
    <row r="999" spans="1:13">
      <c r="A999" t="n">
        <v>11945</v>
      </c>
      <c r="B999" s="39" t="n">
        <v>26</v>
      </c>
      <c r="C999" s="7" t="n">
        <v>0</v>
      </c>
      <c r="D999" s="7" t="n">
        <v>17</v>
      </c>
      <c r="E999" s="7" t="n">
        <v>60223</v>
      </c>
      <c r="F999" s="7" t="s">
        <v>187</v>
      </c>
      <c r="G999" s="7" t="n">
        <v>2</v>
      </c>
      <c r="H999" s="7" t="n">
        <v>0</v>
      </c>
    </row>
    <row r="1000" spans="1:13">
      <c r="A1000" t="s">
        <v>4</v>
      </c>
      <c r="B1000" s="4" t="s">
        <v>5</v>
      </c>
    </row>
    <row r="1001" spans="1:13">
      <c r="A1001" t="n">
        <v>11958</v>
      </c>
      <c r="B1001" s="40" t="n">
        <v>28</v>
      </c>
    </row>
    <row r="1002" spans="1:13">
      <c r="A1002" t="s">
        <v>4</v>
      </c>
      <c r="B1002" s="4" t="s">
        <v>5</v>
      </c>
      <c r="C1002" s="4" t="s">
        <v>11</v>
      </c>
    </row>
    <row r="1003" spans="1:13">
      <c r="A1003" t="n">
        <v>11959</v>
      </c>
      <c r="B1003" s="24" t="n">
        <v>16</v>
      </c>
      <c r="C1003" s="7" t="n">
        <v>300</v>
      </c>
    </row>
    <row r="1004" spans="1:13">
      <c r="A1004" t="s">
        <v>4</v>
      </c>
      <c r="B1004" s="4" t="s">
        <v>5</v>
      </c>
      <c r="C1004" s="4" t="s">
        <v>7</v>
      </c>
      <c r="D1004" s="4" t="s">
        <v>13</v>
      </c>
      <c r="E1004" s="4" t="s">
        <v>13</v>
      </c>
      <c r="F1004" s="4" t="s">
        <v>13</v>
      </c>
    </row>
    <row r="1005" spans="1:13">
      <c r="A1005" t="n">
        <v>11962</v>
      </c>
      <c r="B1005" s="35" t="n">
        <v>45</v>
      </c>
      <c r="C1005" s="7" t="n">
        <v>9</v>
      </c>
      <c r="D1005" s="7" t="n">
        <v>0.0199999995529652</v>
      </c>
      <c r="E1005" s="7" t="n">
        <v>0.0199999995529652</v>
      </c>
      <c r="F1005" s="7" t="n">
        <v>0.200000002980232</v>
      </c>
    </row>
    <row r="1006" spans="1:13">
      <c r="A1006" t="s">
        <v>4</v>
      </c>
      <c r="B1006" s="4" t="s">
        <v>5</v>
      </c>
      <c r="C1006" s="4" t="s">
        <v>7</v>
      </c>
      <c r="D1006" s="4" t="s">
        <v>11</v>
      </c>
      <c r="E1006" s="4" t="s">
        <v>8</v>
      </c>
    </row>
    <row r="1007" spans="1:13">
      <c r="A1007" t="n">
        <v>11976</v>
      </c>
      <c r="B1007" s="38" t="n">
        <v>51</v>
      </c>
      <c r="C1007" s="7" t="n">
        <v>4</v>
      </c>
      <c r="D1007" s="7" t="n">
        <v>17</v>
      </c>
      <c r="E1007" s="7" t="s">
        <v>188</v>
      </c>
    </row>
    <row r="1008" spans="1:13">
      <c r="A1008" t="s">
        <v>4</v>
      </c>
      <c r="B1008" s="4" t="s">
        <v>5</v>
      </c>
      <c r="C1008" s="4" t="s">
        <v>11</v>
      </c>
    </row>
    <row r="1009" spans="1:8">
      <c r="A1009" t="n">
        <v>11995</v>
      </c>
      <c r="B1009" s="24" t="n">
        <v>16</v>
      </c>
      <c r="C1009" s="7" t="n">
        <v>0</v>
      </c>
    </row>
    <row r="1010" spans="1:8">
      <c r="A1010" t="s">
        <v>4</v>
      </c>
      <c r="B1010" s="4" t="s">
        <v>5</v>
      </c>
      <c r="C1010" s="4" t="s">
        <v>11</v>
      </c>
      <c r="D1010" s="4" t="s">
        <v>7</v>
      </c>
      <c r="E1010" s="4" t="s">
        <v>14</v>
      </c>
      <c r="F1010" s="4" t="s">
        <v>79</v>
      </c>
      <c r="G1010" s="4" t="s">
        <v>7</v>
      </c>
      <c r="H1010" s="4" t="s">
        <v>7</v>
      </c>
      <c r="I1010" s="4" t="s">
        <v>7</v>
      </c>
      <c r="J1010" s="4" t="s">
        <v>14</v>
      </c>
      <c r="K1010" s="4" t="s">
        <v>79</v>
      </c>
      <c r="L1010" s="4" t="s">
        <v>7</v>
      </c>
      <c r="M1010" s="4" t="s">
        <v>7</v>
      </c>
    </row>
    <row r="1011" spans="1:8">
      <c r="A1011" t="n">
        <v>11998</v>
      </c>
      <c r="B1011" s="39" t="n">
        <v>26</v>
      </c>
      <c r="C1011" s="7" t="n">
        <v>17</v>
      </c>
      <c r="D1011" s="7" t="n">
        <v>17</v>
      </c>
      <c r="E1011" s="7" t="n">
        <v>16349</v>
      </c>
      <c r="F1011" s="7" t="s">
        <v>189</v>
      </c>
      <c r="G1011" s="7" t="n">
        <v>2</v>
      </c>
      <c r="H1011" s="7" t="n">
        <v>3</v>
      </c>
      <c r="I1011" s="7" t="n">
        <v>17</v>
      </c>
      <c r="J1011" s="7" t="n">
        <v>16350</v>
      </c>
      <c r="K1011" s="7" t="s">
        <v>190</v>
      </c>
      <c r="L1011" s="7" t="n">
        <v>2</v>
      </c>
      <c r="M1011" s="7" t="n">
        <v>0</v>
      </c>
    </row>
    <row r="1012" spans="1:8">
      <c r="A1012" t="s">
        <v>4</v>
      </c>
      <c r="B1012" s="4" t="s">
        <v>5</v>
      </c>
    </row>
    <row r="1013" spans="1:8">
      <c r="A1013" t="n">
        <v>12160</v>
      </c>
      <c r="B1013" s="40" t="n">
        <v>28</v>
      </c>
    </row>
    <row r="1014" spans="1:8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11</v>
      </c>
      <c r="F1014" s="4" t="s">
        <v>11</v>
      </c>
      <c r="G1014" s="4" t="s">
        <v>11</v>
      </c>
      <c r="H1014" s="4" t="s">
        <v>11</v>
      </c>
      <c r="I1014" s="4" t="s">
        <v>8</v>
      </c>
      <c r="J1014" s="4" t="s">
        <v>13</v>
      </c>
      <c r="K1014" s="4" t="s">
        <v>13</v>
      </c>
      <c r="L1014" s="4" t="s">
        <v>13</v>
      </c>
      <c r="M1014" s="4" t="s">
        <v>14</v>
      </c>
      <c r="N1014" s="4" t="s">
        <v>14</v>
      </c>
      <c r="O1014" s="4" t="s">
        <v>13</v>
      </c>
      <c r="P1014" s="4" t="s">
        <v>13</v>
      </c>
      <c r="Q1014" s="4" t="s">
        <v>13</v>
      </c>
      <c r="R1014" s="4" t="s">
        <v>13</v>
      </c>
      <c r="S1014" s="4" t="s">
        <v>7</v>
      </c>
    </row>
    <row r="1015" spans="1:8">
      <c r="A1015" t="n">
        <v>12161</v>
      </c>
      <c r="B1015" s="27" t="n">
        <v>39</v>
      </c>
      <c r="C1015" s="7" t="n">
        <v>12</v>
      </c>
      <c r="D1015" s="7" t="n">
        <v>17</v>
      </c>
      <c r="E1015" s="7" t="n">
        <v>201</v>
      </c>
      <c r="F1015" s="7" t="n">
        <v>0</v>
      </c>
      <c r="G1015" s="7" t="n">
        <v>17</v>
      </c>
      <c r="H1015" s="7" t="n">
        <v>3</v>
      </c>
      <c r="I1015" s="7" t="s">
        <v>191</v>
      </c>
      <c r="J1015" s="7" t="n">
        <v>0</v>
      </c>
      <c r="K1015" s="7" t="n">
        <v>0</v>
      </c>
      <c r="L1015" s="7" t="n">
        <v>0</v>
      </c>
      <c r="M1015" s="7" t="n">
        <v>0</v>
      </c>
      <c r="N1015" s="7" t="n">
        <v>0</v>
      </c>
      <c r="O1015" s="7" t="n">
        <v>0</v>
      </c>
      <c r="P1015" s="7" t="n">
        <v>1</v>
      </c>
      <c r="Q1015" s="7" t="n">
        <v>1</v>
      </c>
      <c r="R1015" s="7" t="n">
        <v>1</v>
      </c>
      <c r="S1015" s="7" t="n">
        <v>101</v>
      </c>
    </row>
    <row r="1016" spans="1:8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  <c r="F1016" s="4" t="s">
        <v>8</v>
      </c>
      <c r="G1016" s="4" t="s">
        <v>8</v>
      </c>
      <c r="H1016" s="4" t="s">
        <v>8</v>
      </c>
    </row>
    <row r="1017" spans="1:8">
      <c r="A1017" t="n">
        <v>12231</v>
      </c>
      <c r="B1017" s="38" t="n">
        <v>51</v>
      </c>
      <c r="C1017" s="7" t="n">
        <v>3</v>
      </c>
      <c r="D1017" s="7" t="n">
        <v>17</v>
      </c>
      <c r="E1017" s="7" t="s">
        <v>131</v>
      </c>
      <c r="F1017" s="7" t="s">
        <v>87</v>
      </c>
      <c r="G1017" s="7" t="s">
        <v>86</v>
      </c>
      <c r="H1017" s="7" t="s">
        <v>118</v>
      </c>
    </row>
    <row r="1018" spans="1:8">
      <c r="A1018" t="s">
        <v>4</v>
      </c>
      <c r="B1018" s="4" t="s">
        <v>5</v>
      </c>
      <c r="C1018" s="4" t="s">
        <v>11</v>
      </c>
    </row>
    <row r="1019" spans="1:8">
      <c r="A1019" t="n">
        <v>12244</v>
      </c>
      <c r="B1019" s="24" t="n">
        <v>16</v>
      </c>
      <c r="C1019" s="7" t="n">
        <v>300</v>
      </c>
    </row>
    <row r="1020" spans="1:8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11</v>
      </c>
      <c r="F1020" s="4" t="s">
        <v>11</v>
      </c>
      <c r="G1020" s="4" t="s">
        <v>11</v>
      </c>
      <c r="H1020" s="4" t="s">
        <v>11</v>
      </c>
      <c r="I1020" s="4" t="s">
        <v>8</v>
      </c>
      <c r="J1020" s="4" t="s">
        <v>13</v>
      </c>
      <c r="K1020" s="4" t="s">
        <v>13</v>
      </c>
      <c r="L1020" s="4" t="s">
        <v>13</v>
      </c>
      <c r="M1020" s="4" t="s">
        <v>14</v>
      </c>
      <c r="N1020" s="4" t="s">
        <v>14</v>
      </c>
      <c r="O1020" s="4" t="s">
        <v>13</v>
      </c>
      <c r="P1020" s="4" t="s">
        <v>13</v>
      </c>
      <c r="Q1020" s="4" t="s">
        <v>13</v>
      </c>
      <c r="R1020" s="4" t="s">
        <v>13</v>
      </c>
      <c r="S1020" s="4" t="s">
        <v>7</v>
      </c>
    </row>
    <row r="1021" spans="1:8">
      <c r="A1021" t="n">
        <v>12247</v>
      </c>
      <c r="B1021" s="27" t="n">
        <v>39</v>
      </c>
      <c r="C1021" s="7" t="n">
        <v>12</v>
      </c>
      <c r="D1021" s="7" t="n">
        <v>17</v>
      </c>
      <c r="E1021" s="7" t="n">
        <v>200</v>
      </c>
      <c r="F1021" s="7" t="n">
        <v>0</v>
      </c>
      <c r="G1021" s="7" t="n">
        <v>17</v>
      </c>
      <c r="H1021" s="7" t="n">
        <v>3</v>
      </c>
      <c r="I1021" s="7" t="s">
        <v>191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n">
        <v>0</v>
      </c>
      <c r="P1021" s="7" t="n">
        <v>1</v>
      </c>
      <c r="Q1021" s="7" t="n">
        <v>1</v>
      </c>
      <c r="R1021" s="7" t="n">
        <v>1</v>
      </c>
      <c r="S1021" s="7" t="n">
        <v>100</v>
      </c>
    </row>
    <row r="1022" spans="1:8">
      <c r="A1022" t="s">
        <v>4</v>
      </c>
      <c r="B1022" s="4" t="s">
        <v>5</v>
      </c>
      <c r="C1022" s="4" t="s">
        <v>7</v>
      </c>
      <c r="D1022" s="4" t="s">
        <v>11</v>
      </c>
      <c r="E1022" s="4" t="s">
        <v>8</v>
      </c>
    </row>
    <row r="1023" spans="1:8">
      <c r="A1023" t="n">
        <v>12317</v>
      </c>
      <c r="B1023" s="38" t="n">
        <v>51</v>
      </c>
      <c r="C1023" s="7" t="n">
        <v>4</v>
      </c>
      <c r="D1023" s="7" t="n">
        <v>17</v>
      </c>
      <c r="E1023" s="7" t="s">
        <v>192</v>
      </c>
    </row>
    <row r="1024" spans="1:8">
      <c r="A1024" t="s">
        <v>4</v>
      </c>
      <c r="B1024" s="4" t="s">
        <v>5</v>
      </c>
      <c r="C1024" s="4" t="s">
        <v>11</v>
      </c>
    </row>
    <row r="1025" spans="1:19">
      <c r="A1025" t="n">
        <v>12330</v>
      </c>
      <c r="B1025" s="24" t="n">
        <v>16</v>
      </c>
      <c r="C1025" s="7" t="n">
        <v>0</v>
      </c>
    </row>
    <row r="1026" spans="1:19">
      <c r="A1026" t="s">
        <v>4</v>
      </c>
      <c r="B1026" s="4" t="s">
        <v>5</v>
      </c>
      <c r="C1026" s="4" t="s">
        <v>11</v>
      </c>
      <c r="D1026" s="4" t="s">
        <v>7</v>
      </c>
      <c r="E1026" s="4" t="s">
        <v>14</v>
      </c>
      <c r="F1026" s="4" t="s">
        <v>79</v>
      </c>
      <c r="G1026" s="4" t="s">
        <v>7</v>
      </c>
      <c r="H1026" s="4" t="s">
        <v>7</v>
      </c>
    </row>
    <row r="1027" spans="1:19">
      <c r="A1027" t="n">
        <v>12333</v>
      </c>
      <c r="B1027" s="39" t="n">
        <v>26</v>
      </c>
      <c r="C1027" s="7" t="n">
        <v>17</v>
      </c>
      <c r="D1027" s="7" t="n">
        <v>17</v>
      </c>
      <c r="E1027" s="7" t="n">
        <v>16351</v>
      </c>
      <c r="F1027" s="7" t="s">
        <v>193</v>
      </c>
      <c r="G1027" s="7" t="n">
        <v>2</v>
      </c>
      <c r="H1027" s="7" t="n">
        <v>0</v>
      </c>
    </row>
    <row r="1028" spans="1:19">
      <c r="A1028" t="s">
        <v>4</v>
      </c>
      <c r="B1028" s="4" t="s">
        <v>5</v>
      </c>
      <c r="C1028" s="4" t="s">
        <v>7</v>
      </c>
      <c r="D1028" s="4" t="s">
        <v>11</v>
      </c>
      <c r="E1028" s="4" t="s">
        <v>7</v>
      </c>
    </row>
    <row r="1029" spans="1:19">
      <c r="A1029" t="n">
        <v>12419</v>
      </c>
      <c r="B1029" s="27" t="n">
        <v>39</v>
      </c>
      <c r="C1029" s="7" t="n">
        <v>14</v>
      </c>
      <c r="D1029" s="7" t="n">
        <v>65533</v>
      </c>
      <c r="E1029" s="7" t="n">
        <v>100</v>
      </c>
    </row>
    <row r="1030" spans="1:19">
      <c r="A1030" t="s">
        <v>4</v>
      </c>
      <c r="B1030" s="4" t="s">
        <v>5</v>
      </c>
    </row>
    <row r="1031" spans="1:19">
      <c r="A1031" t="n">
        <v>12424</v>
      </c>
      <c r="B1031" s="40" t="n">
        <v>28</v>
      </c>
    </row>
    <row r="1032" spans="1:19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7</v>
      </c>
    </row>
    <row r="1033" spans="1:19">
      <c r="A1033" t="n">
        <v>12425</v>
      </c>
      <c r="B1033" s="27" t="n">
        <v>39</v>
      </c>
      <c r="C1033" s="7" t="n">
        <v>14</v>
      </c>
      <c r="D1033" s="7" t="n">
        <v>65533</v>
      </c>
      <c r="E1033" s="7" t="n">
        <v>101</v>
      </c>
    </row>
    <row r="1034" spans="1:19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8</v>
      </c>
    </row>
    <row r="1035" spans="1:19">
      <c r="A1035" t="n">
        <v>12430</v>
      </c>
      <c r="B1035" s="38" t="n">
        <v>51</v>
      </c>
      <c r="C1035" s="7" t="n">
        <v>4</v>
      </c>
      <c r="D1035" s="7" t="n">
        <v>17</v>
      </c>
      <c r="E1035" s="7" t="s">
        <v>194</v>
      </c>
    </row>
    <row r="1036" spans="1:19">
      <c r="A1036" t="s">
        <v>4</v>
      </c>
      <c r="B1036" s="4" t="s">
        <v>5</v>
      </c>
      <c r="C1036" s="4" t="s">
        <v>11</v>
      </c>
    </row>
    <row r="1037" spans="1:19">
      <c r="A1037" t="n">
        <v>12444</v>
      </c>
      <c r="B1037" s="24" t="n">
        <v>16</v>
      </c>
      <c r="C1037" s="7" t="n">
        <v>0</v>
      </c>
    </row>
    <row r="1038" spans="1:19">
      <c r="A1038" t="s">
        <v>4</v>
      </c>
      <c r="B1038" s="4" t="s">
        <v>5</v>
      </c>
      <c r="C1038" s="4" t="s">
        <v>11</v>
      </c>
      <c r="D1038" s="4" t="s">
        <v>7</v>
      </c>
      <c r="E1038" s="4" t="s">
        <v>14</v>
      </c>
      <c r="F1038" s="4" t="s">
        <v>79</v>
      </c>
      <c r="G1038" s="4" t="s">
        <v>7</v>
      </c>
      <c r="H1038" s="4" t="s">
        <v>7</v>
      </c>
    </row>
    <row r="1039" spans="1:19">
      <c r="A1039" t="n">
        <v>12447</v>
      </c>
      <c r="B1039" s="39" t="n">
        <v>26</v>
      </c>
      <c r="C1039" s="7" t="n">
        <v>17</v>
      </c>
      <c r="D1039" s="7" t="n">
        <v>17</v>
      </c>
      <c r="E1039" s="7" t="n">
        <v>16352</v>
      </c>
      <c r="F1039" s="7" t="s">
        <v>195</v>
      </c>
      <c r="G1039" s="7" t="n">
        <v>2</v>
      </c>
      <c r="H1039" s="7" t="n">
        <v>0</v>
      </c>
    </row>
    <row r="1040" spans="1:19">
      <c r="A1040" t="s">
        <v>4</v>
      </c>
      <c r="B1040" s="4" t="s">
        <v>5</v>
      </c>
    </row>
    <row r="1041" spans="1:8">
      <c r="A1041" t="n">
        <v>12574</v>
      </c>
      <c r="B1041" s="40" t="n">
        <v>28</v>
      </c>
    </row>
    <row r="1042" spans="1:8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8</v>
      </c>
    </row>
    <row r="1043" spans="1:8">
      <c r="A1043" t="n">
        <v>12575</v>
      </c>
      <c r="B1043" s="38" t="n">
        <v>51</v>
      </c>
      <c r="C1043" s="7" t="n">
        <v>4</v>
      </c>
      <c r="D1043" s="7" t="n">
        <v>17</v>
      </c>
      <c r="E1043" s="7" t="s">
        <v>196</v>
      </c>
    </row>
    <row r="1044" spans="1:8">
      <c r="A1044" t="s">
        <v>4</v>
      </c>
      <c r="B1044" s="4" t="s">
        <v>5</v>
      </c>
      <c r="C1044" s="4" t="s">
        <v>11</v>
      </c>
    </row>
    <row r="1045" spans="1:8">
      <c r="A1045" t="n">
        <v>12589</v>
      </c>
      <c r="B1045" s="24" t="n">
        <v>16</v>
      </c>
      <c r="C1045" s="7" t="n">
        <v>0</v>
      </c>
    </row>
    <row r="1046" spans="1:8">
      <c r="A1046" t="s">
        <v>4</v>
      </c>
      <c r="B1046" s="4" t="s">
        <v>5</v>
      </c>
      <c r="C1046" s="4" t="s">
        <v>11</v>
      </c>
      <c r="D1046" s="4" t="s">
        <v>7</v>
      </c>
      <c r="E1046" s="4" t="s">
        <v>14</v>
      </c>
      <c r="F1046" s="4" t="s">
        <v>79</v>
      </c>
      <c r="G1046" s="4" t="s">
        <v>7</v>
      </c>
      <c r="H1046" s="4" t="s">
        <v>7</v>
      </c>
    </row>
    <row r="1047" spans="1:8">
      <c r="A1047" t="n">
        <v>12592</v>
      </c>
      <c r="B1047" s="39" t="n">
        <v>26</v>
      </c>
      <c r="C1047" s="7" t="n">
        <v>17</v>
      </c>
      <c r="D1047" s="7" t="n">
        <v>17</v>
      </c>
      <c r="E1047" s="7" t="n">
        <v>16353</v>
      </c>
      <c r="F1047" s="7" t="s">
        <v>197</v>
      </c>
      <c r="G1047" s="7" t="n">
        <v>2</v>
      </c>
      <c r="H1047" s="7" t="n">
        <v>0</v>
      </c>
    </row>
    <row r="1048" spans="1:8">
      <c r="A1048" t="s">
        <v>4</v>
      </c>
      <c r="B1048" s="4" t="s">
        <v>5</v>
      </c>
    </row>
    <row r="1049" spans="1:8">
      <c r="A1049" t="n">
        <v>12644</v>
      </c>
      <c r="B1049" s="40" t="n">
        <v>28</v>
      </c>
    </row>
    <row r="1050" spans="1:8">
      <c r="A1050" t="s">
        <v>4</v>
      </c>
      <c r="B1050" s="4" t="s">
        <v>5</v>
      </c>
      <c r="C1050" s="4" t="s">
        <v>7</v>
      </c>
      <c r="D1050" s="4" t="s">
        <v>11</v>
      </c>
      <c r="E1050" s="4" t="s">
        <v>8</v>
      </c>
    </row>
    <row r="1051" spans="1:8">
      <c r="A1051" t="n">
        <v>12645</v>
      </c>
      <c r="B1051" s="38" t="n">
        <v>51</v>
      </c>
      <c r="C1051" s="7" t="n">
        <v>4</v>
      </c>
      <c r="D1051" s="7" t="n">
        <v>0</v>
      </c>
      <c r="E1051" s="7" t="s">
        <v>121</v>
      </c>
    </row>
    <row r="1052" spans="1:8">
      <c r="A1052" t="s">
        <v>4</v>
      </c>
      <c r="B1052" s="4" t="s">
        <v>5</v>
      </c>
      <c r="C1052" s="4" t="s">
        <v>11</v>
      </c>
    </row>
    <row r="1053" spans="1:8">
      <c r="A1053" t="n">
        <v>12659</v>
      </c>
      <c r="B1053" s="24" t="n">
        <v>16</v>
      </c>
      <c r="C1053" s="7" t="n">
        <v>0</v>
      </c>
    </row>
    <row r="1054" spans="1:8">
      <c r="A1054" t="s">
        <v>4</v>
      </c>
      <c r="B1054" s="4" t="s">
        <v>5</v>
      </c>
      <c r="C1054" s="4" t="s">
        <v>11</v>
      </c>
      <c r="D1054" s="4" t="s">
        <v>79</v>
      </c>
      <c r="E1054" s="4" t="s">
        <v>7</v>
      </c>
      <c r="F1054" s="4" t="s">
        <v>7</v>
      </c>
    </row>
    <row r="1055" spans="1:8">
      <c r="A1055" t="n">
        <v>12662</v>
      </c>
      <c r="B1055" s="39" t="n">
        <v>26</v>
      </c>
      <c r="C1055" s="7" t="n">
        <v>0</v>
      </c>
      <c r="D1055" s="7" t="s">
        <v>187</v>
      </c>
      <c r="E1055" s="7" t="n">
        <v>2</v>
      </c>
      <c r="F1055" s="7" t="n">
        <v>0</v>
      </c>
    </row>
    <row r="1056" spans="1:8">
      <c r="A1056" t="s">
        <v>4</v>
      </c>
      <c r="B1056" s="4" t="s">
        <v>5</v>
      </c>
    </row>
    <row r="1057" spans="1:8">
      <c r="A1057" t="n">
        <v>12670</v>
      </c>
      <c r="B1057" s="40" t="n">
        <v>28</v>
      </c>
    </row>
    <row r="1058" spans="1:8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8</v>
      </c>
      <c r="F1058" s="4" t="s">
        <v>8</v>
      </c>
      <c r="G1058" s="4" t="s">
        <v>8</v>
      </c>
      <c r="H1058" s="4" t="s">
        <v>8</v>
      </c>
    </row>
    <row r="1059" spans="1:8">
      <c r="A1059" t="n">
        <v>12671</v>
      </c>
      <c r="B1059" s="38" t="n">
        <v>51</v>
      </c>
      <c r="C1059" s="7" t="n">
        <v>3</v>
      </c>
      <c r="D1059" s="7" t="n">
        <v>17</v>
      </c>
      <c r="E1059" s="7" t="s">
        <v>198</v>
      </c>
      <c r="F1059" s="7" t="s">
        <v>87</v>
      </c>
      <c r="G1059" s="7" t="s">
        <v>86</v>
      </c>
      <c r="H1059" s="7" t="s">
        <v>118</v>
      </c>
    </row>
    <row r="1060" spans="1:8">
      <c r="A1060" t="s">
        <v>4</v>
      </c>
      <c r="B1060" s="4" t="s">
        <v>5</v>
      </c>
      <c r="C1060" s="4" t="s">
        <v>11</v>
      </c>
      <c r="D1060" s="4" t="s">
        <v>13</v>
      </c>
      <c r="E1060" s="4" t="s">
        <v>13</v>
      </c>
      <c r="F1060" s="4" t="s">
        <v>13</v>
      </c>
      <c r="G1060" s="4" t="s">
        <v>11</v>
      </c>
      <c r="H1060" s="4" t="s">
        <v>11</v>
      </c>
    </row>
    <row r="1061" spans="1:8">
      <c r="A1061" t="n">
        <v>12684</v>
      </c>
      <c r="B1061" s="45" t="n">
        <v>60</v>
      </c>
      <c r="C1061" s="7" t="n">
        <v>0</v>
      </c>
      <c r="D1061" s="7" t="n">
        <v>40</v>
      </c>
      <c r="E1061" s="7" t="n">
        <v>0</v>
      </c>
      <c r="F1061" s="7" t="n">
        <v>0</v>
      </c>
      <c r="G1061" s="7" t="n">
        <v>2000</v>
      </c>
      <c r="H1061" s="7" t="n">
        <v>0</v>
      </c>
    </row>
    <row r="1062" spans="1:8">
      <c r="A1062" t="s">
        <v>4</v>
      </c>
      <c r="B1062" s="4" t="s">
        <v>5</v>
      </c>
      <c r="C1062" s="4" t="s">
        <v>11</v>
      </c>
      <c r="D1062" s="4" t="s">
        <v>13</v>
      </c>
      <c r="E1062" s="4" t="s">
        <v>13</v>
      </c>
      <c r="F1062" s="4" t="s">
        <v>13</v>
      </c>
      <c r="G1062" s="4" t="s">
        <v>11</v>
      </c>
      <c r="H1062" s="4" t="s">
        <v>11</v>
      </c>
    </row>
    <row r="1063" spans="1:8">
      <c r="A1063" t="n">
        <v>12703</v>
      </c>
      <c r="B1063" s="45" t="n">
        <v>60</v>
      </c>
      <c r="C1063" s="7" t="n">
        <v>17</v>
      </c>
      <c r="D1063" s="7" t="n">
        <v>-8</v>
      </c>
      <c r="E1063" s="7" t="n">
        <v>10</v>
      </c>
      <c r="F1063" s="7" t="n">
        <v>0</v>
      </c>
      <c r="G1063" s="7" t="n">
        <v>2000</v>
      </c>
      <c r="H1063" s="7" t="n">
        <v>0</v>
      </c>
    </row>
    <row r="1064" spans="1:8">
      <c r="A1064" t="s">
        <v>4</v>
      </c>
      <c r="B1064" s="4" t="s">
        <v>5</v>
      </c>
      <c r="C1064" s="4" t="s">
        <v>11</v>
      </c>
      <c r="D1064" s="4" t="s">
        <v>7</v>
      </c>
      <c r="E1064" s="4" t="s">
        <v>8</v>
      </c>
      <c r="F1064" s="4" t="s">
        <v>13</v>
      </c>
      <c r="G1064" s="4" t="s">
        <v>13</v>
      </c>
      <c r="H1064" s="4" t="s">
        <v>13</v>
      </c>
    </row>
    <row r="1065" spans="1:8">
      <c r="A1065" t="n">
        <v>12722</v>
      </c>
      <c r="B1065" s="33" t="n">
        <v>48</v>
      </c>
      <c r="C1065" s="7" t="n">
        <v>0</v>
      </c>
      <c r="D1065" s="7" t="n">
        <v>0</v>
      </c>
      <c r="E1065" s="7" t="s">
        <v>65</v>
      </c>
      <c r="F1065" s="7" t="n">
        <v>-1</v>
      </c>
      <c r="G1065" s="7" t="n">
        <v>1</v>
      </c>
      <c r="H1065" s="7" t="n">
        <v>0</v>
      </c>
    </row>
    <row r="1066" spans="1:8">
      <c r="A1066" t="s">
        <v>4</v>
      </c>
      <c r="B1066" s="4" t="s">
        <v>5</v>
      </c>
      <c r="C1066" s="4" t="s">
        <v>11</v>
      </c>
      <c r="D1066" s="4" t="s">
        <v>7</v>
      </c>
      <c r="E1066" s="4" t="s">
        <v>8</v>
      </c>
      <c r="F1066" s="4" t="s">
        <v>13</v>
      </c>
      <c r="G1066" s="4" t="s">
        <v>13</v>
      </c>
      <c r="H1066" s="4" t="s">
        <v>13</v>
      </c>
    </row>
    <row r="1067" spans="1:8">
      <c r="A1067" t="n">
        <v>12748</v>
      </c>
      <c r="B1067" s="33" t="n">
        <v>48</v>
      </c>
      <c r="C1067" s="7" t="n">
        <v>17</v>
      </c>
      <c r="D1067" s="7" t="n">
        <v>0</v>
      </c>
      <c r="E1067" s="7" t="s">
        <v>65</v>
      </c>
      <c r="F1067" s="7" t="n">
        <v>-1</v>
      </c>
      <c r="G1067" s="7" t="n">
        <v>1</v>
      </c>
      <c r="H1067" s="7" t="n">
        <v>0</v>
      </c>
    </row>
    <row r="1068" spans="1:8">
      <c r="A1068" t="s">
        <v>4</v>
      </c>
      <c r="B1068" s="4" t="s">
        <v>5</v>
      </c>
      <c r="C1068" s="4" t="s">
        <v>11</v>
      </c>
      <c r="D1068" s="4" t="s">
        <v>7</v>
      </c>
      <c r="E1068" s="4" t="s">
        <v>8</v>
      </c>
      <c r="F1068" s="4" t="s">
        <v>13</v>
      </c>
      <c r="G1068" s="4" t="s">
        <v>13</v>
      </c>
      <c r="H1068" s="4" t="s">
        <v>13</v>
      </c>
    </row>
    <row r="1069" spans="1:8">
      <c r="A1069" t="n">
        <v>12774</v>
      </c>
      <c r="B1069" s="33" t="n">
        <v>48</v>
      </c>
      <c r="C1069" s="7" t="n">
        <v>1590</v>
      </c>
      <c r="D1069" s="7" t="n">
        <v>0</v>
      </c>
      <c r="E1069" s="7" t="s">
        <v>65</v>
      </c>
      <c r="F1069" s="7" t="n">
        <v>-1</v>
      </c>
      <c r="G1069" s="7" t="n">
        <v>1</v>
      </c>
      <c r="H1069" s="7" t="n">
        <v>0</v>
      </c>
    </row>
    <row r="1070" spans="1:8">
      <c r="A1070" t="s">
        <v>4</v>
      </c>
      <c r="B1070" s="4" t="s">
        <v>5</v>
      </c>
      <c r="C1070" s="4" t="s">
        <v>11</v>
      </c>
    </row>
    <row r="1071" spans="1:8">
      <c r="A1071" t="n">
        <v>12800</v>
      </c>
      <c r="B1071" s="24" t="n">
        <v>16</v>
      </c>
      <c r="C1071" s="7" t="n">
        <v>1000</v>
      </c>
    </row>
    <row r="1072" spans="1:8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13</v>
      </c>
      <c r="F1072" s="4" t="s">
        <v>11</v>
      </c>
      <c r="G1072" s="4" t="s">
        <v>14</v>
      </c>
      <c r="H1072" s="4" t="s">
        <v>14</v>
      </c>
      <c r="I1072" s="4" t="s">
        <v>11</v>
      </c>
      <c r="J1072" s="4" t="s">
        <v>11</v>
      </c>
      <c r="K1072" s="4" t="s">
        <v>14</v>
      </c>
      <c r="L1072" s="4" t="s">
        <v>14</v>
      </c>
      <c r="M1072" s="4" t="s">
        <v>14</v>
      </c>
      <c r="N1072" s="4" t="s">
        <v>14</v>
      </c>
      <c r="O1072" s="4" t="s">
        <v>8</v>
      </c>
    </row>
    <row r="1073" spans="1:15">
      <c r="A1073" t="n">
        <v>12803</v>
      </c>
      <c r="B1073" s="14" t="n">
        <v>50</v>
      </c>
      <c r="C1073" s="7" t="n">
        <v>0</v>
      </c>
      <c r="D1073" s="7" t="n">
        <v>2203</v>
      </c>
      <c r="E1073" s="7" t="n">
        <v>0.699999988079071</v>
      </c>
      <c r="F1073" s="7" t="n">
        <v>0</v>
      </c>
      <c r="G1073" s="7" t="n">
        <v>0</v>
      </c>
      <c r="H1073" s="7" t="n">
        <v>1077936128</v>
      </c>
      <c r="I1073" s="7" t="n">
        <v>0</v>
      </c>
      <c r="J1073" s="7" t="n">
        <v>65533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s">
        <v>17</v>
      </c>
    </row>
    <row r="1074" spans="1:15">
      <c r="A1074" t="s">
        <v>4</v>
      </c>
      <c r="B1074" s="4" t="s">
        <v>5</v>
      </c>
      <c r="C1074" s="4" t="s">
        <v>11</v>
      </c>
    </row>
    <row r="1075" spans="1:15">
      <c r="A1075" t="n">
        <v>12842</v>
      </c>
      <c r="B1075" s="24" t="n">
        <v>16</v>
      </c>
      <c r="C1075" s="7" t="n">
        <v>1000</v>
      </c>
    </row>
    <row r="1076" spans="1:15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13</v>
      </c>
    </row>
    <row r="1077" spans="1:15">
      <c r="A1077" t="n">
        <v>12845</v>
      </c>
      <c r="B1077" s="17" t="n">
        <v>58</v>
      </c>
      <c r="C1077" s="7" t="n">
        <v>101</v>
      </c>
      <c r="D1077" s="7" t="n">
        <v>500</v>
      </c>
      <c r="E1077" s="7" t="n">
        <v>1</v>
      </c>
    </row>
    <row r="1078" spans="1:15">
      <c r="A1078" t="s">
        <v>4</v>
      </c>
      <c r="B1078" s="4" t="s">
        <v>5</v>
      </c>
      <c r="C1078" s="4" t="s">
        <v>7</v>
      </c>
      <c r="D1078" s="4" t="s">
        <v>11</v>
      </c>
    </row>
    <row r="1079" spans="1:15">
      <c r="A1079" t="n">
        <v>12853</v>
      </c>
      <c r="B1079" s="17" t="n">
        <v>58</v>
      </c>
      <c r="C1079" s="7" t="n">
        <v>254</v>
      </c>
      <c r="D1079" s="7" t="n">
        <v>0</v>
      </c>
    </row>
    <row r="1080" spans="1:15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13</v>
      </c>
      <c r="F1080" s="4" t="s">
        <v>13</v>
      </c>
      <c r="G1080" s="4" t="s">
        <v>13</v>
      </c>
      <c r="H1080" s="4" t="s">
        <v>11</v>
      </c>
    </row>
    <row r="1081" spans="1:15">
      <c r="A1081" t="n">
        <v>12857</v>
      </c>
      <c r="B1081" s="35" t="n">
        <v>45</v>
      </c>
      <c r="C1081" s="7" t="n">
        <v>2</v>
      </c>
      <c r="D1081" s="7" t="n">
        <v>3</v>
      </c>
      <c r="E1081" s="7" t="n">
        <v>-0.0299999993294477</v>
      </c>
      <c r="F1081" s="7" t="n">
        <v>0.189999997615814</v>
      </c>
      <c r="G1081" s="7" t="n">
        <v>-14.1300001144409</v>
      </c>
      <c r="H1081" s="7" t="n">
        <v>0</v>
      </c>
    </row>
    <row r="1082" spans="1:15">
      <c r="A1082" t="s">
        <v>4</v>
      </c>
      <c r="B1082" s="4" t="s">
        <v>5</v>
      </c>
      <c r="C1082" s="4" t="s">
        <v>7</v>
      </c>
      <c r="D1082" s="4" t="s">
        <v>7</v>
      </c>
      <c r="E1082" s="4" t="s">
        <v>13</v>
      </c>
      <c r="F1082" s="4" t="s">
        <v>13</v>
      </c>
      <c r="G1082" s="4" t="s">
        <v>13</v>
      </c>
      <c r="H1082" s="4" t="s">
        <v>11</v>
      </c>
      <c r="I1082" s="4" t="s">
        <v>7</v>
      </c>
    </row>
    <row r="1083" spans="1:15">
      <c r="A1083" t="n">
        <v>12874</v>
      </c>
      <c r="B1083" s="35" t="n">
        <v>45</v>
      </c>
      <c r="C1083" s="7" t="n">
        <v>4</v>
      </c>
      <c r="D1083" s="7" t="n">
        <v>3</v>
      </c>
      <c r="E1083" s="7" t="n">
        <v>354.950012207031</v>
      </c>
      <c r="F1083" s="7" t="n">
        <v>212.550003051758</v>
      </c>
      <c r="G1083" s="7" t="n">
        <v>0</v>
      </c>
      <c r="H1083" s="7" t="n">
        <v>0</v>
      </c>
      <c r="I1083" s="7" t="n">
        <v>0</v>
      </c>
    </row>
    <row r="1084" spans="1:15">
      <c r="A1084" t="s">
        <v>4</v>
      </c>
      <c r="B1084" s="4" t="s">
        <v>5</v>
      </c>
      <c r="C1084" s="4" t="s">
        <v>7</v>
      </c>
      <c r="D1084" s="4" t="s">
        <v>7</v>
      </c>
      <c r="E1084" s="4" t="s">
        <v>13</v>
      </c>
      <c r="F1084" s="4" t="s">
        <v>11</v>
      </c>
    </row>
    <row r="1085" spans="1:15">
      <c r="A1085" t="n">
        <v>12892</v>
      </c>
      <c r="B1085" s="35" t="n">
        <v>45</v>
      </c>
      <c r="C1085" s="7" t="n">
        <v>5</v>
      </c>
      <c r="D1085" s="7" t="n">
        <v>3</v>
      </c>
      <c r="E1085" s="7" t="n">
        <v>1.5</v>
      </c>
      <c r="F1085" s="7" t="n">
        <v>0</v>
      </c>
    </row>
    <row r="1086" spans="1:15">
      <c r="A1086" t="s">
        <v>4</v>
      </c>
      <c r="B1086" s="4" t="s">
        <v>5</v>
      </c>
      <c r="C1086" s="4" t="s">
        <v>7</v>
      </c>
      <c r="D1086" s="4" t="s">
        <v>7</v>
      </c>
      <c r="E1086" s="4" t="s">
        <v>13</v>
      </c>
      <c r="F1086" s="4" t="s">
        <v>11</v>
      </c>
    </row>
    <row r="1087" spans="1:15">
      <c r="A1087" t="n">
        <v>12901</v>
      </c>
      <c r="B1087" s="35" t="n">
        <v>45</v>
      </c>
      <c r="C1087" s="7" t="n">
        <v>5</v>
      </c>
      <c r="D1087" s="7" t="n">
        <v>3</v>
      </c>
      <c r="E1087" s="7" t="n">
        <v>1.29999995231628</v>
      </c>
      <c r="F1087" s="7" t="n">
        <v>1000</v>
      </c>
    </row>
    <row r="1088" spans="1:15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13</v>
      </c>
      <c r="F1088" s="4" t="s">
        <v>11</v>
      </c>
    </row>
    <row r="1089" spans="1:15">
      <c r="A1089" t="n">
        <v>12910</v>
      </c>
      <c r="B1089" s="35" t="n">
        <v>45</v>
      </c>
      <c r="C1089" s="7" t="n">
        <v>11</v>
      </c>
      <c r="D1089" s="7" t="n">
        <v>3</v>
      </c>
      <c r="E1089" s="7" t="n">
        <v>25.8999996185303</v>
      </c>
      <c r="F1089" s="7" t="n">
        <v>0</v>
      </c>
    </row>
    <row r="1090" spans="1:15">
      <c r="A1090" t="s">
        <v>4</v>
      </c>
      <c r="B1090" s="4" t="s">
        <v>5</v>
      </c>
      <c r="C1090" s="4" t="s">
        <v>11</v>
      </c>
      <c r="D1090" s="4" t="s">
        <v>14</v>
      </c>
    </row>
    <row r="1091" spans="1:15">
      <c r="A1091" t="n">
        <v>12919</v>
      </c>
      <c r="B1091" s="34" t="n">
        <v>43</v>
      </c>
      <c r="C1091" s="7" t="n">
        <v>0</v>
      </c>
      <c r="D1091" s="7" t="n">
        <v>128</v>
      </c>
    </row>
    <row r="1092" spans="1:15">
      <c r="A1092" t="s">
        <v>4</v>
      </c>
      <c r="B1092" s="4" t="s">
        <v>5</v>
      </c>
      <c r="C1092" s="4" t="s">
        <v>11</v>
      </c>
      <c r="D1092" s="4" t="s">
        <v>14</v>
      </c>
    </row>
    <row r="1093" spans="1:15">
      <c r="A1093" t="n">
        <v>12926</v>
      </c>
      <c r="B1093" s="49" t="n">
        <v>44</v>
      </c>
      <c r="C1093" s="7" t="n">
        <v>1590</v>
      </c>
      <c r="D1093" s="7" t="n">
        <v>128</v>
      </c>
    </row>
    <row r="1094" spans="1:15">
      <c r="A1094" t="s">
        <v>4</v>
      </c>
      <c r="B1094" s="4" t="s">
        <v>5</v>
      </c>
      <c r="C1094" s="4" t="s">
        <v>11</v>
      </c>
      <c r="D1094" s="4" t="s">
        <v>14</v>
      </c>
    </row>
    <row r="1095" spans="1:15">
      <c r="A1095" t="n">
        <v>12933</v>
      </c>
      <c r="B1095" s="34" t="n">
        <v>43</v>
      </c>
      <c r="C1095" s="7" t="n">
        <v>1590</v>
      </c>
      <c r="D1095" s="7" t="n">
        <v>256</v>
      </c>
    </row>
    <row r="1096" spans="1:15">
      <c r="A1096" t="s">
        <v>4</v>
      </c>
      <c r="B1096" s="4" t="s">
        <v>5</v>
      </c>
      <c r="C1096" s="4" t="s">
        <v>7</v>
      </c>
      <c r="D1096" s="4" t="s">
        <v>11</v>
      </c>
    </row>
    <row r="1097" spans="1:15">
      <c r="A1097" t="n">
        <v>12940</v>
      </c>
      <c r="B1097" s="17" t="n">
        <v>58</v>
      </c>
      <c r="C1097" s="7" t="n">
        <v>255</v>
      </c>
      <c r="D1097" s="7" t="n">
        <v>0</v>
      </c>
    </row>
    <row r="1098" spans="1:15">
      <c r="A1098" t="s">
        <v>4</v>
      </c>
      <c r="B1098" s="4" t="s">
        <v>5</v>
      </c>
      <c r="C1098" s="4" t="s">
        <v>11</v>
      </c>
    </row>
    <row r="1099" spans="1:15">
      <c r="A1099" t="n">
        <v>12944</v>
      </c>
      <c r="B1099" s="24" t="n">
        <v>16</v>
      </c>
      <c r="C1099" s="7" t="n">
        <v>500</v>
      </c>
    </row>
    <row r="1100" spans="1:15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15">
      <c r="A1101" t="n">
        <v>12947</v>
      </c>
      <c r="B1101" s="38" t="n">
        <v>51</v>
      </c>
      <c r="C1101" s="7" t="n">
        <v>4</v>
      </c>
      <c r="D1101" s="7" t="n">
        <v>17</v>
      </c>
      <c r="E1101" s="7" t="s">
        <v>196</v>
      </c>
    </row>
    <row r="1102" spans="1:15">
      <c r="A1102" t="s">
        <v>4</v>
      </c>
      <c r="B1102" s="4" t="s">
        <v>5</v>
      </c>
      <c r="C1102" s="4" t="s">
        <v>11</v>
      </c>
    </row>
    <row r="1103" spans="1:15">
      <c r="A1103" t="n">
        <v>12961</v>
      </c>
      <c r="B1103" s="24" t="n">
        <v>16</v>
      </c>
      <c r="C1103" s="7" t="n">
        <v>0</v>
      </c>
    </row>
    <row r="1104" spans="1:15">
      <c r="A1104" t="s">
        <v>4</v>
      </c>
      <c r="B1104" s="4" t="s">
        <v>5</v>
      </c>
      <c r="C1104" s="4" t="s">
        <v>11</v>
      </c>
      <c r="D1104" s="4" t="s">
        <v>7</v>
      </c>
      <c r="E1104" s="4" t="s">
        <v>14</v>
      </c>
      <c r="F1104" s="4" t="s">
        <v>79</v>
      </c>
      <c r="G1104" s="4" t="s">
        <v>7</v>
      </c>
      <c r="H1104" s="4" t="s">
        <v>7</v>
      </c>
      <c r="I1104" s="4" t="s">
        <v>7</v>
      </c>
      <c r="J1104" s="4" t="s">
        <v>14</v>
      </c>
      <c r="K1104" s="4" t="s">
        <v>79</v>
      </c>
      <c r="L1104" s="4" t="s">
        <v>7</v>
      </c>
      <c r="M1104" s="4" t="s">
        <v>7</v>
      </c>
      <c r="N1104" s="4" t="s">
        <v>7</v>
      </c>
      <c r="O1104" s="4" t="s">
        <v>14</v>
      </c>
      <c r="P1104" s="4" t="s">
        <v>79</v>
      </c>
      <c r="Q1104" s="4" t="s">
        <v>7</v>
      </c>
      <c r="R1104" s="4" t="s">
        <v>7</v>
      </c>
      <c r="S1104" s="4" t="s">
        <v>7</v>
      </c>
      <c r="T1104" s="4" t="s">
        <v>14</v>
      </c>
      <c r="U1104" s="4" t="s">
        <v>79</v>
      </c>
      <c r="V1104" s="4" t="s">
        <v>7</v>
      </c>
      <c r="W1104" s="4" t="s">
        <v>7</v>
      </c>
    </row>
    <row r="1105" spans="1:23">
      <c r="A1105" t="n">
        <v>12964</v>
      </c>
      <c r="B1105" s="39" t="n">
        <v>26</v>
      </c>
      <c r="C1105" s="7" t="n">
        <v>17</v>
      </c>
      <c r="D1105" s="7" t="n">
        <v>17</v>
      </c>
      <c r="E1105" s="7" t="n">
        <v>16354</v>
      </c>
      <c r="F1105" s="7" t="s">
        <v>199</v>
      </c>
      <c r="G1105" s="7" t="n">
        <v>2</v>
      </c>
      <c r="H1105" s="7" t="n">
        <v>3</v>
      </c>
      <c r="I1105" s="7" t="n">
        <v>17</v>
      </c>
      <c r="J1105" s="7" t="n">
        <v>16355</v>
      </c>
      <c r="K1105" s="7" t="s">
        <v>200</v>
      </c>
      <c r="L1105" s="7" t="n">
        <v>2</v>
      </c>
      <c r="M1105" s="7" t="n">
        <v>3</v>
      </c>
      <c r="N1105" s="7" t="n">
        <v>17</v>
      </c>
      <c r="O1105" s="7" t="n">
        <v>16356</v>
      </c>
      <c r="P1105" s="7" t="s">
        <v>201</v>
      </c>
      <c r="Q1105" s="7" t="n">
        <v>2</v>
      </c>
      <c r="R1105" s="7" t="n">
        <v>3</v>
      </c>
      <c r="S1105" s="7" t="n">
        <v>17</v>
      </c>
      <c r="T1105" s="7" t="n">
        <v>16357</v>
      </c>
      <c r="U1105" s="7" t="s">
        <v>202</v>
      </c>
      <c r="V1105" s="7" t="n">
        <v>2</v>
      </c>
      <c r="W1105" s="7" t="n">
        <v>0</v>
      </c>
    </row>
    <row r="1106" spans="1:23">
      <c r="A1106" t="s">
        <v>4</v>
      </c>
      <c r="B1106" s="4" t="s">
        <v>5</v>
      </c>
    </row>
    <row r="1107" spans="1:23">
      <c r="A1107" t="n">
        <v>13258</v>
      </c>
      <c r="B1107" s="40" t="n">
        <v>28</v>
      </c>
    </row>
    <row r="1108" spans="1:23">
      <c r="A1108" t="s">
        <v>4</v>
      </c>
      <c r="B1108" s="4" t="s">
        <v>5</v>
      </c>
      <c r="C1108" s="4" t="s">
        <v>11</v>
      </c>
    </row>
    <row r="1109" spans="1:23">
      <c r="A1109" t="n">
        <v>13259</v>
      </c>
      <c r="B1109" s="24" t="n">
        <v>16</v>
      </c>
      <c r="C1109" s="7" t="n">
        <v>150</v>
      </c>
    </row>
    <row r="1110" spans="1:23">
      <c r="A1110" t="s">
        <v>4</v>
      </c>
      <c r="B1110" s="4" t="s">
        <v>5</v>
      </c>
      <c r="C1110" s="4" t="s">
        <v>7</v>
      </c>
      <c r="D1110" s="4" t="s">
        <v>13</v>
      </c>
      <c r="E1110" s="4" t="s">
        <v>13</v>
      </c>
      <c r="F1110" s="4" t="s">
        <v>13</v>
      </c>
    </row>
    <row r="1111" spans="1:23">
      <c r="A1111" t="n">
        <v>13262</v>
      </c>
      <c r="B1111" s="35" t="n">
        <v>45</v>
      </c>
      <c r="C1111" s="7" t="n">
        <v>9</v>
      </c>
      <c r="D1111" s="7" t="n">
        <v>0.0199999995529652</v>
      </c>
      <c r="E1111" s="7" t="n">
        <v>0.0199999995529652</v>
      </c>
      <c r="F1111" s="7" t="n">
        <v>0.150000005960464</v>
      </c>
    </row>
    <row r="1112" spans="1:23">
      <c r="A1112" t="s">
        <v>4</v>
      </c>
      <c r="B1112" s="4" t="s">
        <v>5</v>
      </c>
      <c r="C1112" s="4" t="s">
        <v>7</v>
      </c>
      <c r="D1112" s="4" t="s">
        <v>11</v>
      </c>
      <c r="E1112" s="4" t="s">
        <v>8</v>
      </c>
    </row>
    <row r="1113" spans="1:23">
      <c r="A1113" t="n">
        <v>13276</v>
      </c>
      <c r="B1113" s="38" t="n">
        <v>51</v>
      </c>
      <c r="C1113" s="7" t="n">
        <v>4</v>
      </c>
      <c r="D1113" s="7" t="n">
        <v>0</v>
      </c>
      <c r="E1113" s="7" t="s">
        <v>203</v>
      </c>
    </row>
    <row r="1114" spans="1:23">
      <c r="A1114" t="s">
        <v>4</v>
      </c>
      <c r="B1114" s="4" t="s">
        <v>5</v>
      </c>
      <c r="C1114" s="4" t="s">
        <v>11</v>
      </c>
    </row>
    <row r="1115" spans="1:23">
      <c r="A1115" t="n">
        <v>13290</v>
      </c>
      <c r="B1115" s="24" t="n">
        <v>16</v>
      </c>
      <c r="C1115" s="7" t="n">
        <v>0</v>
      </c>
    </row>
    <row r="1116" spans="1:23">
      <c r="A1116" t="s">
        <v>4</v>
      </c>
      <c r="B1116" s="4" t="s">
        <v>5</v>
      </c>
      <c r="C1116" s="4" t="s">
        <v>11</v>
      </c>
      <c r="D1116" s="4" t="s">
        <v>7</v>
      </c>
      <c r="E1116" s="4" t="s">
        <v>14</v>
      </c>
      <c r="F1116" s="4" t="s">
        <v>79</v>
      </c>
      <c r="G1116" s="4" t="s">
        <v>7</v>
      </c>
      <c r="H1116" s="4" t="s">
        <v>7</v>
      </c>
    </row>
    <row r="1117" spans="1:23">
      <c r="A1117" t="n">
        <v>13293</v>
      </c>
      <c r="B1117" s="39" t="n">
        <v>26</v>
      </c>
      <c r="C1117" s="7" t="n">
        <v>0</v>
      </c>
      <c r="D1117" s="7" t="n">
        <v>17</v>
      </c>
      <c r="E1117" s="7" t="n">
        <v>60224</v>
      </c>
      <c r="F1117" s="7" t="s">
        <v>204</v>
      </c>
      <c r="G1117" s="7" t="n">
        <v>2</v>
      </c>
      <c r="H1117" s="7" t="n">
        <v>0</v>
      </c>
    </row>
    <row r="1118" spans="1:23">
      <c r="A1118" t="s">
        <v>4</v>
      </c>
      <c r="B1118" s="4" t="s">
        <v>5</v>
      </c>
    </row>
    <row r="1119" spans="1:23">
      <c r="A1119" t="n">
        <v>13310</v>
      </c>
      <c r="B1119" s="40" t="n">
        <v>28</v>
      </c>
    </row>
    <row r="1120" spans="1:23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8</v>
      </c>
    </row>
    <row r="1121" spans="1:23">
      <c r="A1121" t="n">
        <v>13311</v>
      </c>
      <c r="B1121" s="38" t="n">
        <v>51</v>
      </c>
      <c r="C1121" s="7" t="n">
        <v>4</v>
      </c>
      <c r="D1121" s="7" t="n">
        <v>17</v>
      </c>
      <c r="E1121" s="7" t="s">
        <v>205</v>
      </c>
    </row>
    <row r="1122" spans="1:23">
      <c r="A1122" t="s">
        <v>4</v>
      </c>
      <c r="B1122" s="4" t="s">
        <v>5</v>
      </c>
      <c r="C1122" s="4" t="s">
        <v>11</v>
      </c>
    </row>
    <row r="1123" spans="1:23">
      <c r="A1123" t="n">
        <v>13325</v>
      </c>
      <c r="B1123" s="24" t="n">
        <v>16</v>
      </c>
      <c r="C1123" s="7" t="n">
        <v>0</v>
      </c>
    </row>
    <row r="1124" spans="1:23">
      <c r="A1124" t="s">
        <v>4</v>
      </c>
      <c r="B1124" s="4" t="s">
        <v>5</v>
      </c>
      <c r="C1124" s="4" t="s">
        <v>11</v>
      </c>
      <c r="D1124" s="4" t="s">
        <v>7</v>
      </c>
      <c r="E1124" s="4" t="s">
        <v>14</v>
      </c>
      <c r="F1124" s="4" t="s">
        <v>79</v>
      </c>
      <c r="G1124" s="4" t="s">
        <v>7</v>
      </c>
      <c r="H1124" s="4" t="s">
        <v>7</v>
      </c>
      <c r="I1124" s="4" t="s">
        <v>7</v>
      </c>
      <c r="J1124" s="4" t="s">
        <v>14</v>
      </c>
      <c r="K1124" s="4" t="s">
        <v>79</v>
      </c>
      <c r="L1124" s="4" t="s">
        <v>7</v>
      </c>
      <c r="M1124" s="4" t="s">
        <v>7</v>
      </c>
    </row>
    <row r="1125" spans="1:23">
      <c r="A1125" t="n">
        <v>13328</v>
      </c>
      <c r="B1125" s="39" t="n">
        <v>26</v>
      </c>
      <c r="C1125" s="7" t="n">
        <v>17</v>
      </c>
      <c r="D1125" s="7" t="n">
        <v>17</v>
      </c>
      <c r="E1125" s="7" t="n">
        <v>16358</v>
      </c>
      <c r="F1125" s="7" t="s">
        <v>206</v>
      </c>
      <c r="G1125" s="7" t="n">
        <v>2</v>
      </c>
      <c r="H1125" s="7" t="n">
        <v>3</v>
      </c>
      <c r="I1125" s="7" t="n">
        <v>17</v>
      </c>
      <c r="J1125" s="7" t="n">
        <v>16359</v>
      </c>
      <c r="K1125" s="7" t="s">
        <v>207</v>
      </c>
      <c r="L1125" s="7" t="n">
        <v>2</v>
      </c>
      <c r="M1125" s="7" t="n">
        <v>0</v>
      </c>
    </row>
    <row r="1126" spans="1:23">
      <c r="A1126" t="s">
        <v>4</v>
      </c>
      <c r="B1126" s="4" t="s">
        <v>5</v>
      </c>
    </row>
    <row r="1127" spans="1:23">
      <c r="A1127" t="n">
        <v>13483</v>
      </c>
      <c r="B1127" s="40" t="n">
        <v>28</v>
      </c>
    </row>
    <row r="1128" spans="1:23">
      <c r="A1128" t="s">
        <v>4</v>
      </c>
      <c r="B1128" s="4" t="s">
        <v>5</v>
      </c>
      <c r="C1128" s="4" t="s">
        <v>7</v>
      </c>
      <c r="D1128" s="4" t="s">
        <v>11</v>
      </c>
      <c r="E1128" s="4" t="s">
        <v>8</v>
      </c>
    </row>
    <row r="1129" spans="1:23">
      <c r="A1129" t="n">
        <v>13484</v>
      </c>
      <c r="B1129" s="38" t="n">
        <v>51</v>
      </c>
      <c r="C1129" s="7" t="n">
        <v>4</v>
      </c>
      <c r="D1129" s="7" t="n">
        <v>0</v>
      </c>
      <c r="E1129" s="7" t="s">
        <v>208</v>
      </c>
    </row>
    <row r="1130" spans="1:23">
      <c r="A1130" t="s">
        <v>4</v>
      </c>
      <c r="B1130" s="4" t="s">
        <v>5</v>
      </c>
      <c r="C1130" s="4" t="s">
        <v>11</v>
      </c>
    </row>
    <row r="1131" spans="1:23">
      <c r="A1131" t="n">
        <v>13497</v>
      </c>
      <c r="B1131" s="24" t="n">
        <v>16</v>
      </c>
      <c r="C1131" s="7" t="n">
        <v>0</v>
      </c>
    </row>
    <row r="1132" spans="1:23">
      <c r="A1132" t="s">
        <v>4</v>
      </c>
      <c r="B1132" s="4" t="s">
        <v>5</v>
      </c>
      <c r="C1132" s="4" t="s">
        <v>11</v>
      </c>
      <c r="D1132" s="4" t="s">
        <v>7</v>
      </c>
      <c r="E1132" s="4" t="s">
        <v>14</v>
      </c>
      <c r="F1132" s="4" t="s">
        <v>79</v>
      </c>
      <c r="G1132" s="4" t="s">
        <v>7</v>
      </c>
      <c r="H1132" s="4" t="s">
        <v>7</v>
      </c>
      <c r="I1132" s="4" t="s">
        <v>79</v>
      </c>
      <c r="J1132" s="4" t="s">
        <v>7</v>
      </c>
      <c r="K1132" s="4" t="s">
        <v>7</v>
      </c>
    </row>
    <row r="1133" spans="1:23">
      <c r="A1133" t="n">
        <v>13500</v>
      </c>
      <c r="B1133" s="39" t="n">
        <v>26</v>
      </c>
      <c r="C1133" s="7" t="n">
        <v>0</v>
      </c>
      <c r="D1133" s="7" t="n">
        <v>17</v>
      </c>
      <c r="E1133" s="7" t="n">
        <v>60225</v>
      </c>
      <c r="F1133" s="7" t="s">
        <v>209</v>
      </c>
      <c r="G1133" s="7" t="n">
        <v>2</v>
      </c>
      <c r="H1133" s="7" t="n">
        <v>3</v>
      </c>
      <c r="I1133" s="7" t="s">
        <v>210</v>
      </c>
      <c r="J1133" s="7" t="n">
        <v>2</v>
      </c>
      <c r="K1133" s="7" t="n">
        <v>0</v>
      </c>
    </row>
    <row r="1134" spans="1:23">
      <c r="A1134" t="s">
        <v>4</v>
      </c>
      <c r="B1134" s="4" t="s">
        <v>5</v>
      </c>
    </row>
    <row r="1135" spans="1:23">
      <c r="A1135" t="n">
        <v>13549</v>
      </c>
      <c r="B1135" s="40" t="n">
        <v>28</v>
      </c>
    </row>
    <row r="1136" spans="1:23">
      <c r="A1136" t="s">
        <v>4</v>
      </c>
      <c r="B1136" s="4" t="s">
        <v>5</v>
      </c>
      <c r="C1136" s="4" t="s">
        <v>11</v>
      </c>
      <c r="D1136" s="4" t="s">
        <v>7</v>
      </c>
    </row>
    <row r="1137" spans="1:13">
      <c r="A1137" t="n">
        <v>13550</v>
      </c>
      <c r="B1137" s="44" t="n">
        <v>89</v>
      </c>
      <c r="C1137" s="7" t="n">
        <v>65533</v>
      </c>
      <c r="D1137" s="7" t="n">
        <v>1</v>
      </c>
    </row>
    <row r="1138" spans="1:13">
      <c r="A1138" t="s">
        <v>4</v>
      </c>
      <c r="B1138" s="4" t="s">
        <v>5</v>
      </c>
      <c r="C1138" s="4" t="s">
        <v>7</v>
      </c>
      <c r="D1138" s="4" t="s">
        <v>11</v>
      </c>
      <c r="E1138" s="4" t="s">
        <v>14</v>
      </c>
      <c r="F1138" s="4" t="s">
        <v>11</v>
      </c>
    </row>
    <row r="1139" spans="1:13">
      <c r="A1139" t="n">
        <v>13554</v>
      </c>
      <c r="B1139" s="14" t="n">
        <v>50</v>
      </c>
      <c r="C1139" s="7" t="n">
        <v>3</v>
      </c>
      <c r="D1139" s="7" t="n">
        <v>8040</v>
      </c>
      <c r="E1139" s="7" t="n">
        <v>1036831949</v>
      </c>
      <c r="F1139" s="7" t="n">
        <v>500</v>
      </c>
    </row>
    <row r="1140" spans="1:13">
      <c r="A1140" t="s">
        <v>4</v>
      </c>
      <c r="B1140" s="4" t="s">
        <v>5</v>
      </c>
      <c r="C1140" s="4" t="s">
        <v>7</v>
      </c>
      <c r="D1140" s="4" t="s">
        <v>13</v>
      </c>
      <c r="E1140" s="4" t="s">
        <v>11</v>
      </c>
      <c r="F1140" s="4" t="s">
        <v>7</v>
      </c>
    </row>
    <row r="1141" spans="1:13">
      <c r="A1141" t="n">
        <v>13564</v>
      </c>
      <c r="B1141" s="36" t="n">
        <v>49</v>
      </c>
      <c r="C1141" s="7" t="n">
        <v>3</v>
      </c>
      <c r="D1141" s="7" t="n">
        <v>0.5</v>
      </c>
      <c r="E1141" s="7" t="n">
        <v>500</v>
      </c>
      <c r="F1141" s="7" t="n">
        <v>0</v>
      </c>
    </row>
    <row r="1142" spans="1:13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7</v>
      </c>
      <c r="F1142" s="4" t="s">
        <v>7</v>
      </c>
      <c r="G1142" s="4" t="s">
        <v>12</v>
      </c>
    </row>
    <row r="1143" spans="1:13">
      <c r="A1143" t="n">
        <v>13573</v>
      </c>
      <c r="B1143" s="11" t="n">
        <v>5</v>
      </c>
      <c r="C1143" s="7" t="n">
        <v>30</v>
      </c>
      <c r="D1143" s="7" t="n">
        <v>4160</v>
      </c>
      <c r="E1143" s="7" t="n">
        <v>8</v>
      </c>
      <c r="F1143" s="7" t="n">
        <v>1</v>
      </c>
      <c r="G1143" s="12" t="n">
        <f t="normal" ca="1">A1153</f>
        <v>0</v>
      </c>
    </row>
    <row r="1144" spans="1:13">
      <c r="A1144" t="s">
        <v>4</v>
      </c>
      <c r="B1144" s="4" t="s">
        <v>5</v>
      </c>
      <c r="C1144" s="4" t="s">
        <v>7</v>
      </c>
      <c r="D1144" s="4" t="s">
        <v>7</v>
      </c>
      <c r="E1144" s="4" t="s">
        <v>7</v>
      </c>
      <c r="F1144" s="4" t="s">
        <v>13</v>
      </c>
      <c r="G1144" s="4" t="s">
        <v>13</v>
      </c>
      <c r="H1144" s="4" t="s">
        <v>13</v>
      </c>
      <c r="I1144" s="4" t="s">
        <v>13</v>
      </c>
      <c r="J1144" s="4" t="s">
        <v>13</v>
      </c>
    </row>
    <row r="1145" spans="1:13">
      <c r="A1145" t="n">
        <v>13583</v>
      </c>
      <c r="B1145" s="26" t="n">
        <v>76</v>
      </c>
      <c r="C1145" s="7" t="n">
        <v>3</v>
      </c>
      <c r="D1145" s="7" t="n">
        <v>3</v>
      </c>
      <c r="E1145" s="7" t="n">
        <v>2</v>
      </c>
      <c r="F1145" s="7" t="n">
        <v>1</v>
      </c>
      <c r="G1145" s="7" t="n">
        <v>1</v>
      </c>
      <c r="H1145" s="7" t="n">
        <v>1</v>
      </c>
      <c r="I1145" s="7" t="n">
        <v>1</v>
      </c>
      <c r="J1145" s="7" t="n">
        <v>800</v>
      </c>
    </row>
    <row r="1146" spans="1:13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7</v>
      </c>
      <c r="F1146" s="4" t="s">
        <v>13</v>
      </c>
      <c r="G1146" s="4" t="s">
        <v>13</v>
      </c>
      <c r="H1146" s="4" t="s">
        <v>13</v>
      </c>
      <c r="I1146" s="4" t="s">
        <v>13</v>
      </c>
      <c r="J1146" s="4" t="s">
        <v>13</v>
      </c>
    </row>
    <row r="1147" spans="1:13">
      <c r="A1147" t="n">
        <v>13607</v>
      </c>
      <c r="B1147" s="26" t="n">
        <v>76</v>
      </c>
      <c r="C1147" s="7" t="n">
        <v>3</v>
      </c>
      <c r="D1147" s="7" t="n">
        <v>4</v>
      </c>
      <c r="E1147" s="7" t="n">
        <v>0</v>
      </c>
      <c r="F1147" s="7" t="n">
        <v>0</v>
      </c>
      <c r="G1147" s="7" t="n">
        <v>0</v>
      </c>
      <c r="H1147" s="7" t="n">
        <v>0</v>
      </c>
      <c r="I1147" s="7" t="n">
        <v>0</v>
      </c>
      <c r="J1147" s="7" t="n">
        <v>0</v>
      </c>
    </row>
    <row r="1148" spans="1:13">
      <c r="A1148" t="s">
        <v>4</v>
      </c>
      <c r="B1148" s="4" t="s">
        <v>5</v>
      </c>
      <c r="C1148" s="4" t="s">
        <v>7</v>
      </c>
      <c r="D1148" s="4" t="s">
        <v>7</v>
      </c>
    </row>
    <row r="1149" spans="1:13">
      <c r="A1149" t="n">
        <v>13631</v>
      </c>
      <c r="B1149" s="42" t="n">
        <v>77</v>
      </c>
      <c r="C1149" s="7" t="n">
        <v>3</v>
      </c>
      <c r="D1149" s="7" t="n">
        <v>3</v>
      </c>
    </row>
    <row r="1150" spans="1:13">
      <c r="A1150" t="s">
        <v>4</v>
      </c>
      <c r="B1150" s="4" t="s">
        <v>5</v>
      </c>
      <c r="C1150" s="4" t="s">
        <v>12</v>
      </c>
    </row>
    <row r="1151" spans="1:13">
      <c r="A1151" t="n">
        <v>13634</v>
      </c>
      <c r="B1151" s="13" t="n">
        <v>3</v>
      </c>
      <c r="C1151" s="12" t="n">
        <f t="normal" ca="1">A1159</f>
        <v>0</v>
      </c>
    </row>
    <row r="1152" spans="1:13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7</v>
      </c>
      <c r="F1152" s="4" t="s">
        <v>13</v>
      </c>
      <c r="G1152" s="4" t="s">
        <v>13</v>
      </c>
      <c r="H1152" s="4" t="s">
        <v>13</v>
      </c>
      <c r="I1152" s="4" t="s">
        <v>13</v>
      </c>
      <c r="J1152" s="4" t="s">
        <v>13</v>
      </c>
    </row>
    <row r="1153" spans="1:10">
      <c r="A1153" t="n">
        <v>13639</v>
      </c>
      <c r="B1153" s="26" t="n">
        <v>76</v>
      </c>
      <c r="C1153" s="7" t="n">
        <v>4</v>
      </c>
      <c r="D1153" s="7" t="n">
        <v>3</v>
      </c>
      <c r="E1153" s="7" t="n">
        <v>2</v>
      </c>
      <c r="F1153" s="7" t="n">
        <v>1</v>
      </c>
      <c r="G1153" s="7" t="n">
        <v>1</v>
      </c>
      <c r="H1153" s="7" t="n">
        <v>1</v>
      </c>
      <c r="I1153" s="7" t="n">
        <v>1</v>
      </c>
      <c r="J1153" s="7" t="n">
        <v>800</v>
      </c>
    </row>
    <row r="1154" spans="1:10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7</v>
      </c>
      <c r="F1154" s="4" t="s">
        <v>13</v>
      </c>
      <c r="G1154" s="4" t="s">
        <v>13</v>
      </c>
      <c r="H1154" s="4" t="s">
        <v>13</v>
      </c>
      <c r="I1154" s="4" t="s">
        <v>13</v>
      </c>
      <c r="J1154" s="4" t="s">
        <v>13</v>
      </c>
    </row>
    <row r="1155" spans="1:10">
      <c r="A1155" t="n">
        <v>13663</v>
      </c>
      <c r="B1155" s="26" t="n">
        <v>76</v>
      </c>
      <c r="C1155" s="7" t="n">
        <v>4</v>
      </c>
      <c r="D1155" s="7" t="n">
        <v>4</v>
      </c>
      <c r="E1155" s="7" t="n">
        <v>0</v>
      </c>
      <c r="F1155" s="7" t="n">
        <v>0</v>
      </c>
      <c r="G1155" s="7" t="n">
        <v>0</v>
      </c>
      <c r="H1155" s="7" t="n">
        <v>0</v>
      </c>
      <c r="I1155" s="7" t="n">
        <v>0</v>
      </c>
      <c r="J1155" s="7" t="n">
        <v>0</v>
      </c>
    </row>
    <row r="1156" spans="1:10">
      <c r="A1156" t="s">
        <v>4</v>
      </c>
      <c r="B1156" s="4" t="s">
        <v>5</v>
      </c>
      <c r="C1156" s="4" t="s">
        <v>7</v>
      </c>
      <c r="D1156" s="4" t="s">
        <v>7</v>
      </c>
    </row>
    <row r="1157" spans="1:10">
      <c r="A1157" t="n">
        <v>13687</v>
      </c>
      <c r="B1157" s="42" t="n">
        <v>77</v>
      </c>
      <c r="C1157" s="7" t="n">
        <v>4</v>
      </c>
      <c r="D1157" s="7" t="n">
        <v>3</v>
      </c>
    </row>
    <row r="1158" spans="1:10">
      <c r="A1158" t="s">
        <v>4</v>
      </c>
      <c r="B1158" s="4" t="s">
        <v>5</v>
      </c>
      <c r="C1158" s="4" t="s">
        <v>11</v>
      </c>
    </row>
    <row r="1159" spans="1:10">
      <c r="A1159" t="n">
        <v>13690</v>
      </c>
      <c r="B1159" s="24" t="n">
        <v>16</v>
      </c>
      <c r="C1159" s="7" t="n">
        <v>700</v>
      </c>
    </row>
    <row r="1160" spans="1:10">
      <c r="A1160" t="s">
        <v>4</v>
      </c>
      <c r="B1160" s="4" t="s">
        <v>5</v>
      </c>
      <c r="C1160" s="4" t="s">
        <v>7</v>
      </c>
      <c r="D1160" s="4" t="s">
        <v>11</v>
      </c>
      <c r="E1160" s="4" t="s">
        <v>7</v>
      </c>
      <c r="F1160" s="4" t="s">
        <v>7</v>
      </c>
      <c r="G1160" s="4" t="s">
        <v>12</v>
      </c>
    </row>
    <row r="1161" spans="1:10">
      <c r="A1161" t="n">
        <v>13693</v>
      </c>
      <c r="B1161" s="11" t="n">
        <v>5</v>
      </c>
      <c r="C1161" s="7" t="n">
        <v>30</v>
      </c>
      <c r="D1161" s="7" t="n">
        <v>4165</v>
      </c>
      <c r="E1161" s="7" t="n">
        <v>8</v>
      </c>
      <c r="F1161" s="7" t="n">
        <v>1</v>
      </c>
      <c r="G1161" s="12" t="n">
        <f t="normal" ca="1">A1171</f>
        <v>0</v>
      </c>
    </row>
    <row r="1162" spans="1:10">
      <c r="A1162" t="s">
        <v>4</v>
      </c>
      <c r="B1162" s="4" t="s">
        <v>5</v>
      </c>
      <c r="C1162" s="4" t="s">
        <v>7</v>
      </c>
      <c r="D1162" s="4" t="s">
        <v>7</v>
      </c>
      <c r="E1162" s="4" t="s">
        <v>7</v>
      </c>
      <c r="F1162" s="4" t="s">
        <v>13</v>
      </c>
      <c r="G1162" s="4" t="s">
        <v>13</v>
      </c>
      <c r="H1162" s="4" t="s">
        <v>13</v>
      </c>
      <c r="I1162" s="4" t="s">
        <v>13</v>
      </c>
      <c r="J1162" s="4" t="s">
        <v>13</v>
      </c>
    </row>
    <row r="1163" spans="1:10">
      <c r="A1163" t="n">
        <v>13703</v>
      </c>
      <c r="B1163" s="26" t="n">
        <v>76</v>
      </c>
      <c r="C1163" s="7" t="n">
        <v>5</v>
      </c>
      <c r="D1163" s="7" t="n">
        <v>3</v>
      </c>
      <c r="E1163" s="7" t="n">
        <v>2</v>
      </c>
      <c r="F1163" s="7" t="n">
        <v>1</v>
      </c>
      <c r="G1163" s="7" t="n">
        <v>1</v>
      </c>
      <c r="H1163" s="7" t="n">
        <v>1</v>
      </c>
      <c r="I1163" s="7" t="n">
        <v>1</v>
      </c>
      <c r="J1163" s="7" t="n">
        <v>800</v>
      </c>
    </row>
    <row r="1164" spans="1:10">
      <c r="A1164" t="s">
        <v>4</v>
      </c>
      <c r="B1164" s="4" t="s">
        <v>5</v>
      </c>
      <c r="C1164" s="4" t="s">
        <v>7</v>
      </c>
      <c r="D1164" s="4" t="s">
        <v>7</v>
      </c>
      <c r="E1164" s="4" t="s">
        <v>7</v>
      </c>
      <c r="F1164" s="4" t="s">
        <v>13</v>
      </c>
      <c r="G1164" s="4" t="s">
        <v>13</v>
      </c>
      <c r="H1164" s="4" t="s">
        <v>13</v>
      </c>
      <c r="I1164" s="4" t="s">
        <v>13</v>
      </c>
      <c r="J1164" s="4" t="s">
        <v>13</v>
      </c>
    </row>
    <row r="1165" spans="1:10">
      <c r="A1165" t="n">
        <v>13727</v>
      </c>
      <c r="B1165" s="26" t="n">
        <v>76</v>
      </c>
      <c r="C1165" s="7" t="n">
        <v>5</v>
      </c>
      <c r="D1165" s="7" t="n">
        <v>4</v>
      </c>
      <c r="E1165" s="7" t="n">
        <v>0</v>
      </c>
      <c r="F1165" s="7" t="n">
        <v>0</v>
      </c>
      <c r="G1165" s="7" t="n">
        <v>0</v>
      </c>
      <c r="H1165" s="7" t="n">
        <v>0</v>
      </c>
      <c r="I1165" s="7" t="n">
        <v>0</v>
      </c>
      <c r="J1165" s="7" t="n">
        <v>0</v>
      </c>
    </row>
    <row r="1166" spans="1:10">
      <c r="A1166" t="s">
        <v>4</v>
      </c>
      <c r="B1166" s="4" t="s">
        <v>5</v>
      </c>
      <c r="C1166" s="4" t="s">
        <v>7</v>
      </c>
      <c r="D1166" s="4" t="s">
        <v>7</v>
      </c>
    </row>
    <row r="1167" spans="1:10">
      <c r="A1167" t="n">
        <v>13751</v>
      </c>
      <c r="B1167" s="42" t="n">
        <v>77</v>
      </c>
      <c r="C1167" s="7" t="n">
        <v>5</v>
      </c>
      <c r="D1167" s="7" t="n">
        <v>3</v>
      </c>
    </row>
    <row r="1168" spans="1:10">
      <c r="A1168" t="s">
        <v>4</v>
      </c>
      <c r="B1168" s="4" t="s">
        <v>5</v>
      </c>
      <c r="C1168" s="4" t="s">
        <v>12</v>
      </c>
    </row>
    <row r="1169" spans="1:10">
      <c r="A1169" t="n">
        <v>13754</v>
      </c>
      <c r="B1169" s="13" t="n">
        <v>3</v>
      </c>
      <c r="C1169" s="12" t="n">
        <f t="normal" ca="1">A1177</f>
        <v>0</v>
      </c>
    </row>
    <row r="1170" spans="1:10">
      <c r="A1170" t="s">
        <v>4</v>
      </c>
      <c r="B1170" s="4" t="s">
        <v>5</v>
      </c>
      <c r="C1170" s="4" t="s">
        <v>7</v>
      </c>
      <c r="D1170" s="4" t="s">
        <v>7</v>
      </c>
      <c r="E1170" s="4" t="s">
        <v>7</v>
      </c>
      <c r="F1170" s="4" t="s">
        <v>13</v>
      </c>
      <c r="G1170" s="4" t="s">
        <v>13</v>
      </c>
      <c r="H1170" s="4" t="s">
        <v>13</v>
      </c>
      <c r="I1170" s="4" t="s">
        <v>13</v>
      </c>
      <c r="J1170" s="4" t="s">
        <v>13</v>
      </c>
    </row>
    <row r="1171" spans="1:10">
      <c r="A1171" t="n">
        <v>13759</v>
      </c>
      <c r="B1171" s="26" t="n">
        <v>76</v>
      </c>
      <c r="C1171" s="7" t="n">
        <v>6</v>
      </c>
      <c r="D1171" s="7" t="n">
        <v>3</v>
      </c>
      <c r="E1171" s="7" t="n">
        <v>2</v>
      </c>
      <c r="F1171" s="7" t="n">
        <v>1</v>
      </c>
      <c r="G1171" s="7" t="n">
        <v>1</v>
      </c>
      <c r="H1171" s="7" t="n">
        <v>1</v>
      </c>
      <c r="I1171" s="7" t="n">
        <v>1</v>
      </c>
      <c r="J1171" s="7" t="n">
        <v>800</v>
      </c>
    </row>
    <row r="1172" spans="1:10">
      <c r="A1172" t="s">
        <v>4</v>
      </c>
      <c r="B1172" s="4" t="s">
        <v>5</v>
      </c>
      <c r="C1172" s="4" t="s">
        <v>7</v>
      </c>
      <c r="D1172" s="4" t="s">
        <v>7</v>
      </c>
      <c r="E1172" s="4" t="s">
        <v>7</v>
      </c>
      <c r="F1172" s="4" t="s">
        <v>13</v>
      </c>
      <c r="G1172" s="4" t="s">
        <v>13</v>
      </c>
      <c r="H1172" s="4" t="s">
        <v>13</v>
      </c>
      <c r="I1172" s="4" t="s">
        <v>13</v>
      </c>
      <c r="J1172" s="4" t="s">
        <v>13</v>
      </c>
    </row>
    <row r="1173" spans="1:10">
      <c r="A1173" t="n">
        <v>13783</v>
      </c>
      <c r="B1173" s="26" t="n">
        <v>76</v>
      </c>
      <c r="C1173" s="7" t="n">
        <v>6</v>
      </c>
      <c r="D1173" s="7" t="n">
        <v>4</v>
      </c>
      <c r="E1173" s="7" t="n">
        <v>0</v>
      </c>
      <c r="F1173" s="7" t="n">
        <v>0</v>
      </c>
      <c r="G1173" s="7" t="n">
        <v>0</v>
      </c>
      <c r="H1173" s="7" t="n">
        <v>0</v>
      </c>
      <c r="I1173" s="7" t="n">
        <v>0</v>
      </c>
      <c r="J1173" s="7" t="n">
        <v>0</v>
      </c>
    </row>
    <row r="1174" spans="1:10">
      <c r="A1174" t="s">
        <v>4</v>
      </c>
      <c r="B1174" s="4" t="s">
        <v>5</v>
      </c>
      <c r="C1174" s="4" t="s">
        <v>7</v>
      </c>
      <c r="D1174" s="4" t="s">
        <v>7</v>
      </c>
    </row>
    <row r="1175" spans="1:10">
      <c r="A1175" t="n">
        <v>13807</v>
      </c>
      <c r="B1175" s="42" t="n">
        <v>77</v>
      </c>
      <c r="C1175" s="7" t="n">
        <v>6</v>
      </c>
      <c r="D1175" s="7" t="n">
        <v>3</v>
      </c>
    </row>
    <row r="1176" spans="1:10">
      <c r="A1176" t="s">
        <v>4</v>
      </c>
      <c r="B1176" s="4" t="s">
        <v>5</v>
      </c>
      <c r="C1176" s="4" t="s">
        <v>11</v>
      </c>
    </row>
    <row r="1177" spans="1:10">
      <c r="A1177" t="n">
        <v>13810</v>
      </c>
      <c r="B1177" s="24" t="n">
        <v>16</v>
      </c>
      <c r="C1177" s="7" t="n">
        <v>700</v>
      </c>
    </row>
    <row r="1178" spans="1:10">
      <c r="A1178" t="s">
        <v>4</v>
      </c>
      <c r="B1178" s="4" t="s">
        <v>5</v>
      </c>
      <c r="C1178" s="4" t="s">
        <v>7</v>
      </c>
      <c r="D1178" s="4" t="s">
        <v>11</v>
      </c>
      <c r="E1178" s="4" t="s">
        <v>7</v>
      </c>
      <c r="F1178" s="4" t="s">
        <v>7</v>
      </c>
      <c r="G1178" s="4" t="s">
        <v>12</v>
      </c>
    </row>
    <row r="1179" spans="1:10">
      <c r="A1179" t="n">
        <v>13813</v>
      </c>
      <c r="B1179" s="11" t="n">
        <v>5</v>
      </c>
      <c r="C1179" s="7" t="n">
        <v>30</v>
      </c>
      <c r="D1179" s="7" t="n">
        <v>4161</v>
      </c>
      <c r="E1179" s="7" t="n">
        <v>8</v>
      </c>
      <c r="F1179" s="7" t="n">
        <v>1</v>
      </c>
      <c r="G1179" s="12" t="n">
        <f t="normal" ca="1">A1189</f>
        <v>0</v>
      </c>
    </row>
    <row r="1180" spans="1:10">
      <c r="A1180" t="s">
        <v>4</v>
      </c>
      <c r="B1180" s="4" t="s">
        <v>5</v>
      </c>
      <c r="C1180" s="4" t="s">
        <v>7</v>
      </c>
      <c r="D1180" s="4" t="s">
        <v>7</v>
      </c>
      <c r="E1180" s="4" t="s">
        <v>7</v>
      </c>
      <c r="F1180" s="4" t="s">
        <v>13</v>
      </c>
      <c r="G1180" s="4" t="s">
        <v>13</v>
      </c>
      <c r="H1180" s="4" t="s">
        <v>13</v>
      </c>
      <c r="I1180" s="4" t="s">
        <v>13</v>
      </c>
      <c r="J1180" s="4" t="s">
        <v>13</v>
      </c>
    </row>
    <row r="1181" spans="1:10">
      <c r="A1181" t="n">
        <v>13823</v>
      </c>
      <c r="B1181" s="26" t="n">
        <v>76</v>
      </c>
      <c r="C1181" s="7" t="n">
        <v>7</v>
      </c>
      <c r="D1181" s="7" t="n">
        <v>3</v>
      </c>
      <c r="E1181" s="7" t="n">
        <v>2</v>
      </c>
      <c r="F1181" s="7" t="n">
        <v>1</v>
      </c>
      <c r="G1181" s="7" t="n">
        <v>1</v>
      </c>
      <c r="H1181" s="7" t="n">
        <v>1</v>
      </c>
      <c r="I1181" s="7" t="n">
        <v>1</v>
      </c>
      <c r="J1181" s="7" t="n">
        <v>800</v>
      </c>
    </row>
    <row r="1182" spans="1:10">
      <c r="A1182" t="s">
        <v>4</v>
      </c>
      <c r="B1182" s="4" t="s">
        <v>5</v>
      </c>
      <c r="C1182" s="4" t="s">
        <v>7</v>
      </c>
      <c r="D1182" s="4" t="s">
        <v>7</v>
      </c>
      <c r="E1182" s="4" t="s">
        <v>7</v>
      </c>
      <c r="F1182" s="4" t="s">
        <v>13</v>
      </c>
      <c r="G1182" s="4" t="s">
        <v>13</v>
      </c>
      <c r="H1182" s="4" t="s">
        <v>13</v>
      </c>
      <c r="I1182" s="4" t="s">
        <v>13</v>
      </c>
      <c r="J1182" s="4" t="s">
        <v>13</v>
      </c>
    </row>
    <row r="1183" spans="1:10">
      <c r="A1183" t="n">
        <v>13847</v>
      </c>
      <c r="B1183" s="26" t="n">
        <v>76</v>
      </c>
      <c r="C1183" s="7" t="n">
        <v>7</v>
      </c>
      <c r="D1183" s="7" t="n">
        <v>4</v>
      </c>
      <c r="E1183" s="7" t="n">
        <v>0</v>
      </c>
      <c r="F1183" s="7" t="n">
        <v>0</v>
      </c>
      <c r="G1183" s="7" t="n">
        <v>0</v>
      </c>
      <c r="H1183" s="7" t="n">
        <v>0</v>
      </c>
      <c r="I1183" s="7" t="n">
        <v>0</v>
      </c>
      <c r="J1183" s="7" t="n">
        <v>0</v>
      </c>
    </row>
    <row r="1184" spans="1:10">
      <c r="A1184" t="s">
        <v>4</v>
      </c>
      <c r="B1184" s="4" t="s">
        <v>5</v>
      </c>
      <c r="C1184" s="4" t="s">
        <v>7</v>
      </c>
      <c r="D1184" s="4" t="s">
        <v>7</v>
      </c>
    </row>
    <row r="1185" spans="1:10">
      <c r="A1185" t="n">
        <v>13871</v>
      </c>
      <c r="B1185" s="42" t="n">
        <v>77</v>
      </c>
      <c r="C1185" s="7" t="n">
        <v>7</v>
      </c>
      <c r="D1185" s="7" t="n">
        <v>3</v>
      </c>
    </row>
    <row r="1186" spans="1:10">
      <c r="A1186" t="s">
        <v>4</v>
      </c>
      <c r="B1186" s="4" t="s">
        <v>5</v>
      </c>
      <c r="C1186" s="4" t="s">
        <v>12</v>
      </c>
    </row>
    <row r="1187" spans="1:10">
      <c r="A1187" t="n">
        <v>13874</v>
      </c>
      <c r="B1187" s="13" t="n">
        <v>3</v>
      </c>
      <c r="C1187" s="12" t="n">
        <f t="normal" ca="1">A1195</f>
        <v>0</v>
      </c>
    </row>
    <row r="1188" spans="1:10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7</v>
      </c>
      <c r="F1188" s="4" t="s">
        <v>13</v>
      </c>
      <c r="G1188" s="4" t="s">
        <v>13</v>
      </c>
      <c r="H1188" s="4" t="s">
        <v>13</v>
      </c>
      <c r="I1188" s="4" t="s">
        <v>13</v>
      </c>
      <c r="J1188" s="4" t="s">
        <v>13</v>
      </c>
    </row>
    <row r="1189" spans="1:10">
      <c r="A1189" t="n">
        <v>13879</v>
      </c>
      <c r="B1189" s="26" t="n">
        <v>76</v>
      </c>
      <c r="C1189" s="7" t="n">
        <v>8</v>
      </c>
      <c r="D1189" s="7" t="n">
        <v>3</v>
      </c>
      <c r="E1189" s="7" t="n">
        <v>2</v>
      </c>
      <c r="F1189" s="7" t="n">
        <v>1</v>
      </c>
      <c r="G1189" s="7" t="n">
        <v>1</v>
      </c>
      <c r="H1189" s="7" t="n">
        <v>1</v>
      </c>
      <c r="I1189" s="7" t="n">
        <v>1</v>
      </c>
      <c r="J1189" s="7" t="n">
        <v>800</v>
      </c>
    </row>
    <row r="1190" spans="1:10">
      <c r="A1190" t="s">
        <v>4</v>
      </c>
      <c r="B1190" s="4" t="s">
        <v>5</v>
      </c>
      <c r="C1190" s="4" t="s">
        <v>7</v>
      </c>
      <c r="D1190" s="4" t="s">
        <v>7</v>
      </c>
      <c r="E1190" s="4" t="s">
        <v>7</v>
      </c>
      <c r="F1190" s="4" t="s">
        <v>13</v>
      </c>
      <c r="G1190" s="4" t="s">
        <v>13</v>
      </c>
      <c r="H1190" s="4" t="s">
        <v>13</v>
      </c>
      <c r="I1190" s="4" t="s">
        <v>13</v>
      </c>
      <c r="J1190" s="4" t="s">
        <v>13</v>
      </c>
    </row>
    <row r="1191" spans="1:10">
      <c r="A1191" t="n">
        <v>13903</v>
      </c>
      <c r="B1191" s="26" t="n">
        <v>76</v>
      </c>
      <c r="C1191" s="7" t="n">
        <v>8</v>
      </c>
      <c r="D1191" s="7" t="n">
        <v>4</v>
      </c>
      <c r="E1191" s="7" t="n">
        <v>0</v>
      </c>
      <c r="F1191" s="7" t="n">
        <v>0</v>
      </c>
      <c r="G1191" s="7" t="n">
        <v>0</v>
      </c>
      <c r="H1191" s="7" t="n">
        <v>0</v>
      </c>
      <c r="I1191" s="7" t="n">
        <v>0</v>
      </c>
      <c r="J1191" s="7" t="n">
        <v>0</v>
      </c>
    </row>
    <row r="1192" spans="1:10">
      <c r="A1192" t="s">
        <v>4</v>
      </c>
      <c r="B1192" s="4" t="s">
        <v>5</v>
      </c>
      <c r="C1192" s="4" t="s">
        <v>7</v>
      </c>
      <c r="D1192" s="4" t="s">
        <v>7</v>
      </c>
    </row>
    <row r="1193" spans="1:10">
      <c r="A1193" t="n">
        <v>13927</v>
      </c>
      <c r="B1193" s="42" t="n">
        <v>77</v>
      </c>
      <c r="C1193" s="7" t="n">
        <v>8</v>
      </c>
      <c r="D1193" s="7" t="n">
        <v>3</v>
      </c>
    </row>
    <row r="1194" spans="1:10">
      <c r="A1194" t="s">
        <v>4</v>
      </c>
      <c r="B1194" s="4" t="s">
        <v>5</v>
      </c>
      <c r="C1194" s="4" t="s">
        <v>11</v>
      </c>
    </row>
    <row r="1195" spans="1:10">
      <c r="A1195" t="n">
        <v>13930</v>
      </c>
      <c r="B1195" s="24" t="n">
        <v>16</v>
      </c>
      <c r="C1195" s="7" t="n">
        <v>700</v>
      </c>
    </row>
    <row r="1196" spans="1:10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7</v>
      </c>
      <c r="F1196" s="4" t="s">
        <v>7</v>
      </c>
      <c r="G1196" s="4" t="s">
        <v>12</v>
      </c>
    </row>
    <row r="1197" spans="1:10">
      <c r="A1197" t="n">
        <v>13933</v>
      </c>
      <c r="B1197" s="11" t="n">
        <v>5</v>
      </c>
      <c r="C1197" s="7" t="n">
        <v>30</v>
      </c>
      <c r="D1197" s="7" t="n">
        <v>4167</v>
      </c>
      <c r="E1197" s="7" t="n">
        <v>8</v>
      </c>
      <c r="F1197" s="7" t="n">
        <v>1</v>
      </c>
      <c r="G1197" s="12" t="n">
        <f t="normal" ca="1">A1207</f>
        <v>0</v>
      </c>
    </row>
    <row r="1198" spans="1:10">
      <c r="A1198" t="s">
        <v>4</v>
      </c>
      <c r="B1198" s="4" t="s">
        <v>5</v>
      </c>
      <c r="C1198" s="4" t="s">
        <v>7</v>
      </c>
      <c r="D1198" s="4" t="s">
        <v>7</v>
      </c>
      <c r="E1198" s="4" t="s">
        <v>7</v>
      </c>
      <c r="F1198" s="4" t="s">
        <v>13</v>
      </c>
      <c r="G1198" s="4" t="s">
        <v>13</v>
      </c>
      <c r="H1198" s="4" t="s">
        <v>13</v>
      </c>
      <c r="I1198" s="4" t="s">
        <v>13</v>
      </c>
      <c r="J1198" s="4" t="s">
        <v>13</v>
      </c>
    </row>
    <row r="1199" spans="1:10">
      <c r="A1199" t="n">
        <v>13943</v>
      </c>
      <c r="B1199" s="26" t="n">
        <v>76</v>
      </c>
      <c r="C1199" s="7" t="n">
        <v>9</v>
      </c>
      <c r="D1199" s="7" t="n">
        <v>3</v>
      </c>
      <c r="E1199" s="7" t="n">
        <v>2</v>
      </c>
      <c r="F1199" s="7" t="n">
        <v>1</v>
      </c>
      <c r="G1199" s="7" t="n">
        <v>1</v>
      </c>
      <c r="H1199" s="7" t="n">
        <v>1</v>
      </c>
      <c r="I1199" s="7" t="n">
        <v>1</v>
      </c>
      <c r="J1199" s="7" t="n">
        <v>800</v>
      </c>
    </row>
    <row r="1200" spans="1:10">
      <c r="A1200" t="s">
        <v>4</v>
      </c>
      <c r="B1200" s="4" t="s">
        <v>5</v>
      </c>
      <c r="C1200" s="4" t="s">
        <v>7</v>
      </c>
      <c r="D1200" s="4" t="s">
        <v>7</v>
      </c>
      <c r="E1200" s="4" t="s">
        <v>7</v>
      </c>
      <c r="F1200" s="4" t="s">
        <v>13</v>
      </c>
      <c r="G1200" s="4" t="s">
        <v>13</v>
      </c>
      <c r="H1200" s="4" t="s">
        <v>13</v>
      </c>
      <c r="I1200" s="4" t="s">
        <v>13</v>
      </c>
      <c r="J1200" s="4" t="s">
        <v>13</v>
      </c>
    </row>
    <row r="1201" spans="1:10">
      <c r="A1201" t="n">
        <v>13967</v>
      </c>
      <c r="B1201" s="26" t="n">
        <v>76</v>
      </c>
      <c r="C1201" s="7" t="n">
        <v>9</v>
      </c>
      <c r="D1201" s="7" t="n">
        <v>4</v>
      </c>
      <c r="E1201" s="7" t="n">
        <v>0</v>
      </c>
      <c r="F1201" s="7" t="n">
        <v>0</v>
      </c>
      <c r="G1201" s="7" t="n">
        <v>0</v>
      </c>
      <c r="H1201" s="7" t="n">
        <v>0</v>
      </c>
      <c r="I1201" s="7" t="n">
        <v>0</v>
      </c>
      <c r="J1201" s="7" t="n">
        <v>0</v>
      </c>
    </row>
    <row r="1202" spans="1:10">
      <c r="A1202" t="s">
        <v>4</v>
      </c>
      <c r="B1202" s="4" t="s">
        <v>5</v>
      </c>
      <c r="C1202" s="4" t="s">
        <v>7</v>
      </c>
      <c r="D1202" s="4" t="s">
        <v>7</v>
      </c>
    </row>
    <row r="1203" spans="1:10">
      <c r="A1203" t="n">
        <v>13991</v>
      </c>
      <c r="B1203" s="42" t="n">
        <v>77</v>
      </c>
      <c r="C1203" s="7" t="n">
        <v>9</v>
      </c>
      <c r="D1203" s="7" t="n">
        <v>3</v>
      </c>
    </row>
    <row r="1204" spans="1:10">
      <c r="A1204" t="s">
        <v>4</v>
      </c>
      <c r="B1204" s="4" t="s">
        <v>5</v>
      </c>
      <c r="C1204" s="4" t="s">
        <v>12</v>
      </c>
    </row>
    <row r="1205" spans="1:10">
      <c r="A1205" t="n">
        <v>13994</v>
      </c>
      <c r="B1205" s="13" t="n">
        <v>3</v>
      </c>
      <c r="C1205" s="12" t="n">
        <f t="normal" ca="1">A1213</f>
        <v>0</v>
      </c>
    </row>
    <row r="1206" spans="1:10">
      <c r="A1206" t="s">
        <v>4</v>
      </c>
      <c r="B1206" s="4" t="s">
        <v>5</v>
      </c>
      <c r="C1206" s="4" t="s">
        <v>7</v>
      </c>
      <c r="D1206" s="4" t="s">
        <v>7</v>
      </c>
      <c r="E1206" s="4" t="s">
        <v>7</v>
      </c>
      <c r="F1206" s="4" t="s">
        <v>13</v>
      </c>
      <c r="G1206" s="4" t="s">
        <v>13</v>
      </c>
      <c r="H1206" s="4" t="s">
        <v>13</v>
      </c>
      <c r="I1206" s="4" t="s">
        <v>13</v>
      </c>
      <c r="J1206" s="4" t="s">
        <v>13</v>
      </c>
    </row>
    <row r="1207" spans="1:10">
      <c r="A1207" t="n">
        <v>13999</v>
      </c>
      <c r="B1207" s="26" t="n">
        <v>76</v>
      </c>
      <c r="C1207" s="7" t="n">
        <v>10</v>
      </c>
      <c r="D1207" s="7" t="n">
        <v>3</v>
      </c>
      <c r="E1207" s="7" t="n">
        <v>2</v>
      </c>
      <c r="F1207" s="7" t="n">
        <v>1</v>
      </c>
      <c r="G1207" s="7" t="n">
        <v>1</v>
      </c>
      <c r="H1207" s="7" t="n">
        <v>1</v>
      </c>
      <c r="I1207" s="7" t="n">
        <v>1</v>
      </c>
      <c r="J1207" s="7" t="n">
        <v>800</v>
      </c>
    </row>
    <row r="1208" spans="1:10">
      <c r="A1208" t="s">
        <v>4</v>
      </c>
      <c r="B1208" s="4" t="s">
        <v>5</v>
      </c>
      <c r="C1208" s="4" t="s">
        <v>7</v>
      </c>
      <c r="D1208" s="4" t="s">
        <v>7</v>
      </c>
      <c r="E1208" s="4" t="s">
        <v>7</v>
      </c>
      <c r="F1208" s="4" t="s">
        <v>13</v>
      </c>
      <c r="G1208" s="4" t="s">
        <v>13</v>
      </c>
      <c r="H1208" s="4" t="s">
        <v>13</v>
      </c>
      <c r="I1208" s="4" t="s">
        <v>13</v>
      </c>
      <c r="J1208" s="4" t="s">
        <v>13</v>
      </c>
    </row>
    <row r="1209" spans="1:10">
      <c r="A1209" t="n">
        <v>14023</v>
      </c>
      <c r="B1209" s="26" t="n">
        <v>76</v>
      </c>
      <c r="C1209" s="7" t="n">
        <v>10</v>
      </c>
      <c r="D1209" s="7" t="n">
        <v>4</v>
      </c>
      <c r="E1209" s="7" t="n">
        <v>0</v>
      </c>
      <c r="F1209" s="7" t="n">
        <v>0</v>
      </c>
      <c r="G1209" s="7" t="n">
        <v>0</v>
      </c>
      <c r="H1209" s="7" t="n">
        <v>0</v>
      </c>
      <c r="I1209" s="7" t="n">
        <v>0</v>
      </c>
      <c r="J1209" s="7" t="n">
        <v>0</v>
      </c>
    </row>
    <row r="1210" spans="1:10">
      <c r="A1210" t="s">
        <v>4</v>
      </c>
      <c r="B1210" s="4" t="s">
        <v>5</v>
      </c>
      <c r="C1210" s="4" t="s">
        <v>7</v>
      </c>
      <c r="D1210" s="4" t="s">
        <v>7</v>
      </c>
    </row>
    <row r="1211" spans="1:10">
      <c r="A1211" t="n">
        <v>14047</v>
      </c>
      <c r="B1211" s="42" t="n">
        <v>77</v>
      </c>
      <c r="C1211" s="7" t="n">
        <v>10</v>
      </c>
      <c r="D1211" s="7" t="n">
        <v>3</v>
      </c>
    </row>
    <row r="1212" spans="1:10">
      <c r="A1212" t="s">
        <v>4</v>
      </c>
      <c r="B1212" s="4" t="s">
        <v>5</v>
      </c>
      <c r="C1212" s="4" t="s">
        <v>11</v>
      </c>
    </row>
    <row r="1213" spans="1:10">
      <c r="A1213" t="n">
        <v>14050</v>
      </c>
      <c r="B1213" s="24" t="n">
        <v>16</v>
      </c>
      <c r="C1213" s="7" t="n">
        <v>700</v>
      </c>
    </row>
    <row r="1214" spans="1:10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7</v>
      </c>
      <c r="F1214" s="4" t="s">
        <v>7</v>
      </c>
      <c r="G1214" s="4" t="s">
        <v>12</v>
      </c>
    </row>
    <row r="1215" spans="1:10">
      <c r="A1215" t="n">
        <v>14053</v>
      </c>
      <c r="B1215" s="11" t="n">
        <v>5</v>
      </c>
      <c r="C1215" s="7" t="n">
        <v>30</v>
      </c>
      <c r="D1215" s="7" t="n">
        <v>4162</v>
      </c>
      <c r="E1215" s="7" t="n">
        <v>8</v>
      </c>
      <c r="F1215" s="7" t="n">
        <v>1</v>
      </c>
      <c r="G1215" s="12" t="n">
        <f t="normal" ca="1">A1225</f>
        <v>0</v>
      </c>
    </row>
    <row r="1216" spans="1:10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7</v>
      </c>
      <c r="F1216" s="4" t="s">
        <v>13</v>
      </c>
      <c r="G1216" s="4" t="s">
        <v>13</v>
      </c>
      <c r="H1216" s="4" t="s">
        <v>13</v>
      </c>
      <c r="I1216" s="4" t="s">
        <v>13</v>
      </c>
      <c r="J1216" s="4" t="s">
        <v>13</v>
      </c>
    </row>
    <row r="1217" spans="1:10">
      <c r="A1217" t="n">
        <v>14063</v>
      </c>
      <c r="B1217" s="26" t="n">
        <v>76</v>
      </c>
      <c r="C1217" s="7" t="n">
        <v>11</v>
      </c>
      <c r="D1217" s="7" t="n">
        <v>3</v>
      </c>
      <c r="E1217" s="7" t="n">
        <v>2</v>
      </c>
      <c r="F1217" s="7" t="n">
        <v>1</v>
      </c>
      <c r="G1217" s="7" t="n">
        <v>1</v>
      </c>
      <c r="H1217" s="7" t="n">
        <v>1</v>
      </c>
      <c r="I1217" s="7" t="n">
        <v>1</v>
      </c>
      <c r="J1217" s="7" t="n">
        <v>800</v>
      </c>
    </row>
    <row r="1218" spans="1:10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7</v>
      </c>
      <c r="F1218" s="4" t="s">
        <v>13</v>
      </c>
      <c r="G1218" s="4" t="s">
        <v>13</v>
      </c>
      <c r="H1218" s="4" t="s">
        <v>13</v>
      </c>
      <c r="I1218" s="4" t="s">
        <v>13</v>
      </c>
      <c r="J1218" s="4" t="s">
        <v>13</v>
      </c>
    </row>
    <row r="1219" spans="1:10">
      <c r="A1219" t="n">
        <v>14087</v>
      </c>
      <c r="B1219" s="26" t="n">
        <v>76</v>
      </c>
      <c r="C1219" s="7" t="n">
        <v>11</v>
      </c>
      <c r="D1219" s="7" t="n">
        <v>4</v>
      </c>
      <c r="E1219" s="7" t="n">
        <v>0</v>
      </c>
      <c r="F1219" s="7" t="n">
        <v>0</v>
      </c>
      <c r="G1219" s="7" t="n">
        <v>0</v>
      </c>
      <c r="H1219" s="7" t="n">
        <v>0</v>
      </c>
      <c r="I1219" s="7" t="n">
        <v>0</v>
      </c>
      <c r="J1219" s="7" t="n">
        <v>0</v>
      </c>
    </row>
    <row r="1220" spans="1:10">
      <c r="A1220" t="s">
        <v>4</v>
      </c>
      <c r="B1220" s="4" t="s">
        <v>5</v>
      </c>
      <c r="C1220" s="4" t="s">
        <v>7</v>
      </c>
      <c r="D1220" s="4" t="s">
        <v>7</v>
      </c>
    </row>
    <row r="1221" spans="1:10">
      <c r="A1221" t="n">
        <v>14111</v>
      </c>
      <c r="B1221" s="42" t="n">
        <v>77</v>
      </c>
      <c r="C1221" s="7" t="n">
        <v>11</v>
      </c>
      <c r="D1221" s="7" t="n">
        <v>3</v>
      </c>
    </row>
    <row r="1222" spans="1:10">
      <c r="A1222" t="s">
        <v>4</v>
      </c>
      <c r="B1222" s="4" t="s">
        <v>5</v>
      </c>
      <c r="C1222" s="4" t="s">
        <v>12</v>
      </c>
    </row>
    <row r="1223" spans="1:10">
      <c r="A1223" t="n">
        <v>14114</v>
      </c>
      <c r="B1223" s="13" t="n">
        <v>3</v>
      </c>
      <c r="C1223" s="12" t="n">
        <f t="normal" ca="1">A1231</f>
        <v>0</v>
      </c>
    </row>
    <row r="1224" spans="1:10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7</v>
      </c>
      <c r="F1224" s="4" t="s">
        <v>13</v>
      </c>
      <c r="G1224" s="4" t="s">
        <v>13</v>
      </c>
      <c r="H1224" s="4" t="s">
        <v>13</v>
      </c>
      <c r="I1224" s="4" t="s">
        <v>13</v>
      </c>
      <c r="J1224" s="4" t="s">
        <v>13</v>
      </c>
    </row>
    <row r="1225" spans="1:10">
      <c r="A1225" t="n">
        <v>14119</v>
      </c>
      <c r="B1225" s="26" t="n">
        <v>76</v>
      </c>
      <c r="C1225" s="7" t="n">
        <v>12</v>
      </c>
      <c r="D1225" s="7" t="n">
        <v>3</v>
      </c>
      <c r="E1225" s="7" t="n">
        <v>2</v>
      </c>
      <c r="F1225" s="7" t="n">
        <v>1</v>
      </c>
      <c r="G1225" s="7" t="n">
        <v>1</v>
      </c>
      <c r="H1225" s="7" t="n">
        <v>1</v>
      </c>
      <c r="I1225" s="7" t="n">
        <v>1</v>
      </c>
      <c r="J1225" s="7" t="n">
        <v>800</v>
      </c>
    </row>
    <row r="1226" spans="1:10">
      <c r="A1226" t="s">
        <v>4</v>
      </c>
      <c r="B1226" s="4" t="s">
        <v>5</v>
      </c>
      <c r="C1226" s="4" t="s">
        <v>7</v>
      </c>
      <c r="D1226" s="4" t="s">
        <v>7</v>
      </c>
      <c r="E1226" s="4" t="s">
        <v>7</v>
      </c>
      <c r="F1226" s="4" t="s">
        <v>13</v>
      </c>
      <c r="G1226" s="4" t="s">
        <v>13</v>
      </c>
      <c r="H1226" s="4" t="s">
        <v>13</v>
      </c>
      <c r="I1226" s="4" t="s">
        <v>13</v>
      </c>
      <c r="J1226" s="4" t="s">
        <v>13</v>
      </c>
    </row>
    <row r="1227" spans="1:10">
      <c r="A1227" t="n">
        <v>14143</v>
      </c>
      <c r="B1227" s="26" t="n">
        <v>76</v>
      </c>
      <c r="C1227" s="7" t="n">
        <v>12</v>
      </c>
      <c r="D1227" s="7" t="n">
        <v>4</v>
      </c>
      <c r="E1227" s="7" t="n">
        <v>0</v>
      </c>
      <c r="F1227" s="7" t="n">
        <v>0</v>
      </c>
      <c r="G1227" s="7" t="n">
        <v>0</v>
      </c>
      <c r="H1227" s="7" t="n">
        <v>0</v>
      </c>
      <c r="I1227" s="7" t="n">
        <v>0</v>
      </c>
      <c r="J1227" s="7" t="n">
        <v>0</v>
      </c>
    </row>
    <row r="1228" spans="1:10">
      <c r="A1228" t="s">
        <v>4</v>
      </c>
      <c r="B1228" s="4" t="s">
        <v>5</v>
      </c>
      <c r="C1228" s="4" t="s">
        <v>7</v>
      </c>
      <c r="D1228" s="4" t="s">
        <v>7</v>
      </c>
    </row>
    <row r="1229" spans="1:10">
      <c r="A1229" t="n">
        <v>14167</v>
      </c>
      <c r="B1229" s="42" t="n">
        <v>77</v>
      </c>
      <c r="C1229" s="7" t="n">
        <v>12</v>
      </c>
      <c r="D1229" s="7" t="n">
        <v>3</v>
      </c>
    </row>
    <row r="1230" spans="1:10">
      <c r="A1230" t="s">
        <v>4</v>
      </c>
      <c r="B1230" s="4" t="s">
        <v>5</v>
      </c>
      <c r="C1230" s="4" t="s">
        <v>11</v>
      </c>
    </row>
    <row r="1231" spans="1:10">
      <c r="A1231" t="n">
        <v>14170</v>
      </c>
      <c r="B1231" s="24" t="n">
        <v>16</v>
      </c>
      <c r="C1231" s="7" t="n">
        <v>700</v>
      </c>
    </row>
    <row r="1232" spans="1:10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7</v>
      </c>
      <c r="F1232" s="4" t="s">
        <v>7</v>
      </c>
      <c r="G1232" s="4" t="s">
        <v>12</v>
      </c>
    </row>
    <row r="1233" spans="1:10">
      <c r="A1233" t="n">
        <v>14173</v>
      </c>
      <c r="B1233" s="11" t="n">
        <v>5</v>
      </c>
      <c r="C1233" s="7" t="n">
        <v>30</v>
      </c>
      <c r="D1233" s="7" t="n">
        <v>4168</v>
      </c>
      <c r="E1233" s="7" t="n">
        <v>8</v>
      </c>
      <c r="F1233" s="7" t="n">
        <v>1</v>
      </c>
      <c r="G1233" s="12" t="n">
        <f t="normal" ca="1">A1243</f>
        <v>0</v>
      </c>
    </row>
    <row r="1234" spans="1:10">
      <c r="A1234" t="s">
        <v>4</v>
      </c>
      <c r="B1234" s="4" t="s">
        <v>5</v>
      </c>
      <c r="C1234" s="4" t="s">
        <v>7</v>
      </c>
      <c r="D1234" s="4" t="s">
        <v>7</v>
      </c>
      <c r="E1234" s="4" t="s">
        <v>7</v>
      </c>
      <c r="F1234" s="4" t="s">
        <v>13</v>
      </c>
      <c r="G1234" s="4" t="s">
        <v>13</v>
      </c>
      <c r="H1234" s="4" t="s">
        <v>13</v>
      </c>
      <c r="I1234" s="4" t="s">
        <v>13</v>
      </c>
      <c r="J1234" s="4" t="s">
        <v>13</v>
      </c>
    </row>
    <row r="1235" spans="1:10">
      <c r="A1235" t="n">
        <v>14183</v>
      </c>
      <c r="B1235" s="26" t="n">
        <v>76</v>
      </c>
      <c r="C1235" s="7" t="n">
        <v>13</v>
      </c>
      <c r="D1235" s="7" t="n">
        <v>3</v>
      </c>
      <c r="E1235" s="7" t="n">
        <v>2</v>
      </c>
      <c r="F1235" s="7" t="n">
        <v>1</v>
      </c>
      <c r="G1235" s="7" t="n">
        <v>1</v>
      </c>
      <c r="H1235" s="7" t="n">
        <v>1</v>
      </c>
      <c r="I1235" s="7" t="n">
        <v>1</v>
      </c>
      <c r="J1235" s="7" t="n">
        <v>800</v>
      </c>
    </row>
    <row r="1236" spans="1:10">
      <c r="A1236" t="s">
        <v>4</v>
      </c>
      <c r="B1236" s="4" t="s">
        <v>5</v>
      </c>
      <c r="C1236" s="4" t="s">
        <v>7</v>
      </c>
      <c r="D1236" s="4" t="s">
        <v>7</v>
      </c>
      <c r="E1236" s="4" t="s">
        <v>7</v>
      </c>
      <c r="F1236" s="4" t="s">
        <v>13</v>
      </c>
      <c r="G1236" s="4" t="s">
        <v>13</v>
      </c>
      <c r="H1236" s="4" t="s">
        <v>13</v>
      </c>
      <c r="I1236" s="4" t="s">
        <v>13</v>
      </c>
      <c r="J1236" s="4" t="s">
        <v>13</v>
      </c>
    </row>
    <row r="1237" spans="1:10">
      <c r="A1237" t="n">
        <v>14207</v>
      </c>
      <c r="B1237" s="26" t="n">
        <v>76</v>
      </c>
      <c r="C1237" s="7" t="n">
        <v>13</v>
      </c>
      <c r="D1237" s="7" t="n">
        <v>4</v>
      </c>
      <c r="E1237" s="7" t="n">
        <v>0</v>
      </c>
      <c r="F1237" s="7" t="n">
        <v>0</v>
      </c>
      <c r="G1237" s="7" t="n">
        <v>0</v>
      </c>
      <c r="H1237" s="7" t="n">
        <v>0</v>
      </c>
      <c r="I1237" s="7" t="n">
        <v>0</v>
      </c>
      <c r="J1237" s="7" t="n">
        <v>0</v>
      </c>
    </row>
    <row r="1238" spans="1:10">
      <c r="A1238" t="s">
        <v>4</v>
      </c>
      <c r="B1238" s="4" t="s">
        <v>5</v>
      </c>
      <c r="C1238" s="4" t="s">
        <v>7</v>
      </c>
      <c r="D1238" s="4" t="s">
        <v>7</v>
      </c>
    </row>
    <row r="1239" spans="1:10">
      <c r="A1239" t="n">
        <v>14231</v>
      </c>
      <c r="B1239" s="42" t="n">
        <v>77</v>
      </c>
      <c r="C1239" s="7" t="n">
        <v>13</v>
      </c>
      <c r="D1239" s="7" t="n">
        <v>3</v>
      </c>
    </row>
    <row r="1240" spans="1:10">
      <c r="A1240" t="s">
        <v>4</v>
      </c>
      <c r="B1240" s="4" t="s">
        <v>5</v>
      </c>
      <c r="C1240" s="4" t="s">
        <v>12</v>
      </c>
    </row>
    <row r="1241" spans="1:10">
      <c r="A1241" t="n">
        <v>14234</v>
      </c>
      <c r="B1241" s="13" t="n">
        <v>3</v>
      </c>
      <c r="C1241" s="12" t="n">
        <f t="normal" ca="1">A1249</f>
        <v>0</v>
      </c>
    </row>
    <row r="1242" spans="1:10">
      <c r="A1242" t="s">
        <v>4</v>
      </c>
      <c r="B1242" s="4" t="s">
        <v>5</v>
      </c>
      <c r="C1242" s="4" t="s">
        <v>7</v>
      </c>
      <c r="D1242" s="4" t="s">
        <v>7</v>
      </c>
      <c r="E1242" s="4" t="s">
        <v>7</v>
      </c>
      <c r="F1242" s="4" t="s">
        <v>13</v>
      </c>
      <c r="G1242" s="4" t="s">
        <v>13</v>
      </c>
      <c r="H1242" s="4" t="s">
        <v>13</v>
      </c>
      <c r="I1242" s="4" t="s">
        <v>13</v>
      </c>
      <c r="J1242" s="4" t="s">
        <v>13</v>
      </c>
    </row>
    <row r="1243" spans="1:10">
      <c r="A1243" t="n">
        <v>14239</v>
      </c>
      <c r="B1243" s="26" t="n">
        <v>76</v>
      </c>
      <c r="C1243" s="7" t="n">
        <v>14</v>
      </c>
      <c r="D1243" s="7" t="n">
        <v>3</v>
      </c>
      <c r="E1243" s="7" t="n">
        <v>2</v>
      </c>
      <c r="F1243" s="7" t="n">
        <v>1</v>
      </c>
      <c r="G1243" s="7" t="n">
        <v>1</v>
      </c>
      <c r="H1243" s="7" t="n">
        <v>1</v>
      </c>
      <c r="I1243" s="7" t="n">
        <v>1</v>
      </c>
      <c r="J1243" s="7" t="n">
        <v>800</v>
      </c>
    </row>
    <row r="1244" spans="1:10">
      <c r="A1244" t="s">
        <v>4</v>
      </c>
      <c r="B1244" s="4" t="s">
        <v>5</v>
      </c>
      <c r="C1244" s="4" t="s">
        <v>7</v>
      </c>
      <c r="D1244" s="4" t="s">
        <v>7</v>
      </c>
      <c r="E1244" s="4" t="s">
        <v>7</v>
      </c>
      <c r="F1244" s="4" t="s">
        <v>13</v>
      </c>
      <c r="G1244" s="4" t="s">
        <v>13</v>
      </c>
      <c r="H1244" s="4" t="s">
        <v>13</v>
      </c>
      <c r="I1244" s="4" t="s">
        <v>13</v>
      </c>
      <c r="J1244" s="4" t="s">
        <v>13</v>
      </c>
    </row>
    <row r="1245" spans="1:10">
      <c r="A1245" t="n">
        <v>14263</v>
      </c>
      <c r="B1245" s="26" t="n">
        <v>76</v>
      </c>
      <c r="C1245" s="7" t="n">
        <v>14</v>
      </c>
      <c r="D1245" s="7" t="n">
        <v>4</v>
      </c>
      <c r="E1245" s="7" t="n">
        <v>0</v>
      </c>
      <c r="F1245" s="7" t="n">
        <v>0</v>
      </c>
      <c r="G1245" s="7" t="n">
        <v>0</v>
      </c>
      <c r="H1245" s="7" t="n">
        <v>0</v>
      </c>
      <c r="I1245" s="7" t="n">
        <v>0</v>
      </c>
      <c r="J1245" s="7" t="n">
        <v>0</v>
      </c>
    </row>
    <row r="1246" spans="1:10">
      <c r="A1246" t="s">
        <v>4</v>
      </c>
      <c r="B1246" s="4" t="s">
        <v>5</v>
      </c>
      <c r="C1246" s="4" t="s">
        <v>7</v>
      </c>
      <c r="D1246" s="4" t="s">
        <v>7</v>
      </c>
    </row>
    <row r="1247" spans="1:10">
      <c r="A1247" t="n">
        <v>14287</v>
      </c>
      <c r="B1247" s="42" t="n">
        <v>77</v>
      </c>
      <c r="C1247" s="7" t="n">
        <v>14</v>
      </c>
      <c r="D1247" s="7" t="n">
        <v>3</v>
      </c>
    </row>
    <row r="1248" spans="1:10">
      <c r="A1248" t="s">
        <v>4</v>
      </c>
      <c r="B1248" s="4" t="s">
        <v>5</v>
      </c>
      <c r="C1248" s="4" t="s">
        <v>11</v>
      </c>
    </row>
    <row r="1249" spans="1:10">
      <c r="A1249" t="n">
        <v>14290</v>
      </c>
      <c r="B1249" s="24" t="n">
        <v>16</v>
      </c>
      <c r="C1249" s="7" t="n">
        <v>700</v>
      </c>
    </row>
    <row r="1250" spans="1:10">
      <c r="A1250" t="s">
        <v>4</v>
      </c>
      <c r="B1250" s="4" t="s">
        <v>5</v>
      </c>
      <c r="C1250" s="4" t="s">
        <v>7</v>
      </c>
      <c r="D1250" s="4" t="s">
        <v>11</v>
      </c>
      <c r="E1250" s="4" t="s">
        <v>7</v>
      </c>
      <c r="F1250" s="4" t="s">
        <v>7</v>
      </c>
      <c r="G1250" s="4" t="s">
        <v>12</v>
      </c>
    </row>
    <row r="1251" spans="1:10">
      <c r="A1251" t="n">
        <v>14293</v>
      </c>
      <c r="B1251" s="11" t="n">
        <v>5</v>
      </c>
      <c r="C1251" s="7" t="n">
        <v>30</v>
      </c>
      <c r="D1251" s="7" t="n">
        <v>4163</v>
      </c>
      <c r="E1251" s="7" t="n">
        <v>8</v>
      </c>
      <c r="F1251" s="7" t="n">
        <v>1</v>
      </c>
      <c r="G1251" s="12" t="n">
        <f t="normal" ca="1">A1261</f>
        <v>0</v>
      </c>
    </row>
    <row r="1252" spans="1:10">
      <c r="A1252" t="s">
        <v>4</v>
      </c>
      <c r="B1252" s="4" t="s">
        <v>5</v>
      </c>
      <c r="C1252" s="4" t="s">
        <v>7</v>
      </c>
      <c r="D1252" s="4" t="s">
        <v>7</v>
      </c>
      <c r="E1252" s="4" t="s">
        <v>7</v>
      </c>
      <c r="F1252" s="4" t="s">
        <v>13</v>
      </c>
      <c r="G1252" s="4" t="s">
        <v>13</v>
      </c>
      <c r="H1252" s="4" t="s">
        <v>13</v>
      </c>
      <c r="I1252" s="4" t="s">
        <v>13</v>
      </c>
      <c r="J1252" s="4" t="s">
        <v>13</v>
      </c>
    </row>
    <row r="1253" spans="1:10">
      <c r="A1253" t="n">
        <v>14303</v>
      </c>
      <c r="B1253" s="26" t="n">
        <v>76</v>
      </c>
      <c r="C1253" s="7" t="n">
        <v>15</v>
      </c>
      <c r="D1253" s="7" t="n">
        <v>3</v>
      </c>
      <c r="E1253" s="7" t="n">
        <v>2</v>
      </c>
      <c r="F1253" s="7" t="n">
        <v>1</v>
      </c>
      <c r="G1253" s="7" t="n">
        <v>1</v>
      </c>
      <c r="H1253" s="7" t="n">
        <v>1</v>
      </c>
      <c r="I1253" s="7" t="n">
        <v>1</v>
      </c>
      <c r="J1253" s="7" t="n">
        <v>800</v>
      </c>
    </row>
    <row r="1254" spans="1:10">
      <c r="A1254" t="s">
        <v>4</v>
      </c>
      <c r="B1254" s="4" t="s">
        <v>5</v>
      </c>
      <c r="C1254" s="4" t="s">
        <v>7</v>
      </c>
      <c r="D1254" s="4" t="s">
        <v>7</v>
      </c>
      <c r="E1254" s="4" t="s">
        <v>7</v>
      </c>
      <c r="F1254" s="4" t="s">
        <v>13</v>
      </c>
      <c r="G1254" s="4" t="s">
        <v>13</v>
      </c>
      <c r="H1254" s="4" t="s">
        <v>13</v>
      </c>
      <c r="I1254" s="4" t="s">
        <v>13</v>
      </c>
      <c r="J1254" s="4" t="s">
        <v>13</v>
      </c>
    </row>
    <row r="1255" spans="1:10">
      <c r="A1255" t="n">
        <v>14327</v>
      </c>
      <c r="B1255" s="26" t="n">
        <v>76</v>
      </c>
      <c r="C1255" s="7" t="n">
        <v>15</v>
      </c>
      <c r="D1255" s="7" t="n">
        <v>4</v>
      </c>
      <c r="E1255" s="7" t="n">
        <v>0</v>
      </c>
      <c r="F1255" s="7" t="n">
        <v>0</v>
      </c>
      <c r="G1255" s="7" t="n">
        <v>0</v>
      </c>
      <c r="H1255" s="7" t="n">
        <v>0</v>
      </c>
      <c r="I1255" s="7" t="n">
        <v>0</v>
      </c>
      <c r="J1255" s="7" t="n">
        <v>0</v>
      </c>
    </row>
    <row r="1256" spans="1:10">
      <c r="A1256" t="s">
        <v>4</v>
      </c>
      <c r="B1256" s="4" t="s">
        <v>5</v>
      </c>
      <c r="C1256" s="4" t="s">
        <v>7</v>
      </c>
      <c r="D1256" s="4" t="s">
        <v>7</v>
      </c>
    </row>
    <row r="1257" spans="1:10">
      <c r="A1257" t="n">
        <v>14351</v>
      </c>
      <c r="B1257" s="42" t="n">
        <v>77</v>
      </c>
      <c r="C1257" s="7" t="n">
        <v>15</v>
      </c>
      <c r="D1257" s="7" t="n">
        <v>3</v>
      </c>
    </row>
    <row r="1258" spans="1:10">
      <c r="A1258" t="s">
        <v>4</v>
      </c>
      <c r="B1258" s="4" t="s">
        <v>5</v>
      </c>
      <c r="C1258" s="4" t="s">
        <v>12</v>
      </c>
    </row>
    <row r="1259" spans="1:10">
      <c r="A1259" t="n">
        <v>14354</v>
      </c>
      <c r="B1259" s="13" t="n">
        <v>3</v>
      </c>
      <c r="C1259" s="12" t="n">
        <f t="normal" ca="1">A1267</f>
        <v>0</v>
      </c>
    </row>
    <row r="1260" spans="1:10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7</v>
      </c>
      <c r="F1260" s="4" t="s">
        <v>13</v>
      </c>
      <c r="G1260" s="4" t="s">
        <v>13</v>
      </c>
      <c r="H1260" s="4" t="s">
        <v>13</v>
      </c>
      <c r="I1260" s="4" t="s">
        <v>13</v>
      </c>
      <c r="J1260" s="4" t="s">
        <v>13</v>
      </c>
    </row>
    <row r="1261" spans="1:10">
      <c r="A1261" t="n">
        <v>14359</v>
      </c>
      <c r="B1261" s="26" t="n">
        <v>76</v>
      </c>
      <c r="C1261" s="7" t="n">
        <v>16</v>
      </c>
      <c r="D1261" s="7" t="n">
        <v>3</v>
      </c>
      <c r="E1261" s="7" t="n">
        <v>2</v>
      </c>
      <c r="F1261" s="7" t="n">
        <v>1</v>
      </c>
      <c r="G1261" s="7" t="n">
        <v>1</v>
      </c>
      <c r="H1261" s="7" t="n">
        <v>1</v>
      </c>
      <c r="I1261" s="7" t="n">
        <v>1</v>
      </c>
      <c r="J1261" s="7" t="n">
        <v>800</v>
      </c>
    </row>
    <row r="1262" spans="1:10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7</v>
      </c>
      <c r="F1262" s="4" t="s">
        <v>13</v>
      </c>
      <c r="G1262" s="4" t="s">
        <v>13</v>
      </c>
      <c r="H1262" s="4" t="s">
        <v>13</v>
      </c>
      <c r="I1262" s="4" t="s">
        <v>13</v>
      </c>
      <c r="J1262" s="4" t="s">
        <v>13</v>
      </c>
    </row>
    <row r="1263" spans="1:10">
      <c r="A1263" t="n">
        <v>14383</v>
      </c>
      <c r="B1263" s="26" t="n">
        <v>76</v>
      </c>
      <c r="C1263" s="7" t="n">
        <v>16</v>
      </c>
      <c r="D1263" s="7" t="n">
        <v>4</v>
      </c>
      <c r="E1263" s="7" t="n">
        <v>0</v>
      </c>
      <c r="F1263" s="7" t="n">
        <v>0</v>
      </c>
      <c r="G1263" s="7" t="n">
        <v>0</v>
      </c>
      <c r="H1263" s="7" t="n">
        <v>0</v>
      </c>
      <c r="I1263" s="7" t="n">
        <v>0</v>
      </c>
      <c r="J1263" s="7" t="n">
        <v>0</v>
      </c>
    </row>
    <row r="1264" spans="1:10">
      <c r="A1264" t="s">
        <v>4</v>
      </c>
      <c r="B1264" s="4" t="s">
        <v>5</v>
      </c>
      <c r="C1264" s="4" t="s">
        <v>7</v>
      </c>
      <c r="D1264" s="4" t="s">
        <v>7</v>
      </c>
    </row>
    <row r="1265" spans="1:10">
      <c r="A1265" t="n">
        <v>14407</v>
      </c>
      <c r="B1265" s="42" t="n">
        <v>77</v>
      </c>
      <c r="C1265" s="7" t="n">
        <v>16</v>
      </c>
      <c r="D1265" s="7" t="n">
        <v>3</v>
      </c>
    </row>
    <row r="1266" spans="1:10">
      <c r="A1266" t="s">
        <v>4</v>
      </c>
      <c r="B1266" s="4" t="s">
        <v>5</v>
      </c>
      <c r="C1266" s="4" t="s">
        <v>11</v>
      </c>
    </row>
    <row r="1267" spans="1:10">
      <c r="A1267" t="n">
        <v>14410</v>
      </c>
      <c r="B1267" s="24" t="n">
        <v>16</v>
      </c>
      <c r="C1267" s="7" t="n">
        <v>700</v>
      </c>
    </row>
    <row r="1268" spans="1:10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7</v>
      </c>
      <c r="F1268" s="4" t="s">
        <v>7</v>
      </c>
      <c r="G1268" s="4" t="s">
        <v>12</v>
      </c>
    </row>
    <row r="1269" spans="1:10">
      <c r="A1269" t="n">
        <v>14413</v>
      </c>
      <c r="B1269" s="11" t="n">
        <v>5</v>
      </c>
      <c r="C1269" s="7" t="n">
        <v>30</v>
      </c>
      <c r="D1269" s="7" t="n">
        <v>4166</v>
      </c>
      <c r="E1269" s="7" t="n">
        <v>8</v>
      </c>
      <c r="F1269" s="7" t="n">
        <v>1</v>
      </c>
      <c r="G1269" s="12" t="n">
        <f t="normal" ca="1">A1279</f>
        <v>0</v>
      </c>
    </row>
    <row r="1270" spans="1:10">
      <c r="A1270" t="s">
        <v>4</v>
      </c>
      <c r="B1270" s="4" t="s">
        <v>5</v>
      </c>
      <c r="C1270" s="4" t="s">
        <v>7</v>
      </c>
      <c r="D1270" s="4" t="s">
        <v>7</v>
      </c>
      <c r="E1270" s="4" t="s">
        <v>7</v>
      </c>
      <c r="F1270" s="4" t="s">
        <v>13</v>
      </c>
      <c r="G1270" s="4" t="s">
        <v>13</v>
      </c>
      <c r="H1270" s="4" t="s">
        <v>13</v>
      </c>
      <c r="I1270" s="4" t="s">
        <v>13</v>
      </c>
      <c r="J1270" s="4" t="s">
        <v>13</v>
      </c>
    </row>
    <row r="1271" spans="1:10">
      <c r="A1271" t="n">
        <v>14423</v>
      </c>
      <c r="B1271" s="26" t="n">
        <v>76</v>
      </c>
      <c r="C1271" s="7" t="n">
        <v>17</v>
      </c>
      <c r="D1271" s="7" t="n">
        <v>3</v>
      </c>
      <c r="E1271" s="7" t="n">
        <v>2</v>
      </c>
      <c r="F1271" s="7" t="n">
        <v>1</v>
      </c>
      <c r="G1271" s="7" t="n">
        <v>1</v>
      </c>
      <c r="H1271" s="7" t="n">
        <v>1</v>
      </c>
      <c r="I1271" s="7" t="n">
        <v>1</v>
      </c>
      <c r="J1271" s="7" t="n">
        <v>800</v>
      </c>
    </row>
    <row r="1272" spans="1:10">
      <c r="A1272" t="s">
        <v>4</v>
      </c>
      <c r="B1272" s="4" t="s">
        <v>5</v>
      </c>
      <c r="C1272" s="4" t="s">
        <v>7</v>
      </c>
      <c r="D1272" s="4" t="s">
        <v>7</v>
      </c>
      <c r="E1272" s="4" t="s">
        <v>7</v>
      </c>
      <c r="F1272" s="4" t="s">
        <v>13</v>
      </c>
      <c r="G1272" s="4" t="s">
        <v>13</v>
      </c>
      <c r="H1272" s="4" t="s">
        <v>13</v>
      </c>
      <c r="I1272" s="4" t="s">
        <v>13</v>
      </c>
      <c r="J1272" s="4" t="s">
        <v>13</v>
      </c>
    </row>
    <row r="1273" spans="1:10">
      <c r="A1273" t="n">
        <v>14447</v>
      </c>
      <c r="B1273" s="26" t="n">
        <v>76</v>
      </c>
      <c r="C1273" s="7" t="n">
        <v>17</v>
      </c>
      <c r="D1273" s="7" t="n">
        <v>4</v>
      </c>
      <c r="E1273" s="7" t="n">
        <v>0</v>
      </c>
      <c r="F1273" s="7" t="n">
        <v>0</v>
      </c>
      <c r="G1273" s="7" t="n">
        <v>0</v>
      </c>
      <c r="H1273" s="7" t="n">
        <v>0</v>
      </c>
      <c r="I1273" s="7" t="n">
        <v>0</v>
      </c>
      <c r="J1273" s="7" t="n">
        <v>0</v>
      </c>
    </row>
    <row r="1274" spans="1:10">
      <c r="A1274" t="s">
        <v>4</v>
      </c>
      <c r="B1274" s="4" t="s">
        <v>5</v>
      </c>
      <c r="C1274" s="4" t="s">
        <v>7</v>
      </c>
      <c r="D1274" s="4" t="s">
        <v>7</v>
      </c>
    </row>
    <row r="1275" spans="1:10">
      <c r="A1275" t="n">
        <v>14471</v>
      </c>
      <c r="B1275" s="42" t="n">
        <v>77</v>
      </c>
      <c r="C1275" s="7" t="n">
        <v>17</v>
      </c>
      <c r="D1275" s="7" t="n">
        <v>3</v>
      </c>
    </row>
    <row r="1276" spans="1:10">
      <c r="A1276" t="s">
        <v>4</v>
      </c>
      <c r="B1276" s="4" t="s">
        <v>5</v>
      </c>
      <c r="C1276" s="4" t="s">
        <v>12</v>
      </c>
    </row>
    <row r="1277" spans="1:10">
      <c r="A1277" t="n">
        <v>14474</v>
      </c>
      <c r="B1277" s="13" t="n">
        <v>3</v>
      </c>
      <c r="C1277" s="12" t="n">
        <f t="normal" ca="1">A1285</f>
        <v>0</v>
      </c>
    </row>
    <row r="1278" spans="1:10">
      <c r="A1278" t="s">
        <v>4</v>
      </c>
      <c r="B1278" s="4" t="s">
        <v>5</v>
      </c>
      <c r="C1278" s="4" t="s">
        <v>7</v>
      </c>
      <c r="D1278" s="4" t="s">
        <v>7</v>
      </c>
      <c r="E1278" s="4" t="s">
        <v>7</v>
      </c>
      <c r="F1278" s="4" t="s">
        <v>13</v>
      </c>
      <c r="G1278" s="4" t="s">
        <v>13</v>
      </c>
      <c r="H1278" s="4" t="s">
        <v>13</v>
      </c>
      <c r="I1278" s="4" t="s">
        <v>13</v>
      </c>
      <c r="J1278" s="4" t="s">
        <v>13</v>
      </c>
    </row>
    <row r="1279" spans="1:10">
      <c r="A1279" t="n">
        <v>14479</v>
      </c>
      <c r="B1279" s="26" t="n">
        <v>76</v>
      </c>
      <c r="C1279" s="7" t="n">
        <v>18</v>
      </c>
      <c r="D1279" s="7" t="n">
        <v>3</v>
      </c>
      <c r="E1279" s="7" t="n">
        <v>2</v>
      </c>
      <c r="F1279" s="7" t="n">
        <v>1</v>
      </c>
      <c r="G1279" s="7" t="n">
        <v>1</v>
      </c>
      <c r="H1279" s="7" t="n">
        <v>1</v>
      </c>
      <c r="I1279" s="7" t="n">
        <v>1</v>
      </c>
      <c r="J1279" s="7" t="n">
        <v>800</v>
      </c>
    </row>
    <row r="1280" spans="1:10">
      <c r="A1280" t="s">
        <v>4</v>
      </c>
      <c r="B1280" s="4" t="s">
        <v>5</v>
      </c>
      <c r="C1280" s="4" t="s">
        <v>7</v>
      </c>
      <c r="D1280" s="4" t="s">
        <v>7</v>
      </c>
      <c r="E1280" s="4" t="s">
        <v>7</v>
      </c>
      <c r="F1280" s="4" t="s">
        <v>13</v>
      </c>
      <c r="G1280" s="4" t="s">
        <v>13</v>
      </c>
      <c r="H1280" s="4" t="s">
        <v>13</v>
      </c>
      <c r="I1280" s="4" t="s">
        <v>13</v>
      </c>
      <c r="J1280" s="4" t="s">
        <v>13</v>
      </c>
    </row>
    <row r="1281" spans="1:10">
      <c r="A1281" t="n">
        <v>14503</v>
      </c>
      <c r="B1281" s="26" t="n">
        <v>76</v>
      </c>
      <c r="C1281" s="7" t="n">
        <v>18</v>
      </c>
      <c r="D1281" s="7" t="n">
        <v>4</v>
      </c>
      <c r="E1281" s="7" t="n">
        <v>0</v>
      </c>
      <c r="F1281" s="7" t="n">
        <v>0</v>
      </c>
      <c r="G1281" s="7" t="n">
        <v>0</v>
      </c>
      <c r="H1281" s="7" t="n">
        <v>0</v>
      </c>
      <c r="I1281" s="7" t="n">
        <v>0</v>
      </c>
      <c r="J1281" s="7" t="n">
        <v>0</v>
      </c>
    </row>
    <row r="1282" spans="1:10">
      <c r="A1282" t="s">
        <v>4</v>
      </c>
      <c r="B1282" s="4" t="s">
        <v>5</v>
      </c>
      <c r="C1282" s="4" t="s">
        <v>7</v>
      </c>
      <c r="D1282" s="4" t="s">
        <v>7</v>
      </c>
    </row>
    <row r="1283" spans="1:10">
      <c r="A1283" t="n">
        <v>14527</v>
      </c>
      <c r="B1283" s="42" t="n">
        <v>77</v>
      </c>
      <c r="C1283" s="7" t="n">
        <v>18</v>
      </c>
      <c r="D1283" s="7" t="n">
        <v>3</v>
      </c>
    </row>
    <row r="1284" spans="1:10">
      <c r="A1284" t="s">
        <v>4</v>
      </c>
      <c r="B1284" s="4" t="s">
        <v>5</v>
      </c>
      <c r="C1284" s="4" t="s">
        <v>11</v>
      </c>
    </row>
    <row r="1285" spans="1:10">
      <c r="A1285" t="n">
        <v>14530</v>
      </c>
      <c r="B1285" s="24" t="n">
        <v>16</v>
      </c>
      <c r="C1285" s="7" t="n">
        <v>700</v>
      </c>
    </row>
    <row r="1286" spans="1:10">
      <c r="A1286" t="s">
        <v>4</v>
      </c>
      <c r="B1286" s="4" t="s">
        <v>5</v>
      </c>
      <c r="C1286" s="4" t="s">
        <v>7</v>
      </c>
      <c r="D1286" s="4" t="s">
        <v>11</v>
      </c>
      <c r="E1286" s="4" t="s">
        <v>7</v>
      </c>
      <c r="F1286" s="4" t="s">
        <v>7</v>
      </c>
      <c r="G1286" s="4" t="s">
        <v>12</v>
      </c>
    </row>
    <row r="1287" spans="1:10">
      <c r="A1287" t="n">
        <v>14533</v>
      </c>
      <c r="B1287" s="11" t="n">
        <v>5</v>
      </c>
      <c r="C1287" s="7" t="n">
        <v>30</v>
      </c>
      <c r="D1287" s="7" t="n">
        <v>4164</v>
      </c>
      <c r="E1287" s="7" t="n">
        <v>8</v>
      </c>
      <c r="F1287" s="7" t="n">
        <v>1</v>
      </c>
      <c r="G1287" s="12" t="n">
        <f t="normal" ca="1">A1297</f>
        <v>0</v>
      </c>
    </row>
    <row r="1288" spans="1:10">
      <c r="A1288" t="s">
        <v>4</v>
      </c>
      <c r="B1288" s="4" t="s">
        <v>5</v>
      </c>
      <c r="C1288" s="4" t="s">
        <v>7</v>
      </c>
      <c r="D1288" s="4" t="s">
        <v>7</v>
      </c>
      <c r="E1288" s="4" t="s">
        <v>7</v>
      </c>
      <c r="F1288" s="4" t="s">
        <v>13</v>
      </c>
      <c r="G1288" s="4" t="s">
        <v>13</v>
      </c>
      <c r="H1288" s="4" t="s">
        <v>13</v>
      </c>
      <c r="I1288" s="4" t="s">
        <v>13</v>
      </c>
      <c r="J1288" s="4" t="s">
        <v>13</v>
      </c>
    </row>
    <row r="1289" spans="1:10">
      <c r="A1289" t="n">
        <v>14543</v>
      </c>
      <c r="B1289" s="26" t="n">
        <v>76</v>
      </c>
      <c r="C1289" s="7" t="n">
        <v>19</v>
      </c>
      <c r="D1289" s="7" t="n">
        <v>3</v>
      </c>
      <c r="E1289" s="7" t="n">
        <v>2</v>
      </c>
      <c r="F1289" s="7" t="n">
        <v>1</v>
      </c>
      <c r="G1289" s="7" t="n">
        <v>1</v>
      </c>
      <c r="H1289" s="7" t="n">
        <v>1</v>
      </c>
      <c r="I1289" s="7" t="n">
        <v>1</v>
      </c>
      <c r="J1289" s="7" t="n">
        <v>800</v>
      </c>
    </row>
    <row r="1290" spans="1:10">
      <c r="A1290" t="s">
        <v>4</v>
      </c>
      <c r="B1290" s="4" t="s">
        <v>5</v>
      </c>
      <c r="C1290" s="4" t="s">
        <v>7</v>
      </c>
      <c r="D1290" s="4" t="s">
        <v>7</v>
      </c>
      <c r="E1290" s="4" t="s">
        <v>7</v>
      </c>
      <c r="F1290" s="4" t="s">
        <v>13</v>
      </c>
      <c r="G1290" s="4" t="s">
        <v>13</v>
      </c>
      <c r="H1290" s="4" t="s">
        <v>13</v>
      </c>
      <c r="I1290" s="4" t="s">
        <v>13</v>
      </c>
      <c r="J1290" s="4" t="s">
        <v>13</v>
      </c>
    </row>
    <row r="1291" spans="1:10">
      <c r="A1291" t="n">
        <v>14567</v>
      </c>
      <c r="B1291" s="26" t="n">
        <v>76</v>
      </c>
      <c r="C1291" s="7" t="n">
        <v>19</v>
      </c>
      <c r="D1291" s="7" t="n">
        <v>4</v>
      </c>
      <c r="E1291" s="7" t="n">
        <v>0</v>
      </c>
      <c r="F1291" s="7" t="n">
        <v>0</v>
      </c>
      <c r="G1291" s="7" t="n">
        <v>0</v>
      </c>
      <c r="H1291" s="7" t="n">
        <v>0</v>
      </c>
      <c r="I1291" s="7" t="n">
        <v>0</v>
      </c>
      <c r="J1291" s="7" t="n">
        <v>0</v>
      </c>
    </row>
    <row r="1292" spans="1:10">
      <c r="A1292" t="s">
        <v>4</v>
      </c>
      <c r="B1292" s="4" t="s">
        <v>5</v>
      </c>
      <c r="C1292" s="4" t="s">
        <v>7</v>
      </c>
      <c r="D1292" s="4" t="s">
        <v>7</v>
      </c>
    </row>
    <row r="1293" spans="1:10">
      <c r="A1293" t="n">
        <v>14591</v>
      </c>
      <c r="B1293" s="42" t="n">
        <v>77</v>
      </c>
      <c r="C1293" s="7" t="n">
        <v>19</v>
      </c>
      <c r="D1293" s="7" t="n">
        <v>3</v>
      </c>
    </row>
    <row r="1294" spans="1:10">
      <c r="A1294" t="s">
        <v>4</v>
      </c>
      <c r="B1294" s="4" t="s">
        <v>5</v>
      </c>
      <c r="C1294" s="4" t="s">
        <v>12</v>
      </c>
    </row>
    <row r="1295" spans="1:10">
      <c r="A1295" t="n">
        <v>14594</v>
      </c>
      <c r="B1295" s="13" t="n">
        <v>3</v>
      </c>
      <c r="C1295" s="12" t="n">
        <f t="normal" ca="1">A1303</f>
        <v>0</v>
      </c>
    </row>
    <row r="1296" spans="1:10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7</v>
      </c>
      <c r="F1296" s="4" t="s">
        <v>13</v>
      </c>
      <c r="G1296" s="4" t="s">
        <v>13</v>
      </c>
      <c r="H1296" s="4" t="s">
        <v>13</v>
      </c>
      <c r="I1296" s="4" t="s">
        <v>13</v>
      </c>
      <c r="J1296" s="4" t="s">
        <v>13</v>
      </c>
    </row>
    <row r="1297" spans="1:10">
      <c r="A1297" t="n">
        <v>14599</v>
      </c>
      <c r="B1297" s="26" t="n">
        <v>76</v>
      </c>
      <c r="C1297" s="7" t="n">
        <v>20</v>
      </c>
      <c r="D1297" s="7" t="n">
        <v>3</v>
      </c>
      <c r="E1297" s="7" t="n">
        <v>2</v>
      </c>
      <c r="F1297" s="7" t="n">
        <v>1</v>
      </c>
      <c r="G1297" s="7" t="n">
        <v>1</v>
      </c>
      <c r="H1297" s="7" t="n">
        <v>1</v>
      </c>
      <c r="I1297" s="7" t="n">
        <v>1</v>
      </c>
      <c r="J1297" s="7" t="n">
        <v>800</v>
      </c>
    </row>
    <row r="1298" spans="1:10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7</v>
      </c>
      <c r="F1298" s="4" t="s">
        <v>13</v>
      </c>
      <c r="G1298" s="4" t="s">
        <v>13</v>
      </c>
      <c r="H1298" s="4" t="s">
        <v>13</v>
      </c>
      <c r="I1298" s="4" t="s">
        <v>13</v>
      </c>
      <c r="J1298" s="4" t="s">
        <v>13</v>
      </c>
    </row>
    <row r="1299" spans="1:10">
      <c r="A1299" t="n">
        <v>14623</v>
      </c>
      <c r="B1299" s="26" t="n">
        <v>76</v>
      </c>
      <c r="C1299" s="7" t="n">
        <v>20</v>
      </c>
      <c r="D1299" s="7" t="n">
        <v>4</v>
      </c>
      <c r="E1299" s="7" t="n">
        <v>0</v>
      </c>
      <c r="F1299" s="7" t="n">
        <v>0</v>
      </c>
      <c r="G1299" s="7" t="n">
        <v>0</v>
      </c>
      <c r="H1299" s="7" t="n">
        <v>0</v>
      </c>
      <c r="I1299" s="7" t="n">
        <v>0</v>
      </c>
      <c r="J1299" s="7" t="n">
        <v>0</v>
      </c>
    </row>
    <row r="1300" spans="1:10">
      <c r="A1300" t="s">
        <v>4</v>
      </c>
      <c r="B1300" s="4" t="s">
        <v>5</v>
      </c>
      <c r="C1300" s="4" t="s">
        <v>7</v>
      </c>
      <c r="D1300" s="4" t="s">
        <v>7</v>
      </c>
    </row>
    <row r="1301" spans="1:10">
      <c r="A1301" t="n">
        <v>14647</v>
      </c>
      <c r="B1301" s="42" t="n">
        <v>77</v>
      </c>
      <c r="C1301" s="7" t="n">
        <v>20</v>
      </c>
      <c r="D1301" s="7" t="n">
        <v>3</v>
      </c>
    </row>
    <row r="1302" spans="1:10">
      <c r="A1302" t="s">
        <v>4</v>
      </c>
      <c r="B1302" s="4" t="s">
        <v>5</v>
      </c>
      <c r="C1302" s="4" t="s">
        <v>11</v>
      </c>
    </row>
    <row r="1303" spans="1:10">
      <c r="A1303" t="n">
        <v>14650</v>
      </c>
      <c r="B1303" s="24" t="n">
        <v>16</v>
      </c>
      <c r="C1303" s="7" t="n">
        <v>700</v>
      </c>
    </row>
    <row r="1304" spans="1:10">
      <c r="A1304" t="s">
        <v>4</v>
      </c>
      <c r="B1304" s="4" t="s">
        <v>5</v>
      </c>
      <c r="C1304" s="4" t="s">
        <v>7</v>
      </c>
      <c r="D1304" s="4" t="s">
        <v>7</v>
      </c>
      <c r="E1304" s="4" t="s">
        <v>13</v>
      </c>
      <c r="F1304" s="4" t="s">
        <v>13</v>
      </c>
      <c r="G1304" s="4" t="s">
        <v>13</v>
      </c>
      <c r="H1304" s="4" t="s">
        <v>11</v>
      </c>
    </row>
    <row r="1305" spans="1:10">
      <c r="A1305" t="n">
        <v>14653</v>
      </c>
      <c r="B1305" s="35" t="n">
        <v>45</v>
      </c>
      <c r="C1305" s="7" t="n">
        <v>2</v>
      </c>
      <c r="D1305" s="7" t="n">
        <v>3</v>
      </c>
      <c r="E1305" s="7" t="n">
        <v>0</v>
      </c>
      <c r="F1305" s="7" t="n">
        <v>0.170000001788139</v>
      </c>
      <c r="G1305" s="7" t="n">
        <v>-14.2700004577637</v>
      </c>
      <c r="H1305" s="7" t="n">
        <v>0</v>
      </c>
    </row>
    <row r="1306" spans="1:10">
      <c r="A1306" t="s">
        <v>4</v>
      </c>
      <c r="B1306" s="4" t="s">
        <v>5</v>
      </c>
      <c r="C1306" s="4" t="s">
        <v>7</v>
      </c>
      <c r="D1306" s="4" t="s">
        <v>7</v>
      </c>
      <c r="E1306" s="4" t="s">
        <v>13</v>
      </c>
      <c r="F1306" s="4" t="s">
        <v>13</v>
      </c>
      <c r="G1306" s="4" t="s">
        <v>13</v>
      </c>
      <c r="H1306" s="4" t="s">
        <v>11</v>
      </c>
      <c r="I1306" s="4" t="s">
        <v>7</v>
      </c>
    </row>
    <row r="1307" spans="1:10">
      <c r="A1307" t="n">
        <v>14670</v>
      </c>
      <c r="B1307" s="35" t="n">
        <v>45</v>
      </c>
      <c r="C1307" s="7" t="n">
        <v>4</v>
      </c>
      <c r="D1307" s="7" t="n">
        <v>3</v>
      </c>
      <c r="E1307" s="7" t="n">
        <v>7</v>
      </c>
      <c r="F1307" s="7" t="n">
        <v>307</v>
      </c>
      <c r="G1307" s="7" t="n">
        <v>355</v>
      </c>
      <c r="H1307" s="7" t="n">
        <v>0</v>
      </c>
      <c r="I1307" s="7" t="n">
        <v>0</v>
      </c>
    </row>
    <row r="1308" spans="1:10">
      <c r="A1308" t="s">
        <v>4</v>
      </c>
      <c r="B1308" s="4" t="s">
        <v>5</v>
      </c>
      <c r="C1308" s="4" t="s">
        <v>7</v>
      </c>
      <c r="D1308" s="4" t="s">
        <v>7</v>
      </c>
      <c r="E1308" s="4" t="s">
        <v>13</v>
      </c>
      <c r="F1308" s="4" t="s">
        <v>11</v>
      </c>
    </row>
    <row r="1309" spans="1:10">
      <c r="A1309" t="n">
        <v>14688</v>
      </c>
      <c r="B1309" s="35" t="n">
        <v>45</v>
      </c>
      <c r="C1309" s="7" t="n">
        <v>5</v>
      </c>
      <c r="D1309" s="7" t="n">
        <v>3</v>
      </c>
      <c r="E1309" s="7" t="n">
        <v>1.39999997615814</v>
      </c>
      <c r="F1309" s="7" t="n">
        <v>0</v>
      </c>
    </row>
    <row r="1310" spans="1:10">
      <c r="A1310" t="s">
        <v>4</v>
      </c>
      <c r="B1310" s="4" t="s">
        <v>5</v>
      </c>
      <c r="C1310" s="4" t="s">
        <v>7</v>
      </c>
      <c r="D1310" s="4" t="s">
        <v>7</v>
      </c>
      <c r="E1310" s="4" t="s">
        <v>13</v>
      </c>
      <c r="F1310" s="4" t="s">
        <v>11</v>
      </c>
    </row>
    <row r="1311" spans="1:10">
      <c r="A1311" t="n">
        <v>14697</v>
      </c>
      <c r="B1311" s="35" t="n">
        <v>45</v>
      </c>
      <c r="C1311" s="7" t="n">
        <v>11</v>
      </c>
      <c r="D1311" s="7" t="n">
        <v>3</v>
      </c>
      <c r="E1311" s="7" t="n">
        <v>25.8999996185303</v>
      </c>
      <c r="F1311" s="7" t="n">
        <v>0</v>
      </c>
    </row>
    <row r="1312" spans="1:10">
      <c r="A1312" t="s">
        <v>4</v>
      </c>
      <c r="B1312" s="4" t="s">
        <v>5</v>
      </c>
      <c r="C1312" s="4" t="s">
        <v>7</v>
      </c>
      <c r="D1312" s="4" t="s">
        <v>7</v>
      </c>
      <c r="E1312" s="4" t="s">
        <v>13</v>
      </c>
      <c r="F1312" s="4" t="s">
        <v>13</v>
      </c>
      <c r="G1312" s="4" t="s">
        <v>13</v>
      </c>
      <c r="H1312" s="4" t="s">
        <v>11</v>
      </c>
    </row>
    <row r="1313" spans="1:10">
      <c r="A1313" t="n">
        <v>14706</v>
      </c>
      <c r="B1313" s="35" t="n">
        <v>45</v>
      </c>
      <c r="C1313" s="7" t="n">
        <v>2</v>
      </c>
      <c r="D1313" s="7" t="n">
        <v>3</v>
      </c>
      <c r="E1313" s="7" t="n">
        <v>-0.180000007152557</v>
      </c>
      <c r="F1313" s="7" t="n">
        <v>0.200000002980232</v>
      </c>
      <c r="G1313" s="7" t="n">
        <v>-14.0900001525879</v>
      </c>
      <c r="H1313" s="7" t="n">
        <v>0</v>
      </c>
    </row>
    <row r="1314" spans="1:10">
      <c r="A1314" t="s">
        <v>4</v>
      </c>
      <c r="B1314" s="4" t="s">
        <v>5</v>
      </c>
      <c r="C1314" s="4" t="s">
        <v>7</v>
      </c>
      <c r="D1314" s="4" t="s">
        <v>7</v>
      </c>
      <c r="E1314" s="4" t="s">
        <v>13</v>
      </c>
      <c r="F1314" s="4" t="s">
        <v>13</v>
      </c>
      <c r="G1314" s="4" t="s">
        <v>13</v>
      </c>
      <c r="H1314" s="4" t="s">
        <v>11</v>
      </c>
      <c r="I1314" s="4" t="s">
        <v>7</v>
      </c>
    </row>
    <row r="1315" spans="1:10">
      <c r="A1315" t="n">
        <v>14723</v>
      </c>
      <c r="B1315" s="35" t="n">
        <v>45</v>
      </c>
      <c r="C1315" s="7" t="n">
        <v>4</v>
      </c>
      <c r="D1315" s="7" t="n">
        <v>3</v>
      </c>
      <c r="E1315" s="7" t="n">
        <v>358.209991455078</v>
      </c>
      <c r="F1315" s="7" t="n">
        <v>314.260009765625</v>
      </c>
      <c r="G1315" s="7" t="n">
        <v>355</v>
      </c>
      <c r="H1315" s="7" t="n">
        <v>0</v>
      </c>
      <c r="I1315" s="7" t="n">
        <v>0</v>
      </c>
    </row>
    <row r="1316" spans="1:10">
      <c r="A1316" t="s">
        <v>4</v>
      </c>
      <c r="B1316" s="4" t="s">
        <v>5</v>
      </c>
      <c r="C1316" s="4" t="s">
        <v>7</v>
      </c>
      <c r="D1316" s="4" t="s">
        <v>7</v>
      </c>
      <c r="E1316" s="4" t="s">
        <v>13</v>
      </c>
      <c r="F1316" s="4" t="s">
        <v>11</v>
      </c>
    </row>
    <row r="1317" spans="1:10">
      <c r="A1317" t="n">
        <v>14741</v>
      </c>
      <c r="B1317" s="35" t="n">
        <v>45</v>
      </c>
      <c r="C1317" s="7" t="n">
        <v>5</v>
      </c>
      <c r="D1317" s="7" t="n">
        <v>3</v>
      </c>
      <c r="E1317" s="7" t="n">
        <v>1.39999997615814</v>
      </c>
      <c r="F1317" s="7" t="n">
        <v>0</v>
      </c>
    </row>
    <row r="1318" spans="1:10">
      <c r="A1318" t="s">
        <v>4</v>
      </c>
      <c r="B1318" s="4" t="s">
        <v>5</v>
      </c>
      <c r="C1318" s="4" t="s">
        <v>7</v>
      </c>
      <c r="D1318" s="4" t="s">
        <v>7</v>
      </c>
      <c r="E1318" s="4" t="s">
        <v>13</v>
      </c>
      <c r="F1318" s="4" t="s">
        <v>11</v>
      </c>
    </row>
    <row r="1319" spans="1:10">
      <c r="A1319" t="n">
        <v>14750</v>
      </c>
      <c r="B1319" s="35" t="n">
        <v>45</v>
      </c>
      <c r="C1319" s="7" t="n">
        <v>11</v>
      </c>
      <c r="D1319" s="7" t="n">
        <v>3</v>
      </c>
      <c r="E1319" s="7" t="n">
        <v>25.8999996185303</v>
      </c>
      <c r="F1319" s="7" t="n">
        <v>0</v>
      </c>
    </row>
    <row r="1320" spans="1:10">
      <c r="A1320" t="s">
        <v>4</v>
      </c>
      <c r="B1320" s="4" t="s">
        <v>5</v>
      </c>
      <c r="C1320" s="4" t="s">
        <v>7</v>
      </c>
      <c r="D1320" s="4" t="s">
        <v>7</v>
      </c>
      <c r="E1320" s="4" t="s">
        <v>13</v>
      </c>
      <c r="F1320" s="4" t="s">
        <v>13</v>
      </c>
      <c r="G1320" s="4" t="s">
        <v>13</v>
      </c>
      <c r="H1320" s="4" t="s">
        <v>11</v>
      </c>
    </row>
    <row r="1321" spans="1:10">
      <c r="A1321" t="n">
        <v>14759</v>
      </c>
      <c r="B1321" s="35" t="n">
        <v>45</v>
      </c>
      <c r="C1321" s="7" t="n">
        <v>2</v>
      </c>
      <c r="D1321" s="7" t="n">
        <v>3</v>
      </c>
      <c r="E1321" s="7" t="n">
        <v>-0.150000005960464</v>
      </c>
      <c r="F1321" s="7" t="n">
        <v>0.200000002980232</v>
      </c>
      <c r="G1321" s="7" t="n">
        <v>-14.2399997711182</v>
      </c>
      <c r="H1321" s="7" t="n">
        <v>50000</v>
      </c>
    </row>
    <row r="1322" spans="1:10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13</v>
      </c>
      <c r="F1322" s="4" t="s">
        <v>13</v>
      </c>
      <c r="G1322" s="4" t="s">
        <v>13</v>
      </c>
      <c r="H1322" s="4" t="s">
        <v>11</v>
      </c>
      <c r="I1322" s="4" t="s">
        <v>7</v>
      </c>
    </row>
    <row r="1323" spans="1:10">
      <c r="A1323" t="n">
        <v>14776</v>
      </c>
      <c r="B1323" s="35" t="n">
        <v>45</v>
      </c>
      <c r="C1323" s="7" t="n">
        <v>4</v>
      </c>
      <c r="D1323" s="7" t="n">
        <v>3</v>
      </c>
      <c r="E1323" s="7" t="n">
        <v>358.209991455078</v>
      </c>
      <c r="F1323" s="7" t="n">
        <v>298.109985351563</v>
      </c>
      <c r="G1323" s="7" t="n">
        <v>355</v>
      </c>
      <c r="H1323" s="7" t="n">
        <v>50000</v>
      </c>
      <c r="I1323" s="7" t="n">
        <v>0</v>
      </c>
    </row>
    <row r="1324" spans="1:10">
      <c r="A1324" t="s">
        <v>4</v>
      </c>
      <c r="B1324" s="4" t="s">
        <v>5</v>
      </c>
      <c r="C1324" s="4" t="s">
        <v>7</v>
      </c>
      <c r="D1324" s="4" t="s">
        <v>7</v>
      </c>
      <c r="E1324" s="4" t="s">
        <v>13</v>
      </c>
      <c r="F1324" s="4" t="s">
        <v>11</v>
      </c>
    </row>
    <row r="1325" spans="1:10">
      <c r="A1325" t="n">
        <v>14794</v>
      </c>
      <c r="B1325" s="35" t="n">
        <v>45</v>
      </c>
      <c r="C1325" s="7" t="n">
        <v>5</v>
      </c>
      <c r="D1325" s="7" t="n">
        <v>3</v>
      </c>
      <c r="E1325" s="7" t="n">
        <v>1.39999997615814</v>
      </c>
      <c r="F1325" s="7" t="n">
        <v>50000</v>
      </c>
    </row>
    <row r="1326" spans="1:10">
      <c r="A1326" t="s">
        <v>4</v>
      </c>
      <c r="B1326" s="4" t="s">
        <v>5</v>
      </c>
      <c r="C1326" s="4" t="s">
        <v>7</v>
      </c>
      <c r="D1326" s="4" t="s">
        <v>7</v>
      </c>
      <c r="E1326" s="4" t="s">
        <v>13</v>
      </c>
      <c r="F1326" s="4" t="s">
        <v>11</v>
      </c>
    </row>
    <row r="1327" spans="1:10">
      <c r="A1327" t="n">
        <v>14803</v>
      </c>
      <c r="B1327" s="35" t="n">
        <v>45</v>
      </c>
      <c r="C1327" s="7" t="n">
        <v>11</v>
      </c>
      <c r="D1327" s="7" t="n">
        <v>3</v>
      </c>
      <c r="E1327" s="7" t="n">
        <v>25.8999996185303</v>
      </c>
      <c r="F1327" s="7" t="n">
        <v>50000</v>
      </c>
    </row>
    <row r="1328" spans="1:10">
      <c r="A1328" t="s">
        <v>4</v>
      </c>
      <c r="B1328" s="4" t="s">
        <v>5</v>
      </c>
      <c r="C1328" s="4" t="s">
        <v>11</v>
      </c>
      <c r="D1328" s="4" t="s">
        <v>14</v>
      </c>
    </row>
    <row r="1329" spans="1:9">
      <c r="A1329" t="n">
        <v>14812</v>
      </c>
      <c r="B1329" s="49" t="n">
        <v>44</v>
      </c>
      <c r="C1329" s="7" t="n">
        <v>0</v>
      </c>
      <c r="D1329" s="7" t="n">
        <v>128</v>
      </c>
    </row>
    <row r="1330" spans="1:9">
      <c r="A1330" t="s">
        <v>4</v>
      </c>
      <c r="B1330" s="4" t="s">
        <v>5</v>
      </c>
      <c r="C1330" s="4" t="s">
        <v>11</v>
      </c>
      <c r="D1330" s="4" t="s">
        <v>14</v>
      </c>
    </row>
    <row r="1331" spans="1:9">
      <c r="A1331" t="n">
        <v>14819</v>
      </c>
      <c r="B1331" s="34" t="n">
        <v>43</v>
      </c>
      <c r="C1331" s="7" t="n">
        <v>1590</v>
      </c>
      <c r="D1331" s="7" t="n">
        <v>128</v>
      </c>
    </row>
    <row r="1332" spans="1:9">
      <c r="A1332" t="s">
        <v>4</v>
      </c>
      <c r="B1332" s="4" t="s">
        <v>5</v>
      </c>
      <c r="C1332" s="4" t="s">
        <v>7</v>
      </c>
      <c r="D1332" s="4" t="s">
        <v>11</v>
      </c>
      <c r="E1332" s="4" t="s">
        <v>8</v>
      </c>
      <c r="F1332" s="4" t="s">
        <v>8</v>
      </c>
      <c r="G1332" s="4" t="s">
        <v>8</v>
      </c>
      <c r="H1332" s="4" t="s">
        <v>8</v>
      </c>
    </row>
    <row r="1333" spans="1:9">
      <c r="A1333" t="n">
        <v>14826</v>
      </c>
      <c r="B1333" s="38" t="n">
        <v>51</v>
      </c>
      <c r="C1333" s="7" t="n">
        <v>3</v>
      </c>
      <c r="D1333" s="7" t="n">
        <v>0</v>
      </c>
      <c r="E1333" s="7" t="s">
        <v>117</v>
      </c>
      <c r="F1333" s="7" t="s">
        <v>183</v>
      </c>
      <c r="G1333" s="7" t="s">
        <v>86</v>
      </c>
      <c r="H1333" s="7" t="s">
        <v>87</v>
      </c>
    </row>
    <row r="1334" spans="1:9">
      <c r="A1334" t="s">
        <v>4</v>
      </c>
      <c r="B1334" s="4" t="s">
        <v>5</v>
      </c>
      <c r="C1334" s="4" t="s">
        <v>11</v>
      </c>
      <c r="D1334" s="4" t="s">
        <v>13</v>
      </c>
      <c r="E1334" s="4" t="s">
        <v>13</v>
      </c>
      <c r="F1334" s="4" t="s">
        <v>13</v>
      </c>
      <c r="G1334" s="4" t="s">
        <v>11</v>
      </c>
      <c r="H1334" s="4" t="s">
        <v>11</v>
      </c>
    </row>
    <row r="1335" spans="1:9">
      <c r="A1335" t="n">
        <v>14839</v>
      </c>
      <c r="B1335" s="45" t="n">
        <v>60</v>
      </c>
      <c r="C1335" s="7" t="n">
        <v>0</v>
      </c>
      <c r="D1335" s="7" t="n">
        <v>0</v>
      </c>
      <c r="E1335" s="7" t="n">
        <v>0</v>
      </c>
      <c r="F1335" s="7" t="n">
        <v>0</v>
      </c>
      <c r="G1335" s="7" t="n">
        <v>0</v>
      </c>
      <c r="H1335" s="7" t="n">
        <v>1</v>
      </c>
    </row>
    <row r="1336" spans="1:9">
      <c r="A1336" t="s">
        <v>4</v>
      </c>
      <c r="B1336" s="4" t="s">
        <v>5</v>
      </c>
      <c r="C1336" s="4" t="s">
        <v>11</v>
      </c>
      <c r="D1336" s="4" t="s">
        <v>13</v>
      </c>
      <c r="E1336" s="4" t="s">
        <v>13</v>
      </c>
      <c r="F1336" s="4" t="s">
        <v>13</v>
      </c>
      <c r="G1336" s="4" t="s">
        <v>11</v>
      </c>
      <c r="H1336" s="4" t="s">
        <v>11</v>
      </c>
    </row>
    <row r="1337" spans="1:9">
      <c r="A1337" t="n">
        <v>14858</v>
      </c>
      <c r="B1337" s="45" t="n">
        <v>60</v>
      </c>
      <c r="C1337" s="7" t="n">
        <v>0</v>
      </c>
      <c r="D1337" s="7" t="n">
        <v>0</v>
      </c>
      <c r="E1337" s="7" t="n">
        <v>0</v>
      </c>
      <c r="F1337" s="7" t="n">
        <v>0</v>
      </c>
      <c r="G1337" s="7" t="n">
        <v>0</v>
      </c>
      <c r="H1337" s="7" t="n">
        <v>0</v>
      </c>
    </row>
    <row r="1338" spans="1:9">
      <c r="A1338" t="s">
        <v>4</v>
      </c>
      <c r="B1338" s="4" t="s">
        <v>5</v>
      </c>
      <c r="C1338" s="4" t="s">
        <v>11</v>
      </c>
      <c r="D1338" s="4" t="s">
        <v>11</v>
      </c>
      <c r="E1338" s="4" t="s">
        <v>11</v>
      </c>
    </row>
    <row r="1339" spans="1:9">
      <c r="A1339" t="n">
        <v>14877</v>
      </c>
      <c r="B1339" s="48" t="n">
        <v>61</v>
      </c>
      <c r="C1339" s="7" t="n">
        <v>0</v>
      </c>
      <c r="D1339" s="7" t="n">
        <v>65533</v>
      </c>
      <c r="E1339" s="7" t="n">
        <v>0</v>
      </c>
    </row>
    <row r="1340" spans="1:9">
      <c r="A1340" t="s">
        <v>4</v>
      </c>
      <c r="B1340" s="4" t="s">
        <v>5</v>
      </c>
      <c r="C1340" s="4" t="s">
        <v>11</v>
      </c>
      <c r="D1340" s="4" t="s">
        <v>13</v>
      </c>
      <c r="E1340" s="4" t="s">
        <v>13</v>
      </c>
      <c r="F1340" s="4" t="s">
        <v>13</v>
      </c>
      <c r="G1340" s="4" t="s">
        <v>11</v>
      </c>
      <c r="H1340" s="4" t="s">
        <v>11</v>
      </c>
    </row>
    <row r="1341" spans="1:9">
      <c r="A1341" t="n">
        <v>14884</v>
      </c>
      <c r="B1341" s="45" t="n">
        <v>60</v>
      </c>
      <c r="C1341" s="7" t="n">
        <v>0</v>
      </c>
      <c r="D1341" s="7" t="n">
        <v>0</v>
      </c>
      <c r="E1341" s="7" t="n">
        <v>-5</v>
      </c>
      <c r="F1341" s="7" t="n">
        <v>0</v>
      </c>
      <c r="G1341" s="7" t="n">
        <v>0</v>
      </c>
      <c r="H1341" s="7" t="n">
        <v>0</v>
      </c>
    </row>
    <row r="1342" spans="1:9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14</v>
      </c>
      <c r="F1342" s="4" t="s">
        <v>11</v>
      </c>
    </row>
    <row r="1343" spans="1:9">
      <c r="A1343" t="n">
        <v>14903</v>
      </c>
      <c r="B1343" s="14" t="n">
        <v>50</v>
      </c>
      <c r="C1343" s="7" t="n">
        <v>3</v>
      </c>
      <c r="D1343" s="7" t="n">
        <v>8040</v>
      </c>
      <c r="E1343" s="7" t="n">
        <v>1058642330</v>
      </c>
      <c r="F1343" s="7" t="n">
        <v>1000</v>
      </c>
    </row>
    <row r="1344" spans="1:9">
      <c r="A1344" t="s">
        <v>4</v>
      </c>
      <c r="B1344" s="4" t="s">
        <v>5</v>
      </c>
      <c r="C1344" s="4" t="s">
        <v>7</v>
      </c>
      <c r="D1344" s="4" t="s">
        <v>13</v>
      </c>
      <c r="E1344" s="4" t="s">
        <v>11</v>
      </c>
      <c r="F1344" s="4" t="s">
        <v>7</v>
      </c>
    </row>
    <row r="1345" spans="1:8">
      <c r="A1345" t="n">
        <v>14913</v>
      </c>
      <c r="B1345" s="36" t="n">
        <v>49</v>
      </c>
      <c r="C1345" s="7" t="n">
        <v>3</v>
      </c>
      <c r="D1345" s="7" t="n">
        <v>0.800000011920929</v>
      </c>
      <c r="E1345" s="7" t="n">
        <v>1000</v>
      </c>
      <c r="F1345" s="7" t="n">
        <v>0</v>
      </c>
    </row>
    <row r="1346" spans="1:8">
      <c r="A1346" t="s">
        <v>4</v>
      </c>
      <c r="B1346" s="4" t="s">
        <v>5</v>
      </c>
      <c r="C1346" s="4" t="s">
        <v>7</v>
      </c>
      <c r="D1346" s="4" t="s">
        <v>7</v>
      </c>
      <c r="E1346" s="4" t="s">
        <v>7</v>
      </c>
      <c r="F1346" s="4" t="s">
        <v>13</v>
      </c>
      <c r="G1346" s="4" t="s">
        <v>13</v>
      </c>
      <c r="H1346" s="4" t="s">
        <v>13</v>
      </c>
      <c r="I1346" s="4" t="s">
        <v>13</v>
      </c>
      <c r="J1346" s="4" t="s">
        <v>13</v>
      </c>
    </row>
    <row r="1347" spans="1:8">
      <c r="A1347" t="n">
        <v>14922</v>
      </c>
      <c r="B1347" s="26" t="n">
        <v>76</v>
      </c>
      <c r="C1347" s="7" t="n">
        <v>3</v>
      </c>
      <c r="D1347" s="7" t="n">
        <v>3</v>
      </c>
      <c r="E1347" s="7" t="n">
        <v>0</v>
      </c>
      <c r="F1347" s="7" t="n">
        <v>1</v>
      </c>
      <c r="G1347" s="7" t="n">
        <v>1</v>
      </c>
      <c r="H1347" s="7" t="n">
        <v>1</v>
      </c>
      <c r="I1347" s="7" t="n">
        <v>0</v>
      </c>
      <c r="J1347" s="7" t="n">
        <v>0</v>
      </c>
    </row>
    <row r="1348" spans="1:8">
      <c r="A1348" t="s">
        <v>4</v>
      </c>
      <c r="B1348" s="4" t="s">
        <v>5</v>
      </c>
      <c r="C1348" s="4" t="s">
        <v>7</v>
      </c>
      <c r="D1348" s="4" t="s">
        <v>7</v>
      </c>
      <c r="E1348" s="4" t="s">
        <v>7</v>
      </c>
      <c r="F1348" s="4" t="s">
        <v>13</v>
      </c>
      <c r="G1348" s="4" t="s">
        <v>13</v>
      </c>
      <c r="H1348" s="4" t="s">
        <v>13</v>
      </c>
      <c r="I1348" s="4" t="s">
        <v>13</v>
      </c>
      <c r="J1348" s="4" t="s">
        <v>13</v>
      </c>
    </row>
    <row r="1349" spans="1:8">
      <c r="A1349" t="n">
        <v>14946</v>
      </c>
      <c r="B1349" s="26" t="n">
        <v>76</v>
      </c>
      <c r="C1349" s="7" t="n">
        <v>4</v>
      </c>
      <c r="D1349" s="7" t="n">
        <v>3</v>
      </c>
      <c r="E1349" s="7" t="n">
        <v>0</v>
      </c>
      <c r="F1349" s="7" t="n">
        <v>1</v>
      </c>
      <c r="G1349" s="7" t="n">
        <v>1</v>
      </c>
      <c r="H1349" s="7" t="n">
        <v>1</v>
      </c>
      <c r="I1349" s="7" t="n">
        <v>0</v>
      </c>
      <c r="J1349" s="7" t="n">
        <v>0</v>
      </c>
    </row>
    <row r="1350" spans="1:8">
      <c r="A1350" t="s">
        <v>4</v>
      </c>
      <c r="B1350" s="4" t="s">
        <v>5</v>
      </c>
      <c r="C1350" s="4" t="s">
        <v>7</v>
      </c>
      <c r="D1350" s="4" t="s">
        <v>7</v>
      </c>
      <c r="E1350" s="4" t="s">
        <v>7</v>
      </c>
      <c r="F1350" s="4" t="s">
        <v>13</v>
      </c>
      <c r="G1350" s="4" t="s">
        <v>13</v>
      </c>
      <c r="H1350" s="4" t="s">
        <v>13</v>
      </c>
      <c r="I1350" s="4" t="s">
        <v>13</v>
      </c>
      <c r="J1350" s="4" t="s">
        <v>13</v>
      </c>
    </row>
    <row r="1351" spans="1:8">
      <c r="A1351" t="n">
        <v>14970</v>
      </c>
      <c r="B1351" s="26" t="n">
        <v>76</v>
      </c>
      <c r="C1351" s="7" t="n">
        <v>5</v>
      </c>
      <c r="D1351" s="7" t="n">
        <v>3</v>
      </c>
      <c r="E1351" s="7" t="n">
        <v>0</v>
      </c>
      <c r="F1351" s="7" t="n">
        <v>1</v>
      </c>
      <c r="G1351" s="7" t="n">
        <v>1</v>
      </c>
      <c r="H1351" s="7" t="n">
        <v>1</v>
      </c>
      <c r="I1351" s="7" t="n">
        <v>0</v>
      </c>
      <c r="J1351" s="7" t="n">
        <v>0</v>
      </c>
    </row>
    <row r="1352" spans="1:8">
      <c r="A1352" t="s">
        <v>4</v>
      </c>
      <c r="B1352" s="4" t="s">
        <v>5</v>
      </c>
      <c r="C1352" s="4" t="s">
        <v>7</v>
      </c>
      <c r="D1352" s="4" t="s">
        <v>7</v>
      </c>
      <c r="E1352" s="4" t="s">
        <v>7</v>
      </c>
      <c r="F1352" s="4" t="s">
        <v>13</v>
      </c>
      <c r="G1352" s="4" t="s">
        <v>13</v>
      </c>
      <c r="H1352" s="4" t="s">
        <v>13</v>
      </c>
      <c r="I1352" s="4" t="s">
        <v>13</v>
      </c>
      <c r="J1352" s="4" t="s">
        <v>13</v>
      </c>
    </row>
    <row r="1353" spans="1:8">
      <c r="A1353" t="n">
        <v>14994</v>
      </c>
      <c r="B1353" s="26" t="n">
        <v>76</v>
      </c>
      <c r="C1353" s="7" t="n">
        <v>6</v>
      </c>
      <c r="D1353" s="7" t="n">
        <v>3</v>
      </c>
      <c r="E1353" s="7" t="n">
        <v>0</v>
      </c>
      <c r="F1353" s="7" t="n">
        <v>1</v>
      </c>
      <c r="G1353" s="7" t="n">
        <v>1</v>
      </c>
      <c r="H1353" s="7" t="n">
        <v>1</v>
      </c>
      <c r="I1353" s="7" t="n">
        <v>0</v>
      </c>
      <c r="J1353" s="7" t="n">
        <v>0</v>
      </c>
    </row>
    <row r="1354" spans="1:8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7</v>
      </c>
      <c r="F1354" s="4" t="s">
        <v>13</v>
      </c>
      <c r="G1354" s="4" t="s">
        <v>13</v>
      </c>
      <c r="H1354" s="4" t="s">
        <v>13</v>
      </c>
      <c r="I1354" s="4" t="s">
        <v>13</v>
      </c>
      <c r="J1354" s="4" t="s">
        <v>13</v>
      </c>
    </row>
    <row r="1355" spans="1:8">
      <c r="A1355" t="n">
        <v>15018</v>
      </c>
      <c r="B1355" s="26" t="n">
        <v>76</v>
      </c>
      <c r="C1355" s="7" t="n">
        <v>7</v>
      </c>
      <c r="D1355" s="7" t="n">
        <v>3</v>
      </c>
      <c r="E1355" s="7" t="n">
        <v>0</v>
      </c>
      <c r="F1355" s="7" t="n">
        <v>1</v>
      </c>
      <c r="G1355" s="7" t="n">
        <v>1</v>
      </c>
      <c r="H1355" s="7" t="n">
        <v>1</v>
      </c>
      <c r="I1355" s="7" t="n">
        <v>0</v>
      </c>
      <c r="J1355" s="7" t="n">
        <v>0</v>
      </c>
    </row>
    <row r="1356" spans="1:8">
      <c r="A1356" t="s">
        <v>4</v>
      </c>
      <c r="B1356" s="4" t="s">
        <v>5</v>
      </c>
      <c r="C1356" s="4" t="s">
        <v>7</v>
      </c>
      <c r="D1356" s="4" t="s">
        <v>7</v>
      </c>
      <c r="E1356" s="4" t="s">
        <v>7</v>
      </c>
      <c r="F1356" s="4" t="s">
        <v>13</v>
      </c>
      <c r="G1356" s="4" t="s">
        <v>13</v>
      </c>
      <c r="H1356" s="4" t="s">
        <v>13</v>
      </c>
      <c r="I1356" s="4" t="s">
        <v>13</v>
      </c>
      <c r="J1356" s="4" t="s">
        <v>13</v>
      </c>
    </row>
    <row r="1357" spans="1:8">
      <c r="A1357" t="n">
        <v>15042</v>
      </c>
      <c r="B1357" s="26" t="n">
        <v>76</v>
      </c>
      <c r="C1357" s="7" t="n">
        <v>8</v>
      </c>
      <c r="D1357" s="7" t="n">
        <v>3</v>
      </c>
      <c r="E1357" s="7" t="n">
        <v>0</v>
      </c>
      <c r="F1357" s="7" t="n">
        <v>1</v>
      </c>
      <c r="G1357" s="7" t="n">
        <v>1</v>
      </c>
      <c r="H1357" s="7" t="n">
        <v>1</v>
      </c>
      <c r="I1357" s="7" t="n">
        <v>0</v>
      </c>
      <c r="J1357" s="7" t="n">
        <v>0</v>
      </c>
    </row>
    <row r="1358" spans="1:8">
      <c r="A1358" t="s">
        <v>4</v>
      </c>
      <c r="B1358" s="4" t="s">
        <v>5</v>
      </c>
      <c r="C1358" s="4" t="s">
        <v>7</v>
      </c>
      <c r="D1358" s="4" t="s">
        <v>7</v>
      </c>
      <c r="E1358" s="4" t="s">
        <v>7</v>
      </c>
      <c r="F1358" s="4" t="s">
        <v>13</v>
      </c>
      <c r="G1358" s="4" t="s">
        <v>13</v>
      </c>
      <c r="H1358" s="4" t="s">
        <v>13</v>
      </c>
      <c r="I1358" s="4" t="s">
        <v>13</v>
      </c>
      <c r="J1358" s="4" t="s">
        <v>13</v>
      </c>
    </row>
    <row r="1359" spans="1:8">
      <c r="A1359" t="n">
        <v>15066</v>
      </c>
      <c r="B1359" s="26" t="n">
        <v>76</v>
      </c>
      <c r="C1359" s="7" t="n">
        <v>9</v>
      </c>
      <c r="D1359" s="7" t="n">
        <v>3</v>
      </c>
      <c r="E1359" s="7" t="n">
        <v>0</v>
      </c>
      <c r="F1359" s="7" t="n">
        <v>1</v>
      </c>
      <c r="G1359" s="7" t="n">
        <v>1</v>
      </c>
      <c r="H1359" s="7" t="n">
        <v>1</v>
      </c>
      <c r="I1359" s="7" t="n">
        <v>0</v>
      </c>
      <c r="J1359" s="7" t="n">
        <v>0</v>
      </c>
    </row>
    <row r="1360" spans="1:8">
      <c r="A1360" t="s">
        <v>4</v>
      </c>
      <c r="B1360" s="4" t="s">
        <v>5</v>
      </c>
      <c r="C1360" s="4" t="s">
        <v>7</v>
      </c>
      <c r="D1360" s="4" t="s">
        <v>7</v>
      </c>
      <c r="E1360" s="4" t="s">
        <v>7</v>
      </c>
      <c r="F1360" s="4" t="s">
        <v>13</v>
      </c>
      <c r="G1360" s="4" t="s">
        <v>13</v>
      </c>
      <c r="H1360" s="4" t="s">
        <v>13</v>
      </c>
      <c r="I1360" s="4" t="s">
        <v>13</v>
      </c>
      <c r="J1360" s="4" t="s">
        <v>13</v>
      </c>
    </row>
    <row r="1361" spans="1:10">
      <c r="A1361" t="n">
        <v>15090</v>
      </c>
      <c r="B1361" s="26" t="n">
        <v>76</v>
      </c>
      <c r="C1361" s="7" t="n">
        <v>10</v>
      </c>
      <c r="D1361" s="7" t="n">
        <v>3</v>
      </c>
      <c r="E1361" s="7" t="n">
        <v>0</v>
      </c>
      <c r="F1361" s="7" t="n">
        <v>1</v>
      </c>
      <c r="G1361" s="7" t="n">
        <v>1</v>
      </c>
      <c r="H1361" s="7" t="n">
        <v>1</v>
      </c>
      <c r="I1361" s="7" t="n">
        <v>0</v>
      </c>
      <c r="J1361" s="7" t="n">
        <v>0</v>
      </c>
    </row>
    <row r="1362" spans="1:10">
      <c r="A1362" t="s">
        <v>4</v>
      </c>
      <c r="B1362" s="4" t="s">
        <v>5</v>
      </c>
      <c r="C1362" s="4" t="s">
        <v>7</v>
      </c>
      <c r="D1362" s="4" t="s">
        <v>7</v>
      </c>
      <c r="E1362" s="4" t="s">
        <v>7</v>
      </c>
      <c r="F1362" s="4" t="s">
        <v>13</v>
      </c>
      <c r="G1362" s="4" t="s">
        <v>13</v>
      </c>
      <c r="H1362" s="4" t="s">
        <v>13</v>
      </c>
      <c r="I1362" s="4" t="s">
        <v>13</v>
      </c>
      <c r="J1362" s="4" t="s">
        <v>13</v>
      </c>
    </row>
    <row r="1363" spans="1:10">
      <c r="A1363" t="n">
        <v>15114</v>
      </c>
      <c r="B1363" s="26" t="n">
        <v>76</v>
      </c>
      <c r="C1363" s="7" t="n">
        <v>11</v>
      </c>
      <c r="D1363" s="7" t="n">
        <v>3</v>
      </c>
      <c r="E1363" s="7" t="n">
        <v>0</v>
      </c>
      <c r="F1363" s="7" t="n">
        <v>1</v>
      </c>
      <c r="G1363" s="7" t="n">
        <v>1</v>
      </c>
      <c r="H1363" s="7" t="n">
        <v>1</v>
      </c>
      <c r="I1363" s="7" t="n">
        <v>0</v>
      </c>
      <c r="J1363" s="7" t="n">
        <v>0</v>
      </c>
    </row>
    <row r="1364" spans="1:10">
      <c r="A1364" t="s">
        <v>4</v>
      </c>
      <c r="B1364" s="4" t="s">
        <v>5</v>
      </c>
      <c r="C1364" s="4" t="s">
        <v>7</v>
      </c>
      <c r="D1364" s="4" t="s">
        <v>7</v>
      </c>
      <c r="E1364" s="4" t="s">
        <v>7</v>
      </c>
      <c r="F1364" s="4" t="s">
        <v>13</v>
      </c>
      <c r="G1364" s="4" t="s">
        <v>13</v>
      </c>
      <c r="H1364" s="4" t="s">
        <v>13</v>
      </c>
      <c r="I1364" s="4" t="s">
        <v>13</v>
      </c>
      <c r="J1364" s="4" t="s">
        <v>13</v>
      </c>
    </row>
    <row r="1365" spans="1:10">
      <c r="A1365" t="n">
        <v>15138</v>
      </c>
      <c r="B1365" s="26" t="n">
        <v>76</v>
      </c>
      <c r="C1365" s="7" t="n">
        <v>12</v>
      </c>
      <c r="D1365" s="7" t="n">
        <v>3</v>
      </c>
      <c r="E1365" s="7" t="n">
        <v>0</v>
      </c>
      <c r="F1365" s="7" t="n">
        <v>1</v>
      </c>
      <c r="G1365" s="7" t="n">
        <v>1</v>
      </c>
      <c r="H1365" s="7" t="n">
        <v>1</v>
      </c>
      <c r="I1365" s="7" t="n">
        <v>0</v>
      </c>
      <c r="J1365" s="7" t="n">
        <v>0</v>
      </c>
    </row>
    <row r="1366" spans="1:10">
      <c r="A1366" t="s">
        <v>4</v>
      </c>
      <c r="B1366" s="4" t="s">
        <v>5</v>
      </c>
      <c r="C1366" s="4" t="s">
        <v>7</v>
      </c>
      <c r="D1366" s="4" t="s">
        <v>7</v>
      </c>
      <c r="E1366" s="4" t="s">
        <v>7</v>
      </c>
      <c r="F1366" s="4" t="s">
        <v>13</v>
      </c>
      <c r="G1366" s="4" t="s">
        <v>13</v>
      </c>
      <c r="H1366" s="4" t="s">
        <v>13</v>
      </c>
      <c r="I1366" s="4" t="s">
        <v>13</v>
      </c>
      <c r="J1366" s="4" t="s">
        <v>13</v>
      </c>
    </row>
    <row r="1367" spans="1:10">
      <c r="A1367" t="n">
        <v>15162</v>
      </c>
      <c r="B1367" s="26" t="n">
        <v>76</v>
      </c>
      <c r="C1367" s="7" t="n">
        <v>13</v>
      </c>
      <c r="D1367" s="7" t="n">
        <v>3</v>
      </c>
      <c r="E1367" s="7" t="n">
        <v>0</v>
      </c>
      <c r="F1367" s="7" t="n">
        <v>1</v>
      </c>
      <c r="G1367" s="7" t="n">
        <v>1</v>
      </c>
      <c r="H1367" s="7" t="n">
        <v>1</v>
      </c>
      <c r="I1367" s="7" t="n">
        <v>0</v>
      </c>
      <c r="J1367" s="7" t="n">
        <v>0</v>
      </c>
    </row>
    <row r="1368" spans="1:10">
      <c r="A1368" t="s">
        <v>4</v>
      </c>
      <c r="B1368" s="4" t="s">
        <v>5</v>
      </c>
      <c r="C1368" s="4" t="s">
        <v>7</v>
      </c>
      <c r="D1368" s="4" t="s">
        <v>7</v>
      </c>
      <c r="E1368" s="4" t="s">
        <v>7</v>
      </c>
      <c r="F1368" s="4" t="s">
        <v>13</v>
      </c>
      <c r="G1368" s="4" t="s">
        <v>13</v>
      </c>
      <c r="H1368" s="4" t="s">
        <v>13</v>
      </c>
      <c r="I1368" s="4" t="s">
        <v>13</v>
      </c>
      <c r="J1368" s="4" t="s">
        <v>13</v>
      </c>
    </row>
    <row r="1369" spans="1:10">
      <c r="A1369" t="n">
        <v>15186</v>
      </c>
      <c r="B1369" s="26" t="n">
        <v>76</v>
      </c>
      <c r="C1369" s="7" t="n">
        <v>14</v>
      </c>
      <c r="D1369" s="7" t="n">
        <v>3</v>
      </c>
      <c r="E1369" s="7" t="n">
        <v>0</v>
      </c>
      <c r="F1369" s="7" t="n">
        <v>1</v>
      </c>
      <c r="G1369" s="7" t="n">
        <v>1</v>
      </c>
      <c r="H1369" s="7" t="n">
        <v>1</v>
      </c>
      <c r="I1369" s="7" t="n">
        <v>0</v>
      </c>
      <c r="J1369" s="7" t="n">
        <v>0</v>
      </c>
    </row>
    <row r="1370" spans="1:10">
      <c r="A1370" t="s">
        <v>4</v>
      </c>
      <c r="B1370" s="4" t="s">
        <v>5</v>
      </c>
      <c r="C1370" s="4" t="s">
        <v>7</v>
      </c>
      <c r="D1370" s="4" t="s">
        <v>7</v>
      </c>
      <c r="E1370" s="4" t="s">
        <v>7</v>
      </c>
      <c r="F1370" s="4" t="s">
        <v>13</v>
      </c>
      <c r="G1370" s="4" t="s">
        <v>13</v>
      </c>
      <c r="H1370" s="4" t="s">
        <v>13</v>
      </c>
      <c r="I1370" s="4" t="s">
        <v>13</v>
      </c>
      <c r="J1370" s="4" t="s">
        <v>13</v>
      </c>
    </row>
    <row r="1371" spans="1:10">
      <c r="A1371" t="n">
        <v>15210</v>
      </c>
      <c r="B1371" s="26" t="n">
        <v>76</v>
      </c>
      <c r="C1371" s="7" t="n">
        <v>15</v>
      </c>
      <c r="D1371" s="7" t="n">
        <v>3</v>
      </c>
      <c r="E1371" s="7" t="n">
        <v>0</v>
      </c>
      <c r="F1371" s="7" t="n">
        <v>1</v>
      </c>
      <c r="G1371" s="7" t="n">
        <v>1</v>
      </c>
      <c r="H1371" s="7" t="n">
        <v>1</v>
      </c>
      <c r="I1371" s="7" t="n">
        <v>0</v>
      </c>
      <c r="J1371" s="7" t="n">
        <v>0</v>
      </c>
    </row>
    <row r="1372" spans="1:10">
      <c r="A1372" t="s">
        <v>4</v>
      </c>
      <c r="B1372" s="4" t="s">
        <v>5</v>
      </c>
      <c r="C1372" s="4" t="s">
        <v>7</v>
      </c>
      <c r="D1372" s="4" t="s">
        <v>7</v>
      </c>
      <c r="E1372" s="4" t="s">
        <v>7</v>
      </c>
      <c r="F1372" s="4" t="s">
        <v>13</v>
      </c>
      <c r="G1372" s="4" t="s">
        <v>13</v>
      </c>
      <c r="H1372" s="4" t="s">
        <v>13</v>
      </c>
      <c r="I1372" s="4" t="s">
        <v>13</v>
      </c>
      <c r="J1372" s="4" t="s">
        <v>13</v>
      </c>
    </row>
    <row r="1373" spans="1:10">
      <c r="A1373" t="n">
        <v>15234</v>
      </c>
      <c r="B1373" s="26" t="n">
        <v>76</v>
      </c>
      <c r="C1373" s="7" t="n">
        <v>16</v>
      </c>
      <c r="D1373" s="7" t="n">
        <v>3</v>
      </c>
      <c r="E1373" s="7" t="n">
        <v>0</v>
      </c>
      <c r="F1373" s="7" t="n">
        <v>1</v>
      </c>
      <c r="G1373" s="7" t="n">
        <v>1</v>
      </c>
      <c r="H1373" s="7" t="n">
        <v>1</v>
      </c>
      <c r="I1373" s="7" t="n">
        <v>0</v>
      </c>
      <c r="J1373" s="7" t="n">
        <v>0</v>
      </c>
    </row>
    <row r="1374" spans="1:10">
      <c r="A1374" t="s">
        <v>4</v>
      </c>
      <c r="B1374" s="4" t="s">
        <v>5</v>
      </c>
      <c r="C1374" s="4" t="s">
        <v>7</v>
      </c>
      <c r="D1374" s="4" t="s">
        <v>7</v>
      </c>
      <c r="E1374" s="4" t="s">
        <v>7</v>
      </c>
      <c r="F1374" s="4" t="s">
        <v>13</v>
      </c>
      <c r="G1374" s="4" t="s">
        <v>13</v>
      </c>
      <c r="H1374" s="4" t="s">
        <v>13</v>
      </c>
      <c r="I1374" s="4" t="s">
        <v>13</v>
      </c>
      <c r="J1374" s="4" t="s">
        <v>13</v>
      </c>
    </row>
    <row r="1375" spans="1:10">
      <c r="A1375" t="n">
        <v>15258</v>
      </c>
      <c r="B1375" s="26" t="n">
        <v>76</v>
      </c>
      <c r="C1375" s="7" t="n">
        <v>17</v>
      </c>
      <c r="D1375" s="7" t="n">
        <v>3</v>
      </c>
      <c r="E1375" s="7" t="n">
        <v>0</v>
      </c>
      <c r="F1375" s="7" t="n">
        <v>1</v>
      </c>
      <c r="G1375" s="7" t="n">
        <v>1</v>
      </c>
      <c r="H1375" s="7" t="n">
        <v>1</v>
      </c>
      <c r="I1375" s="7" t="n">
        <v>0</v>
      </c>
      <c r="J1375" s="7" t="n">
        <v>0</v>
      </c>
    </row>
    <row r="1376" spans="1:10">
      <c r="A1376" t="s">
        <v>4</v>
      </c>
      <c r="B1376" s="4" t="s">
        <v>5</v>
      </c>
      <c r="C1376" s="4" t="s">
        <v>7</v>
      </c>
      <c r="D1376" s="4" t="s">
        <v>7</v>
      </c>
      <c r="E1376" s="4" t="s">
        <v>7</v>
      </c>
      <c r="F1376" s="4" t="s">
        <v>13</v>
      </c>
      <c r="G1376" s="4" t="s">
        <v>13</v>
      </c>
      <c r="H1376" s="4" t="s">
        <v>13</v>
      </c>
      <c r="I1376" s="4" t="s">
        <v>13</v>
      </c>
      <c r="J1376" s="4" t="s">
        <v>13</v>
      </c>
    </row>
    <row r="1377" spans="1:10">
      <c r="A1377" t="n">
        <v>15282</v>
      </c>
      <c r="B1377" s="26" t="n">
        <v>76</v>
      </c>
      <c r="C1377" s="7" t="n">
        <v>18</v>
      </c>
      <c r="D1377" s="7" t="n">
        <v>3</v>
      </c>
      <c r="E1377" s="7" t="n">
        <v>0</v>
      </c>
      <c r="F1377" s="7" t="n">
        <v>1</v>
      </c>
      <c r="G1377" s="7" t="n">
        <v>1</v>
      </c>
      <c r="H1377" s="7" t="n">
        <v>1</v>
      </c>
      <c r="I1377" s="7" t="n">
        <v>0</v>
      </c>
      <c r="J1377" s="7" t="n">
        <v>0</v>
      </c>
    </row>
    <row r="1378" spans="1:10">
      <c r="A1378" t="s">
        <v>4</v>
      </c>
      <c r="B1378" s="4" t="s">
        <v>5</v>
      </c>
      <c r="C1378" s="4" t="s">
        <v>7</v>
      </c>
      <c r="D1378" s="4" t="s">
        <v>11</v>
      </c>
      <c r="E1378" s="4" t="s">
        <v>7</v>
      </c>
      <c r="F1378" s="4" t="s">
        <v>7</v>
      </c>
      <c r="G1378" s="4" t="s">
        <v>12</v>
      </c>
    </row>
    <row r="1379" spans="1:10">
      <c r="A1379" t="n">
        <v>15306</v>
      </c>
      <c r="B1379" s="11" t="n">
        <v>5</v>
      </c>
      <c r="C1379" s="7" t="n">
        <v>30</v>
      </c>
      <c r="D1379" s="7" t="n">
        <v>4164</v>
      </c>
      <c r="E1379" s="7" t="n">
        <v>8</v>
      </c>
      <c r="F1379" s="7" t="n">
        <v>1</v>
      </c>
      <c r="G1379" s="12" t="n">
        <f t="normal" ca="1">A1387</f>
        <v>0</v>
      </c>
    </row>
    <row r="1380" spans="1:10">
      <c r="A1380" t="s">
        <v>4</v>
      </c>
      <c r="B1380" s="4" t="s">
        <v>5</v>
      </c>
      <c r="C1380" s="4" t="s">
        <v>7</v>
      </c>
      <c r="D1380" s="4" t="s">
        <v>7</v>
      </c>
      <c r="E1380" s="4" t="s">
        <v>7</v>
      </c>
      <c r="F1380" s="4" t="s">
        <v>13</v>
      </c>
      <c r="G1380" s="4" t="s">
        <v>13</v>
      </c>
      <c r="H1380" s="4" t="s">
        <v>13</v>
      </c>
      <c r="I1380" s="4" t="s">
        <v>13</v>
      </c>
      <c r="J1380" s="4" t="s">
        <v>13</v>
      </c>
    </row>
    <row r="1381" spans="1:10">
      <c r="A1381" t="n">
        <v>15316</v>
      </c>
      <c r="B1381" s="26" t="n">
        <v>76</v>
      </c>
      <c r="C1381" s="7" t="n">
        <v>19</v>
      </c>
      <c r="D1381" s="7" t="n">
        <v>3</v>
      </c>
      <c r="E1381" s="7" t="n">
        <v>0</v>
      </c>
      <c r="F1381" s="7" t="n">
        <v>1</v>
      </c>
      <c r="G1381" s="7" t="n">
        <v>1</v>
      </c>
      <c r="H1381" s="7" t="n">
        <v>1</v>
      </c>
      <c r="I1381" s="7" t="n">
        <v>0</v>
      </c>
      <c r="J1381" s="7" t="n">
        <v>1600</v>
      </c>
    </row>
    <row r="1382" spans="1:10">
      <c r="A1382" t="s">
        <v>4</v>
      </c>
      <c r="B1382" s="4" t="s">
        <v>5</v>
      </c>
      <c r="C1382" s="4" t="s">
        <v>7</v>
      </c>
      <c r="D1382" s="4" t="s">
        <v>7</v>
      </c>
    </row>
    <row r="1383" spans="1:10">
      <c r="A1383" t="n">
        <v>15340</v>
      </c>
      <c r="B1383" s="42" t="n">
        <v>77</v>
      </c>
      <c r="C1383" s="7" t="n">
        <v>19</v>
      </c>
      <c r="D1383" s="7" t="n">
        <v>3</v>
      </c>
    </row>
    <row r="1384" spans="1:10">
      <c r="A1384" t="s">
        <v>4</v>
      </c>
      <c r="B1384" s="4" t="s">
        <v>5</v>
      </c>
      <c r="C1384" s="4" t="s">
        <v>12</v>
      </c>
    </row>
    <row r="1385" spans="1:10">
      <c r="A1385" t="n">
        <v>15343</v>
      </c>
      <c r="B1385" s="13" t="n">
        <v>3</v>
      </c>
      <c r="C1385" s="12" t="n">
        <f t="normal" ca="1">A1391</f>
        <v>0</v>
      </c>
    </row>
    <row r="1386" spans="1:10">
      <c r="A1386" t="s">
        <v>4</v>
      </c>
      <c r="B1386" s="4" t="s">
        <v>5</v>
      </c>
      <c r="C1386" s="4" t="s">
        <v>7</v>
      </c>
      <c r="D1386" s="4" t="s">
        <v>7</v>
      </c>
      <c r="E1386" s="4" t="s">
        <v>7</v>
      </c>
      <c r="F1386" s="4" t="s">
        <v>13</v>
      </c>
      <c r="G1386" s="4" t="s">
        <v>13</v>
      </c>
      <c r="H1386" s="4" t="s">
        <v>13</v>
      </c>
      <c r="I1386" s="4" t="s">
        <v>13</v>
      </c>
      <c r="J1386" s="4" t="s">
        <v>13</v>
      </c>
    </row>
    <row r="1387" spans="1:10">
      <c r="A1387" t="n">
        <v>15348</v>
      </c>
      <c r="B1387" s="26" t="n">
        <v>76</v>
      </c>
      <c r="C1387" s="7" t="n">
        <v>20</v>
      </c>
      <c r="D1387" s="7" t="n">
        <v>3</v>
      </c>
      <c r="E1387" s="7" t="n">
        <v>0</v>
      </c>
      <c r="F1387" s="7" t="n">
        <v>1</v>
      </c>
      <c r="G1387" s="7" t="n">
        <v>1</v>
      </c>
      <c r="H1387" s="7" t="n">
        <v>1</v>
      </c>
      <c r="I1387" s="7" t="n">
        <v>0</v>
      </c>
      <c r="J1387" s="7" t="n">
        <v>1600</v>
      </c>
    </row>
    <row r="1388" spans="1:10">
      <c r="A1388" t="s">
        <v>4</v>
      </c>
      <c r="B1388" s="4" t="s">
        <v>5</v>
      </c>
      <c r="C1388" s="4" t="s">
        <v>7</v>
      </c>
      <c r="D1388" s="4" t="s">
        <v>7</v>
      </c>
    </row>
    <row r="1389" spans="1:10">
      <c r="A1389" t="n">
        <v>15372</v>
      </c>
      <c r="B1389" s="42" t="n">
        <v>77</v>
      </c>
      <c r="C1389" s="7" t="n">
        <v>20</v>
      </c>
      <c r="D1389" s="7" t="n">
        <v>3</v>
      </c>
    </row>
    <row r="1390" spans="1:10">
      <c r="A1390" t="s">
        <v>4</v>
      </c>
      <c r="B1390" s="4" t="s">
        <v>5</v>
      </c>
      <c r="C1390" s="4" t="s">
        <v>11</v>
      </c>
    </row>
    <row r="1391" spans="1:10">
      <c r="A1391" t="n">
        <v>15375</v>
      </c>
      <c r="B1391" s="24" t="n">
        <v>16</v>
      </c>
      <c r="C1391" s="7" t="n">
        <v>500</v>
      </c>
    </row>
    <row r="1392" spans="1:10">
      <c r="A1392" t="s">
        <v>4</v>
      </c>
      <c r="B1392" s="4" t="s">
        <v>5</v>
      </c>
      <c r="C1392" s="4" t="s">
        <v>7</v>
      </c>
      <c r="D1392" s="4" t="s">
        <v>11</v>
      </c>
      <c r="E1392" s="4" t="s">
        <v>8</v>
      </c>
    </row>
    <row r="1393" spans="1:10">
      <c r="A1393" t="n">
        <v>15378</v>
      </c>
      <c r="B1393" s="38" t="n">
        <v>51</v>
      </c>
      <c r="C1393" s="7" t="n">
        <v>4</v>
      </c>
      <c r="D1393" s="7" t="n">
        <v>0</v>
      </c>
      <c r="E1393" s="7" t="s">
        <v>211</v>
      </c>
    </row>
    <row r="1394" spans="1:10">
      <c r="A1394" t="s">
        <v>4</v>
      </c>
      <c r="B1394" s="4" t="s">
        <v>5</v>
      </c>
      <c r="C1394" s="4" t="s">
        <v>11</v>
      </c>
    </row>
    <row r="1395" spans="1:10">
      <c r="A1395" t="n">
        <v>15392</v>
      </c>
      <c r="B1395" s="24" t="n">
        <v>16</v>
      </c>
      <c r="C1395" s="7" t="n">
        <v>0</v>
      </c>
    </row>
    <row r="1396" spans="1:10">
      <c r="A1396" t="s">
        <v>4</v>
      </c>
      <c r="B1396" s="4" t="s">
        <v>5</v>
      </c>
      <c r="C1396" s="4" t="s">
        <v>11</v>
      </c>
      <c r="D1396" s="4" t="s">
        <v>7</v>
      </c>
      <c r="E1396" s="4" t="s">
        <v>14</v>
      </c>
      <c r="F1396" s="4" t="s">
        <v>79</v>
      </c>
      <c r="G1396" s="4" t="s">
        <v>7</v>
      </c>
      <c r="H1396" s="4" t="s">
        <v>7</v>
      </c>
      <c r="I1396" s="4" t="s">
        <v>7</v>
      </c>
      <c r="J1396" s="4" t="s">
        <v>14</v>
      </c>
      <c r="K1396" s="4" t="s">
        <v>79</v>
      </c>
      <c r="L1396" s="4" t="s">
        <v>7</v>
      </c>
      <c r="M1396" s="4" t="s">
        <v>7</v>
      </c>
      <c r="N1396" s="4" t="s">
        <v>7</v>
      </c>
      <c r="O1396" s="4" t="s">
        <v>14</v>
      </c>
      <c r="P1396" s="4" t="s">
        <v>79</v>
      </c>
      <c r="Q1396" s="4" t="s">
        <v>7</v>
      </c>
      <c r="R1396" s="4" t="s">
        <v>7</v>
      </c>
      <c r="S1396" s="4" t="s">
        <v>7</v>
      </c>
      <c r="T1396" s="4" t="s">
        <v>14</v>
      </c>
      <c r="U1396" s="4" t="s">
        <v>79</v>
      </c>
      <c r="V1396" s="4" t="s">
        <v>7</v>
      </c>
      <c r="W1396" s="4" t="s">
        <v>7</v>
      </c>
    </row>
    <row r="1397" spans="1:10">
      <c r="A1397" t="n">
        <v>15395</v>
      </c>
      <c r="B1397" s="39" t="n">
        <v>26</v>
      </c>
      <c r="C1397" s="7" t="n">
        <v>0</v>
      </c>
      <c r="D1397" s="7" t="n">
        <v>17</v>
      </c>
      <c r="E1397" s="7" t="n">
        <v>60226</v>
      </c>
      <c r="F1397" s="7" t="s">
        <v>212</v>
      </c>
      <c r="G1397" s="7" t="n">
        <v>2</v>
      </c>
      <c r="H1397" s="7" t="n">
        <v>3</v>
      </c>
      <c r="I1397" s="7" t="n">
        <v>17</v>
      </c>
      <c r="J1397" s="7" t="n">
        <v>60227</v>
      </c>
      <c r="K1397" s="7" t="s">
        <v>213</v>
      </c>
      <c r="L1397" s="7" t="n">
        <v>2</v>
      </c>
      <c r="M1397" s="7" t="n">
        <v>3</v>
      </c>
      <c r="N1397" s="7" t="n">
        <v>17</v>
      </c>
      <c r="O1397" s="7" t="n">
        <v>60228</v>
      </c>
      <c r="P1397" s="7" t="s">
        <v>214</v>
      </c>
      <c r="Q1397" s="7" t="n">
        <v>2</v>
      </c>
      <c r="R1397" s="7" t="n">
        <v>3</v>
      </c>
      <c r="S1397" s="7" t="n">
        <v>17</v>
      </c>
      <c r="T1397" s="7" t="n">
        <v>60229</v>
      </c>
      <c r="U1397" s="7" t="s">
        <v>215</v>
      </c>
      <c r="V1397" s="7" t="n">
        <v>2</v>
      </c>
      <c r="W1397" s="7" t="n">
        <v>0</v>
      </c>
    </row>
    <row r="1398" spans="1:10">
      <c r="A1398" t="s">
        <v>4</v>
      </c>
      <c r="B1398" s="4" t="s">
        <v>5</v>
      </c>
    </row>
    <row r="1399" spans="1:10">
      <c r="A1399" t="n">
        <v>15691</v>
      </c>
      <c r="B1399" s="40" t="n">
        <v>28</v>
      </c>
    </row>
    <row r="1400" spans="1:10">
      <c r="A1400" t="s">
        <v>4</v>
      </c>
      <c r="B1400" s="4" t="s">
        <v>5</v>
      </c>
      <c r="C1400" s="4" t="s">
        <v>7</v>
      </c>
      <c r="D1400" s="4" t="s">
        <v>11</v>
      </c>
      <c r="E1400" s="4" t="s">
        <v>8</v>
      </c>
    </row>
    <row r="1401" spans="1:10">
      <c r="A1401" t="n">
        <v>15692</v>
      </c>
      <c r="B1401" s="38" t="n">
        <v>51</v>
      </c>
      <c r="C1401" s="7" t="n">
        <v>4</v>
      </c>
      <c r="D1401" s="7" t="n">
        <v>17</v>
      </c>
      <c r="E1401" s="7" t="s">
        <v>216</v>
      </c>
    </row>
    <row r="1402" spans="1:10">
      <c r="A1402" t="s">
        <v>4</v>
      </c>
      <c r="B1402" s="4" t="s">
        <v>5</v>
      </c>
      <c r="C1402" s="4" t="s">
        <v>11</v>
      </c>
    </row>
    <row r="1403" spans="1:10">
      <c r="A1403" t="n">
        <v>15712</v>
      </c>
      <c r="B1403" s="24" t="n">
        <v>16</v>
      </c>
      <c r="C1403" s="7" t="n">
        <v>0</v>
      </c>
    </row>
    <row r="1404" spans="1:10">
      <c r="A1404" t="s">
        <v>4</v>
      </c>
      <c r="B1404" s="4" t="s">
        <v>5</v>
      </c>
      <c r="C1404" s="4" t="s">
        <v>11</v>
      </c>
      <c r="D1404" s="4" t="s">
        <v>7</v>
      </c>
      <c r="E1404" s="4" t="s">
        <v>14</v>
      </c>
      <c r="F1404" s="4" t="s">
        <v>79</v>
      </c>
      <c r="G1404" s="4" t="s">
        <v>7</v>
      </c>
      <c r="H1404" s="4" t="s">
        <v>7</v>
      </c>
    </row>
    <row r="1405" spans="1:10">
      <c r="A1405" t="n">
        <v>15715</v>
      </c>
      <c r="B1405" s="39" t="n">
        <v>26</v>
      </c>
      <c r="C1405" s="7" t="n">
        <v>17</v>
      </c>
      <c r="D1405" s="7" t="n">
        <v>17</v>
      </c>
      <c r="E1405" s="7" t="n">
        <v>16953</v>
      </c>
      <c r="F1405" s="7" t="s">
        <v>217</v>
      </c>
      <c r="G1405" s="7" t="n">
        <v>2</v>
      </c>
      <c r="H1405" s="7" t="n">
        <v>0</v>
      </c>
    </row>
    <row r="1406" spans="1:10">
      <c r="A1406" t="s">
        <v>4</v>
      </c>
      <c r="B1406" s="4" t="s">
        <v>5</v>
      </c>
    </row>
    <row r="1407" spans="1:10">
      <c r="A1407" t="n">
        <v>15736</v>
      </c>
      <c r="B1407" s="40" t="n">
        <v>28</v>
      </c>
    </row>
    <row r="1408" spans="1:10">
      <c r="A1408" t="s">
        <v>4</v>
      </c>
      <c r="B1408" s="4" t="s">
        <v>5</v>
      </c>
      <c r="C1408" s="4" t="s">
        <v>7</v>
      </c>
      <c r="D1408" s="4" t="s">
        <v>11</v>
      </c>
      <c r="E1408" s="4" t="s">
        <v>8</v>
      </c>
      <c r="F1408" s="4" t="s">
        <v>8</v>
      </c>
      <c r="G1408" s="4" t="s">
        <v>8</v>
      </c>
      <c r="H1408" s="4" t="s">
        <v>8</v>
      </c>
    </row>
    <row r="1409" spans="1:23">
      <c r="A1409" t="n">
        <v>15737</v>
      </c>
      <c r="B1409" s="38" t="n">
        <v>51</v>
      </c>
      <c r="C1409" s="7" t="n">
        <v>3</v>
      </c>
      <c r="D1409" s="7" t="n">
        <v>0</v>
      </c>
      <c r="E1409" s="7" t="s">
        <v>218</v>
      </c>
      <c r="F1409" s="7" t="s">
        <v>87</v>
      </c>
      <c r="G1409" s="7" t="s">
        <v>86</v>
      </c>
      <c r="H1409" s="7" t="s">
        <v>87</v>
      </c>
    </row>
    <row r="1410" spans="1:23">
      <c r="A1410" t="s">
        <v>4</v>
      </c>
      <c r="B1410" s="4" t="s">
        <v>5</v>
      </c>
      <c r="C1410" s="4" t="s">
        <v>11</v>
      </c>
      <c r="D1410" s="4" t="s">
        <v>13</v>
      </c>
      <c r="E1410" s="4" t="s">
        <v>13</v>
      </c>
      <c r="F1410" s="4" t="s">
        <v>13</v>
      </c>
      <c r="G1410" s="4" t="s">
        <v>11</v>
      </c>
      <c r="H1410" s="4" t="s">
        <v>11</v>
      </c>
    </row>
    <row r="1411" spans="1:23">
      <c r="A1411" t="n">
        <v>15750</v>
      </c>
      <c r="B1411" s="45" t="n">
        <v>60</v>
      </c>
      <c r="C1411" s="7" t="n">
        <v>0</v>
      </c>
      <c r="D1411" s="7" t="n">
        <v>0</v>
      </c>
      <c r="E1411" s="7" t="n">
        <v>0</v>
      </c>
      <c r="F1411" s="7" t="n">
        <v>0</v>
      </c>
      <c r="G1411" s="7" t="n">
        <v>500</v>
      </c>
      <c r="H1411" s="7" t="n">
        <v>0</v>
      </c>
    </row>
    <row r="1412" spans="1:23">
      <c r="A1412" t="s">
        <v>4</v>
      </c>
      <c r="B1412" s="4" t="s">
        <v>5</v>
      </c>
      <c r="C1412" s="4" t="s">
        <v>11</v>
      </c>
    </row>
    <row r="1413" spans="1:23">
      <c r="A1413" t="n">
        <v>15769</v>
      </c>
      <c r="B1413" s="24" t="n">
        <v>16</v>
      </c>
      <c r="C1413" s="7" t="n">
        <v>800</v>
      </c>
    </row>
    <row r="1414" spans="1:23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8</v>
      </c>
    </row>
    <row r="1415" spans="1:23">
      <c r="A1415" t="n">
        <v>15772</v>
      </c>
      <c r="B1415" s="38" t="n">
        <v>51</v>
      </c>
      <c r="C1415" s="7" t="n">
        <v>4</v>
      </c>
      <c r="D1415" s="7" t="n">
        <v>0</v>
      </c>
      <c r="E1415" s="7" t="s">
        <v>159</v>
      </c>
    </row>
    <row r="1416" spans="1:23">
      <c r="A1416" t="s">
        <v>4</v>
      </c>
      <c r="B1416" s="4" t="s">
        <v>5</v>
      </c>
      <c r="C1416" s="4" t="s">
        <v>11</v>
      </c>
    </row>
    <row r="1417" spans="1:23">
      <c r="A1417" t="n">
        <v>15786</v>
      </c>
      <c r="B1417" s="24" t="n">
        <v>16</v>
      </c>
      <c r="C1417" s="7" t="n">
        <v>0</v>
      </c>
    </row>
    <row r="1418" spans="1:23">
      <c r="A1418" t="s">
        <v>4</v>
      </c>
      <c r="B1418" s="4" t="s">
        <v>5</v>
      </c>
      <c r="C1418" s="4" t="s">
        <v>11</v>
      </c>
      <c r="D1418" s="4" t="s">
        <v>7</v>
      </c>
      <c r="E1418" s="4" t="s">
        <v>14</v>
      </c>
      <c r="F1418" s="4" t="s">
        <v>79</v>
      </c>
      <c r="G1418" s="4" t="s">
        <v>7</v>
      </c>
      <c r="H1418" s="4" t="s">
        <v>7</v>
      </c>
      <c r="I1418" s="4" t="s">
        <v>7</v>
      </c>
      <c r="J1418" s="4" t="s">
        <v>14</v>
      </c>
      <c r="K1418" s="4" t="s">
        <v>79</v>
      </c>
      <c r="L1418" s="4" t="s">
        <v>7</v>
      </c>
      <c r="M1418" s="4" t="s">
        <v>7</v>
      </c>
      <c r="N1418" s="4" t="s">
        <v>7</v>
      </c>
      <c r="O1418" s="4" t="s">
        <v>14</v>
      </c>
      <c r="P1418" s="4" t="s">
        <v>79</v>
      </c>
      <c r="Q1418" s="4" t="s">
        <v>7</v>
      </c>
      <c r="R1418" s="4" t="s">
        <v>7</v>
      </c>
      <c r="S1418" s="4" t="s">
        <v>7</v>
      </c>
      <c r="T1418" s="4" t="s">
        <v>14</v>
      </c>
      <c r="U1418" s="4" t="s">
        <v>79</v>
      </c>
      <c r="V1418" s="4" t="s">
        <v>7</v>
      </c>
      <c r="W1418" s="4" t="s">
        <v>7</v>
      </c>
      <c r="X1418" s="4" t="s">
        <v>7</v>
      </c>
      <c r="Y1418" s="4" t="s">
        <v>14</v>
      </c>
      <c r="Z1418" s="4" t="s">
        <v>79</v>
      </c>
      <c r="AA1418" s="4" t="s">
        <v>7</v>
      </c>
      <c r="AB1418" s="4" t="s">
        <v>7</v>
      </c>
    </row>
    <row r="1419" spans="1:23">
      <c r="A1419" t="n">
        <v>15789</v>
      </c>
      <c r="B1419" s="39" t="n">
        <v>26</v>
      </c>
      <c r="C1419" s="7" t="n">
        <v>0</v>
      </c>
      <c r="D1419" s="7" t="n">
        <v>17</v>
      </c>
      <c r="E1419" s="7" t="n">
        <v>60230</v>
      </c>
      <c r="F1419" s="7" t="s">
        <v>219</v>
      </c>
      <c r="G1419" s="7" t="n">
        <v>2</v>
      </c>
      <c r="H1419" s="7" t="n">
        <v>3</v>
      </c>
      <c r="I1419" s="7" t="n">
        <v>17</v>
      </c>
      <c r="J1419" s="7" t="n">
        <v>60231</v>
      </c>
      <c r="K1419" s="7" t="s">
        <v>220</v>
      </c>
      <c r="L1419" s="7" t="n">
        <v>2</v>
      </c>
      <c r="M1419" s="7" t="n">
        <v>3</v>
      </c>
      <c r="N1419" s="7" t="n">
        <v>17</v>
      </c>
      <c r="O1419" s="7" t="n">
        <v>60232</v>
      </c>
      <c r="P1419" s="7" t="s">
        <v>221</v>
      </c>
      <c r="Q1419" s="7" t="n">
        <v>2</v>
      </c>
      <c r="R1419" s="7" t="n">
        <v>3</v>
      </c>
      <c r="S1419" s="7" t="n">
        <v>17</v>
      </c>
      <c r="T1419" s="7" t="n">
        <v>60233</v>
      </c>
      <c r="U1419" s="7" t="s">
        <v>222</v>
      </c>
      <c r="V1419" s="7" t="n">
        <v>2</v>
      </c>
      <c r="W1419" s="7" t="n">
        <v>3</v>
      </c>
      <c r="X1419" s="7" t="n">
        <v>17</v>
      </c>
      <c r="Y1419" s="7" t="n">
        <v>60234</v>
      </c>
      <c r="Z1419" s="7" t="s">
        <v>223</v>
      </c>
      <c r="AA1419" s="7" t="n">
        <v>2</v>
      </c>
      <c r="AB1419" s="7" t="n">
        <v>0</v>
      </c>
    </row>
    <row r="1420" spans="1:23">
      <c r="A1420" t="s">
        <v>4</v>
      </c>
      <c r="B1420" s="4" t="s">
        <v>5</v>
      </c>
    </row>
    <row r="1421" spans="1:23">
      <c r="A1421" t="n">
        <v>16197</v>
      </c>
      <c r="B1421" s="40" t="n">
        <v>28</v>
      </c>
    </row>
    <row r="1422" spans="1:23">
      <c r="A1422" t="s">
        <v>4</v>
      </c>
      <c r="B1422" s="4" t="s">
        <v>5</v>
      </c>
      <c r="C1422" s="4" t="s">
        <v>7</v>
      </c>
      <c r="D1422" s="4" t="s">
        <v>11</v>
      </c>
      <c r="E1422" s="4" t="s">
        <v>8</v>
      </c>
    </row>
    <row r="1423" spans="1:23">
      <c r="A1423" t="n">
        <v>16198</v>
      </c>
      <c r="B1423" s="38" t="n">
        <v>51</v>
      </c>
      <c r="C1423" s="7" t="n">
        <v>4</v>
      </c>
      <c r="D1423" s="7" t="n">
        <v>17</v>
      </c>
      <c r="E1423" s="7" t="s">
        <v>205</v>
      </c>
    </row>
    <row r="1424" spans="1:23">
      <c r="A1424" t="s">
        <v>4</v>
      </c>
      <c r="B1424" s="4" t="s">
        <v>5</v>
      </c>
      <c r="C1424" s="4" t="s">
        <v>11</v>
      </c>
    </row>
    <row r="1425" spans="1:28">
      <c r="A1425" t="n">
        <v>16212</v>
      </c>
      <c r="B1425" s="24" t="n">
        <v>16</v>
      </c>
      <c r="C1425" s="7" t="n">
        <v>0</v>
      </c>
    </row>
    <row r="1426" spans="1:28">
      <c r="A1426" t="s">
        <v>4</v>
      </c>
      <c r="B1426" s="4" t="s">
        <v>5</v>
      </c>
      <c r="C1426" s="4" t="s">
        <v>11</v>
      </c>
      <c r="D1426" s="4" t="s">
        <v>7</v>
      </c>
      <c r="E1426" s="4" t="s">
        <v>14</v>
      </c>
      <c r="F1426" s="4" t="s">
        <v>79</v>
      </c>
      <c r="G1426" s="4" t="s">
        <v>7</v>
      </c>
      <c r="H1426" s="4" t="s">
        <v>7</v>
      </c>
    </row>
    <row r="1427" spans="1:28">
      <c r="A1427" t="n">
        <v>16215</v>
      </c>
      <c r="B1427" s="39" t="n">
        <v>26</v>
      </c>
      <c r="C1427" s="7" t="n">
        <v>17</v>
      </c>
      <c r="D1427" s="7" t="n">
        <v>17</v>
      </c>
      <c r="E1427" s="7" t="n">
        <v>16360</v>
      </c>
      <c r="F1427" s="7" t="s">
        <v>224</v>
      </c>
      <c r="G1427" s="7" t="n">
        <v>2</v>
      </c>
      <c r="H1427" s="7" t="n">
        <v>0</v>
      </c>
    </row>
    <row r="1428" spans="1:28">
      <c r="A1428" t="s">
        <v>4</v>
      </c>
      <c r="B1428" s="4" t="s">
        <v>5</v>
      </c>
    </row>
    <row r="1429" spans="1:28">
      <c r="A1429" t="n">
        <v>16255</v>
      </c>
      <c r="B1429" s="40" t="n">
        <v>28</v>
      </c>
    </row>
    <row r="1430" spans="1:28">
      <c r="A1430" t="s">
        <v>4</v>
      </c>
      <c r="B1430" s="4" t="s">
        <v>5</v>
      </c>
      <c r="C1430" s="4" t="s">
        <v>7</v>
      </c>
      <c r="D1430" s="4" t="s">
        <v>11</v>
      </c>
      <c r="E1430" s="4" t="s">
        <v>8</v>
      </c>
      <c r="F1430" s="4" t="s">
        <v>8</v>
      </c>
      <c r="G1430" s="4" t="s">
        <v>8</v>
      </c>
      <c r="H1430" s="4" t="s">
        <v>8</v>
      </c>
    </row>
    <row r="1431" spans="1:28">
      <c r="A1431" t="n">
        <v>16256</v>
      </c>
      <c r="B1431" s="38" t="n">
        <v>51</v>
      </c>
      <c r="C1431" s="7" t="n">
        <v>3</v>
      </c>
      <c r="D1431" s="7" t="n">
        <v>0</v>
      </c>
      <c r="E1431" s="7" t="s">
        <v>87</v>
      </c>
      <c r="F1431" s="7" t="s">
        <v>109</v>
      </c>
      <c r="G1431" s="7" t="s">
        <v>86</v>
      </c>
      <c r="H1431" s="7" t="s">
        <v>87</v>
      </c>
    </row>
    <row r="1432" spans="1:28">
      <c r="A1432" t="s">
        <v>4</v>
      </c>
      <c r="B1432" s="4" t="s">
        <v>5</v>
      </c>
      <c r="C1432" s="4" t="s">
        <v>11</v>
      </c>
      <c r="D1432" s="4" t="s">
        <v>13</v>
      </c>
      <c r="E1432" s="4" t="s">
        <v>13</v>
      </c>
      <c r="F1432" s="4" t="s">
        <v>13</v>
      </c>
      <c r="G1432" s="4" t="s">
        <v>11</v>
      </c>
      <c r="H1432" s="4" t="s">
        <v>11</v>
      </c>
    </row>
    <row r="1433" spans="1:28">
      <c r="A1433" t="n">
        <v>16269</v>
      </c>
      <c r="B1433" s="45" t="n">
        <v>60</v>
      </c>
      <c r="C1433" s="7" t="n">
        <v>0</v>
      </c>
      <c r="D1433" s="7" t="n">
        <v>50</v>
      </c>
      <c r="E1433" s="7" t="n">
        <v>0</v>
      </c>
      <c r="F1433" s="7" t="n">
        <v>0</v>
      </c>
      <c r="G1433" s="7" t="n">
        <v>500</v>
      </c>
      <c r="H1433" s="7" t="n">
        <v>0</v>
      </c>
    </row>
    <row r="1434" spans="1:28">
      <c r="A1434" t="s">
        <v>4</v>
      </c>
      <c r="B1434" s="4" t="s">
        <v>5</v>
      </c>
      <c r="C1434" s="4" t="s">
        <v>11</v>
      </c>
    </row>
    <row r="1435" spans="1:28">
      <c r="A1435" t="n">
        <v>16288</v>
      </c>
      <c r="B1435" s="24" t="n">
        <v>16</v>
      </c>
      <c r="C1435" s="7" t="n">
        <v>800</v>
      </c>
    </row>
    <row r="1436" spans="1:28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8</v>
      </c>
    </row>
    <row r="1437" spans="1:28">
      <c r="A1437" t="n">
        <v>16291</v>
      </c>
      <c r="B1437" s="38" t="n">
        <v>51</v>
      </c>
      <c r="C1437" s="7" t="n">
        <v>4</v>
      </c>
      <c r="D1437" s="7" t="n">
        <v>0</v>
      </c>
      <c r="E1437" s="7" t="s">
        <v>78</v>
      </c>
    </row>
    <row r="1438" spans="1:28">
      <c r="A1438" t="s">
        <v>4</v>
      </c>
      <c r="B1438" s="4" t="s">
        <v>5</v>
      </c>
      <c r="C1438" s="4" t="s">
        <v>11</v>
      </c>
    </row>
    <row r="1439" spans="1:28">
      <c r="A1439" t="n">
        <v>16305</v>
      </c>
      <c r="B1439" s="24" t="n">
        <v>16</v>
      </c>
      <c r="C1439" s="7" t="n">
        <v>0</v>
      </c>
    </row>
    <row r="1440" spans="1:28">
      <c r="A1440" t="s">
        <v>4</v>
      </c>
      <c r="B1440" s="4" t="s">
        <v>5</v>
      </c>
      <c r="C1440" s="4" t="s">
        <v>11</v>
      </c>
      <c r="D1440" s="4" t="s">
        <v>7</v>
      </c>
      <c r="E1440" s="4" t="s">
        <v>14</v>
      </c>
      <c r="F1440" s="4" t="s">
        <v>79</v>
      </c>
      <c r="G1440" s="4" t="s">
        <v>7</v>
      </c>
      <c r="H1440" s="4" t="s">
        <v>7</v>
      </c>
      <c r="I1440" s="4" t="s">
        <v>7</v>
      </c>
      <c r="J1440" s="4" t="s">
        <v>14</v>
      </c>
      <c r="K1440" s="4" t="s">
        <v>79</v>
      </c>
      <c r="L1440" s="4" t="s">
        <v>7</v>
      </c>
      <c r="M1440" s="4" t="s">
        <v>7</v>
      </c>
    </row>
    <row r="1441" spans="1:13">
      <c r="A1441" t="n">
        <v>16308</v>
      </c>
      <c r="B1441" s="39" t="n">
        <v>26</v>
      </c>
      <c r="C1441" s="7" t="n">
        <v>0</v>
      </c>
      <c r="D1441" s="7" t="n">
        <v>17</v>
      </c>
      <c r="E1441" s="7" t="n">
        <v>60235</v>
      </c>
      <c r="F1441" s="7" t="s">
        <v>225</v>
      </c>
      <c r="G1441" s="7" t="n">
        <v>2</v>
      </c>
      <c r="H1441" s="7" t="n">
        <v>3</v>
      </c>
      <c r="I1441" s="7" t="n">
        <v>17</v>
      </c>
      <c r="J1441" s="7" t="n">
        <v>60236</v>
      </c>
      <c r="K1441" s="7" t="s">
        <v>226</v>
      </c>
      <c r="L1441" s="7" t="n">
        <v>2</v>
      </c>
      <c r="M1441" s="7" t="n">
        <v>0</v>
      </c>
    </row>
    <row r="1442" spans="1:13">
      <c r="A1442" t="s">
        <v>4</v>
      </c>
      <c r="B1442" s="4" t="s">
        <v>5</v>
      </c>
    </row>
    <row r="1443" spans="1:13">
      <c r="A1443" t="n">
        <v>16409</v>
      </c>
      <c r="B1443" s="40" t="n">
        <v>28</v>
      </c>
    </row>
    <row r="1444" spans="1:13">
      <c r="A1444" t="s">
        <v>4</v>
      </c>
      <c r="B1444" s="4" t="s">
        <v>5</v>
      </c>
      <c r="C1444" s="4" t="s">
        <v>11</v>
      </c>
      <c r="D1444" s="4" t="s">
        <v>7</v>
      </c>
    </row>
    <row r="1445" spans="1:13">
      <c r="A1445" t="n">
        <v>16410</v>
      </c>
      <c r="B1445" s="44" t="n">
        <v>89</v>
      </c>
      <c r="C1445" s="7" t="n">
        <v>65533</v>
      </c>
      <c r="D1445" s="7" t="n">
        <v>1</v>
      </c>
    </row>
    <row r="1446" spans="1:13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13</v>
      </c>
    </row>
    <row r="1447" spans="1:13">
      <c r="A1447" t="n">
        <v>16414</v>
      </c>
      <c r="B1447" s="17" t="n">
        <v>58</v>
      </c>
      <c r="C1447" s="7" t="n">
        <v>101</v>
      </c>
      <c r="D1447" s="7" t="n">
        <v>500</v>
      </c>
      <c r="E1447" s="7" t="n">
        <v>1</v>
      </c>
    </row>
    <row r="1448" spans="1:13">
      <c r="A1448" t="s">
        <v>4</v>
      </c>
      <c r="B1448" s="4" t="s">
        <v>5</v>
      </c>
      <c r="C1448" s="4" t="s">
        <v>7</v>
      </c>
      <c r="D1448" s="4" t="s">
        <v>11</v>
      </c>
    </row>
    <row r="1449" spans="1:13">
      <c r="A1449" t="n">
        <v>16422</v>
      </c>
      <c r="B1449" s="17" t="n">
        <v>58</v>
      </c>
      <c r="C1449" s="7" t="n">
        <v>254</v>
      </c>
      <c r="D1449" s="7" t="n">
        <v>0</v>
      </c>
    </row>
    <row r="1450" spans="1:13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13</v>
      </c>
      <c r="F1450" s="4" t="s">
        <v>13</v>
      </c>
      <c r="G1450" s="4" t="s">
        <v>13</v>
      </c>
      <c r="H1450" s="4" t="s">
        <v>11</v>
      </c>
    </row>
    <row r="1451" spans="1:13">
      <c r="A1451" t="n">
        <v>16426</v>
      </c>
      <c r="B1451" s="35" t="n">
        <v>45</v>
      </c>
      <c r="C1451" s="7" t="n">
        <v>2</v>
      </c>
      <c r="D1451" s="7" t="n">
        <v>3</v>
      </c>
      <c r="E1451" s="7" t="n">
        <v>-0.0299999993294477</v>
      </c>
      <c r="F1451" s="7" t="n">
        <v>0.180000007152557</v>
      </c>
      <c r="G1451" s="7" t="n">
        <v>-14.1300001144409</v>
      </c>
      <c r="H1451" s="7" t="n">
        <v>0</v>
      </c>
    </row>
    <row r="1452" spans="1:13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13</v>
      </c>
      <c r="F1452" s="4" t="s">
        <v>13</v>
      </c>
      <c r="G1452" s="4" t="s">
        <v>13</v>
      </c>
      <c r="H1452" s="4" t="s">
        <v>11</v>
      </c>
      <c r="I1452" s="4" t="s">
        <v>7</v>
      </c>
    </row>
    <row r="1453" spans="1:13">
      <c r="A1453" t="n">
        <v>16443</v>
      </c>
      <c r="B1453" s="35" t="n">
        <v>45</v>
      </c>
      <c r="C1453" s="7" t="n">
        <v>4</v>
      </c>
      <c r="D1453" s="7" t="n">
        <v>3</v>
      </c>
      <c r="E1453" s="7" t="n">
        <v>5</v>
      </c>
      <c r="F1453" s="7" t="n">
        <v>225</v>
      </c>
      <c r="G1453" s="7" t="n">
        <v>5</v>
      </c>
      <c r="H1453" s="7" t="n">
        <v>0</v>
      </c>
      <c r="I1453" s="7" t="n">
        <v>0</v>
      </c>
    </row>
    <row r="1454" spans="1:13">
      <c r="A1454" t="s">
        <v>4</v>
      </c>
      <c r="B1454" s="4" t="s">
        <v>5</v>
      </c>
      <c r="C1454" s="4" t="s">
        <v>7</v>
      </c>
      <c r="D1454" s="4" t="s">
        <v>7</v>
      </c>
      <c r="E1454" s="4" t="s">
        <v>13</v>
      </c>
      <c r="F1454" s="4" t="s">
        <v>11</v>
      </c>
    </row>
    <row r="1455" spans="1:13">
      <c r="A1455" t="n">
        <v>16461</v>
      </c>
      <c r="B1455" s="35" t="n">
        <v>45</v>
      </c>
      <c r="C1455" s="7" t="n">
        <v>5</v>
      </c>
      <c r="D1455" s="7" t="n">
        <v>3</v>
      </c>
      <c r="E1455" s="7" t="n">
        <v>1.60000002384186</v>
      </c>
      <c r="F1455" s="7" t="n">
        <v>0</v>
      </c>
    </row>
    <row r="1456" spans="1:13">
      <c r="A1456" t="s">
        <v>4</v>
      </c>
      <c r="B1456" s="4" t="s">
        <v>5</v>
      </c>
      <c r="C1456" s="4" t="s">
        <v>7</v>
      </c>
      <c r="D1456" s="4" t="s">
        <v>7</v>
      </c>
      <c r="E1456" s="4" t="s">
        <v>13</v>
      </c>
      <c r="F1456" s="4" t="s">
        <v>11</v>
      </c>
    </row>
    <row r="1457" spans="1:13">
      <c r="A1457" t="n">
        <v>16470</v>
      </c>
      <c r="B1457" s="35" t="n">
        <v>45</v>
      </c>
      <c r="C1457" s="7" t="n">
        <v>5</v>
      </c>
      <c r="D1457" s="7" t="n">
        <v>3</v>
      </c>
      <c r="E1457" s="7" t="n">
        <v>1.5</v>
      </c>
      <c r="F1457" s="7" t="n">
        <v>2000</v>
      </c>
    </row>
    <row r="1458" spans="1:13">
      <c r="A1458" t="s">
        <v>4</v>
      </c>
      <c r="B1458" s="4" t="s">
        <v>5</v>
      </c>
      <c r="C1458" s="4" t="s">
        <v>7</v>
      </c>
      <c r="D1458" s="4" t="s">
        <v>7</v>
      </c>
      <c r="E1458" s="4" t="s">
        <v>13</v>
      </c>
      <c r="F1458" s="4" t="s">
        <v>11</v>
      </c>
    </row>
    <row r="1459" spans="1:13">
      <c r="A1459" t="n">
        <v>16479</v>
      </c>
      <c r="B1459" s="35" t="n">
        <v>45</v>
      </c>
      <c r="C1459" s="7" t="n">
        <v>11</v>
      </c>
      <c r="D1459" s="7" t="n">
        <v>3</v>
      </c>
      <c r="E1459" s="7" t="n">
        <v>25.8999996185303</v>
      </c>
      <c r="F1459" s="7" t="n">
        <v>0</v>
      </c>
    </row>
    <row r="1460" spans="1:13">
      <c r="A1460" t="s">
        <v>4</v>
      </c>
      <c r="B1460" s="4" t="s">
        <v>5</v>
      </c>
      <c r="C1460" s="4" t="s">
        <v>7</v>
      </c>
      <c r="D1460" s="4" t="s">
        <v>11</v>
      </c>
      <c r="E1460" s="4" t="s">
        <v>7</v>
      </c>
    </row>
    <row r="1461" spans="1:13">
      <c r="A1461" t="n">
        <v>16488</v>
      </c>
      <c r="B1461" s="27" t="n">
        <v>39</v>
      </c>
      <c r="C1461" s="7" t="n">
        <v>14</v>
      </c>
      <c r="D1461" s="7" t="n">
        <v>65533</v>
      </c>
      <c r="E1461" s="7" t="n">
        <v>101</v>
      </c>
    </row>
    <row r="1462" spans="1:13">
      <c r="A1462" t="s">
        <v>4</v>
      </c>
      <c r="B1462" s="4" t="s">
        <v>5</v>
      </c>
      <c r="C1462" s="4" t="s">
        <v>11</v>
      </c>
      <c r="D1462" s="4" t="s">
        <v>13</v>
      </c>
      <c r="E1462" s="4" t="s">
        <v>13</v>
      </c>
      <c r="F1462" s="4" t="s">
        <v>13</v>
      </c>
      <c r="G1462" s="4" t="s">
        <v>11</v>
      </c>
      <c r="H1462" s="4" t="s">
        <v>11</v>
      </c>
    </row>
    <row r="1463" spans="1:13">
      <c r="A1463" t="n">
        <v>16493</v>
      </c>
      <c r="B1463" s="45" t="n">
        <v>60</v>
      </c>
      <c r="C1463" s="7" t="n">
        <v>0</v>
      </c>
      <c r="D1463" s="7" t="n">
        <v>50</v>
      </c>
      <c r="E1463" s="7" t="n">
        <v>-5</v>
      </c>
      <c r="F1463" s="7" t="n">
        <v>0</v>
      </c>
      <c r="G1463" s="7" t="n">
        <v>2000</v>
      </c>
      <c r="H1463" s="7" t="n">
        <v>0</v>
      </c>
    </row>
    <row r="1464" spans="1:13">
      <c r="A1464" t="s">
        <v>4</v>
      </c>
      <c r="B1464" s="4" t="s">
        <v>5</v>
      </c>
      <c r="C1464" s="4" t="s">
        <v>11</v>
      </c>
      <c r="D1464" s="4" t="s">
        <v>13</v>
      </c>
      <c r="E1464" s="4" t="s">
        <v>13</v>
      </c>
      <c r="F1464" s="4" t="s">
        <v>13</v>
      </c>
      <c r="G1464" s="4" t="s">
        <v>11</v>
      </c>
      <c r="H1464" s="4" t="s">
        <v>11</v>
      </c>
    </row>
    <row r="1465" spans="1:13">
      <c r="A1465" t="n">
        <v>16512</v>
      </c>
      <c r="B1465" s="45" t="n">
        <v>60</v>
      </c>
      <c r="C1465" s="7" t="n">
        <v>17</v>
      </c>
      <c r="D1465" s="7" t="n">
        <v>0</v>
      </c>
      <c r="E1465" s="7" t="n">
        <v>8</v>
      </c>
      <c r="F1465" s="7" t="n">
        <v>0</v>
      </c>
      <c r="G1465" s="7" t="n">
        <v>2000</v>
      </c>
      <c r="H1465" s="7" t="n">
        <v>0</v>
      </c>
    </row>
    <row r="1466" spans="1:13">
      <c r="A1466" t="s">
        <v>4</v>
      </c>
      <c r="B1466" s="4" t="s">
        <v>5</v>
      </c>
      <c r="C1466" s="4" t="s">
        <v>11</v>
      </c>
      <c r="D1466" s="4" t="s">
        <v>7</v>
      </c>
      <c r="E1466" s="4" t="s">
        <v>8</v>
      </c>
      <c r="F1466" s="4" t="s">
        <v>13</v>
      </c>
      <c r="G1466" s="4" t="s">
        <v>13</v>
      </c>
      <c r="H1466" s="4" t="s">
        <v>13</v>
      </c>
    </row>
    <row r="1467" spans="1:13">
      <c r="A1467" t="n">
        <v>16531</v>
      </c>
      <c r="B1467" s="33" t="n">
        <v>48</v>
      </c>
      <c r="C1467" s="7" t="n">
        <v>0</v>
      </c>
      <c r="D1467" s="7" t="n">
        <v>0</v>
      </c>
      <c r="E1467" s="7" t="s">
        <v>66</v>
      </c>
      <c r="F1467" s="7" t="n">
        <v>-1</v>
      </c>
      <c r="G1467" s="7" t="n">
        <v>1</v>
      </c>
      <c r="H1467" s="7" t="n">
        <v>0</v>
      </c>
    </row>
    <row r="1468" spans="1:13">
      <c r="A1468" t="s">
        <v>4</v>
      </c>
      <c r="B1468" s="4" t="s">
        <v>5</v>
      </c>
      <c r="C1468" s="4" t="s">
        <v>11</v>
      </c>
      <c r="D1468" s="4" t="s">
        <v>7</v>
      </c>
      <c r="E1468" s="4" t="s">
        <v>8</v>
      </c>
      <c r="F1468" s="4" t="s">
        <v>13</v>
      </c>
      <c r="G1468" s="4" t="s">
        <v>13</v>
      </c>
      <c r="H1468" s="4" t="s">
        <v>13</v>
      </c>
    </row>
    <row r="1469" spans="1:13">
      <c r="A1469" t="n">
        <v>16558</v>
      </c>
      <c r="B1469" s="33" t="n">
        <v>48</v>
      </c>
      <c r="C1469" s="7" t="n">
        <v>17</v>
      </c>
      <c r="D1469" s="7" t="n">
        <v>0</v>
      </c>
      <c r="E1469" s="7" t="s">
        <v>66</v>
      </c>
      <c r="F1469" s="7" t="n">
        <v>-1</v>
      </c>
      <c r="G1469" s="7" t="n">
        <v>1</v>
      </c>
      <c r="H1469" s="7" t="n">
        <v>0</v>
      </c>
    </row>
    <row r="1470" spans="1:13">
      <c r="A1470" t="s">
        <v>4</v>
      </c>
      <c r="B1470" s="4" t="s">
        <v>5</v>
      </c>
      <c r="C1470" s="4" t="s">
        <v>7</v>
      </c>
      <c r="D1470" s="4" t="s">
        <v>11</v>
      </c>
      <c r="E1470" s="4" t="s">
        <v>13</v>
      </c>
      <c r="F1470" s="4" t="s">
        <v>11</v>
      </c>
      <c r="G1470" s="4" t="s">
        <v>14</v>
      </c>
      <c r="H1470" s="4" t="s">
        <v>14</v>
      </c>
      <c r="I1470" s="4" t="s">
        <v>11</v>
      </c>
      <c r="J1470" s="4" t="s">
        <v>11</v>
      </c>
      <c r="K1470" s="4" t="s">
        <v>14</v>
      </c>
      <c r="L1470" s="4" t="s">
        <v>14</v>
      </c>
      <c r="M1470" s="4" t="s">
        <v>14</v>
      </c>
      <c r="N1470" s="4" t="s">
        <v>14</v>
      </c>
      <c r="O1470" s="4" t="s">
        <v>8</v>
      </c>
    </row>
    <row r="1471" spans="1:13">
      <c r="A1471" t="n">
        <v>16585</v>
      </c>
      <c r="B1471" s="14" t="n">
        <v>50</v>
      </c>
      <c r="C1471" s="7" t="n">
        <v>0</v>
      </c>
      <c r="D1471" s="7" t="n">
        <v>2203</v>
      </c>
      <c r="E1471" s="7" t="n">
        <v>0.5</v>
      </c>
      <c r="F1471" s="7" t="n">
        <v>0</v>
      </c>
      <c r="G1471" s="7" t="n">
        <v>0</v>
      </c>
      <c r="H1471" s="7" t="n">
        <v>1065353216</v>
      </c>
      <c r="I1471" s="7" t="n">
        <v>0</v>
      </c>
      <c r="J1471" s="7" t="n">
        <v>65533</v>
      </c>
      <c r="K1471" s="7" t="n">
        <v>0</v>
      </c>
      <c r="L1471" s="7" t="n">
        <v>0</v>
      </c>
      <c r="M1471" s="7" t="n">
        <v>0</v>
      </c>
      <c r="N1471" s="7" t="n">
        <v>0</v>
      </c>
      <c r="O1471" s="7" t="s">
        <v>17</v>
      </c>
    </row>
    <row r="1472" spans="1:13">
      <c r="A1472" t="s">
        <v>4</v>
      </c>
      <c r="B1472" s="4" t="s">
        <v>5</v>
      </c>
      <c r="C1472" s="4" t="s">
        <v>11</v>
      </c>
    </row>
    <row r="1473" spans="1:15">
      <c r="A1473" t="n">
        <v>16624</v>
      </c>
      <c r="B1473" s="24" t="n">
        <v>16</v>
      </c>
      <c r="C1473" s="7" t="n">
        <v>2000</v>
      </c>
    </row>
    <row r="1474" spans="1:15">
      <c r="A1474" t="s">
        <v>4</v>
      </c>
      <c r="B1474" s="4" t="s">
        <v>5</v>
      </c>
      <c r="C1474" s="4" t="s">
        <v>7</v>
      </c>
      <c r="D1474" s="4" t="s">
        <v>11</v>
      </c>
    </row>
    <row r="1475" spans="1:15">
      <c r="A1475" t="n">
        <v>16627</v>
      </c>
      <c r="B1475" s="17" t="n">
        <v>58</v>
      </c>
      <c r="C1475" s="7" t="n">
        <v>255</v>
      </c>
      <c r="D1475" s="7" t="n">
        <v>0</v>
      </c>
    </row>
    <row r="1476" spans="1:15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8</v>
      </c>
    </row>
    <row r="1477" spans="1:15">
      <c r="A1477" t="n">
        <v>16631</v>
      </c>
      <c r="B1477" s="38" t="n">
        <v>51</v>
      </c>
      <c r="C1477" s="7" t="n">
        <v>4</v>
      </c>
      <c r="D1477" s="7" t="n">
        <v>17</v>
      </c>
      <c r="E1477" s="7" t="s">
        <v>227</v>
      </c>
    </row>
    <row r="1478" spans="1:15">
      <c r="A1478" t="s">
        <v>4</v>
      </c>
      <c r="B1478" s="4" t="s">
        <v>5</v>
      </c>
      <c r="C1478" s="4" t="s">
        <v>11</v>
      </c>
    </row>
    <row r="1479" spans="1:15">
      <c r="A1479" t="n">
        <v>16645</v>
      </c>
      <c r="B1479" s="24" t="n">
        <v>16</v>
      </c>
      <c r="C1479" s="7" t="n">
        <v>0</v>
      </c>
    </row>
    <row r="1480" spans="1:15">
      <c r="A1480" t="s">
        <v>4</v>
      </c>
      <c r="B1480" s="4" t="s">
        <v>5</v>
      </c>
      <c r="C1480" s="4" t="s">
        <v>11</v>
      </c>
      <c r="D1480" s="4" t="s">
        <v>7</v>
      </c>
      <c r="E1480" s="4" t="s">
        <v>14</v>
      </c>
      <c r="F1480" s="4" t="s">
        <v>79</v>
      </c>
      <c r="G1480" s="4" t="s">
        <v>7</v>
      </c>
      <c r="H1480" s="4" t="s">
        <v>7</v>
      </c>
      <c r="I1480" s="4" t="s">
        <v>7</v>
      </c>
      <c r="J1480" s="4" t="s">
        <v>14</v>
      </c>
      <c r="K1480" s="4" t="s">
        <v>79</v>
      </c>
      <c r="L1480" s="4" t="s">
        <v>7</v>
      </c>
      <c r="M1480" s="4" t="s">
        <v>7</v>
      </c>
      <c r="N1480" s="4" t="s">
        <v>7</v>
      </c>
      <c r="O1480" s="4" t="s">
        <v>14</v>
      </c>
      <c r="P1480" s="4" t="s">
        <v>79</v>
      </c>
      <c r="Q1480" s="4" t="s">
        <v>7</v>
      </c>
      <c r="R1480" s="4" t="s">
        <v>7</v>
      </c>
    </row>
    <row r="1481" spans="1:15">
      <c r="A1481" t="n">
        <v>16648</v>
      </c>
      <c r="B1481" s="39" t="n">
        <v>26</v>
      </c>
      <c r="C1481" s="7" t="n">
        <v>17</v>
      </c>
      <c r="D1481" s="7" t="n">
        <v>17</v>
      </c>
      <c r="E1481" s="7" t="n">
        <v>16361</v>
      </c>
      <c r="F1481" s="7" t="s">
        <v>228</v>
      </c>
      <c r="G1481" s="7" t="n">
        <v>2</v>
      </c>
      <c r="H1481" s="7" t="n">
        <v>3</v>
      </c>
      <c r="I1481" s="7" t="n">
        <v>17</v>
      </c>
      <c r="J1481" s="7" t="n">
        <v>16362</v>
      </c>
      <c r="K1481" s="7" t="s">
        <v>229</v>
      </c>
      <c r="L1481" s="7" t="n">
        <v>2</v>
      </c>
      <c r="M1481" s="7" t="n">
        <v>3</v>
      </c>
      <c r="N1481" s="7" t="n">
        <v>17</v>
      </c>
      <c r="O1481" s="7" t="n">
        <v>16363</v>
      </c>
      <c r="P1481" s="7" t="s">
        <v>230</v>
      </c>
      <c r="Q1481" s="7" t="n">
        <v>2</v>
      </c>
      <c r="R1481" s="7" t="n">
        <v>0</v>
      </c>
    </row>
    <row r="1482" spans="1:15">
      <c r="A1482" t="s">
        <v>4</v>
      </c>
      <c r="B1482" s="4" t="s">
        <v>5</v>
      </c>
    </row>
    <row r="1483" spans="1:15">
      <c r="A1483" t="n">
        <v>16932</v>
      </c>
      <c r="B1483" s="40" t="n">
        <v>28</v>
      </c>
    </row>
    <row r="1484" spans="1:15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8</v>
      </c>
    </row>
    <row r="1485" spans="1:15">
      <c r="A1485" t="n">
        <v>16933</v>
      </c>
      <c r="B1485" s="38" t="n">
        <v>51</v>
      </c>
      <c r="C1485" s="7" t="n">
        <v>4</v>
      </c>
      <c r="D1485" s="7" t="n">
        <v>0</v>
      </c>
      <c r="E1485" s="7" t="s">
        <v>231</v>
      </c>
    </row>
    <row r="1486" spans="1:15">
      <c r="A1486" t="s">
        <v>4</v>
      </c>
      <c r="B1486" s="4" t="s">
        <v>5</v>
      </c>
      <c r="C1486" s="4" t="s">
        <v>11</v>
      </c>
    </row>
    <row r="1487" spans="1:15">
      <c r="A1487" t="n">
        <v>16946</v>
      </c>
      <c r="B1487" s="24" t="n">
        <v>16</v>
      </c>
      <c r="C1487" s="7" t="n">
        <v>0</v>
      </c>
    </row>
    <row r="1488" spans="1:15">
      <c r="A1488" t="s">
        <v>4</v>
      </c>
      <c r="B1488" s="4" t="s">
        <v>5</v>
      </c>
      <c r="C1488" s="4" t="s">
        <v>11</v>
      </c>
      <c r="D1488" s="4" t="s">
        <v>7</v>
      </c>
      <c r="E1488" s="4" t="s">
        <v>14</v>
      </c>
      <c r="F1488" s="4" t="s">
        <v>79</v>
      </c>
      <c r="G1488" s="4" t="s">
        <v>7</v>
      </c>
      <c r="H1488" s="4" t="s">
        <v>7</v>
      </c>
    </row>
    <row r="1489" spans="1:18">
      <c r="A1489" t="n">
        <v>16949</v>
      </c>
      <c r="B1489" s="39" t="n">
        <v>26</v>
      </c>
      <c r="C1489" s="7" t="n">
        <v>0</v>
      </c>
      <c r="D1489" s="7" t="n">
        <v>17</v>
      </c>
      <c r="E1489" s="7" t="n">
        <v>60237</v>
      </c>
      <c r="F1489" s="7" t="s">
        <v>232</v>
      </c>
      <c r="G1489" s="7" t="n">
        <v>2</v>
      </c>
      <c r="H1489" s="7" t="n">
        <v>0</v>
      </c>
    </row>
    <row r="1490" spans="1:18">
      <c r="A1490" t="s">
        <v>4</v>
      </c>
      <c r="B1490" s="4" t="s">
        <v>5</v>
      </c>
    </row>
    <row r="1491" spans="1:18">
      <c r="A1491" t="n">
        <v>16969</v>
      </c>
      <c r="B1491" s="40" t="n">
        <v>28</v>
      </c>
    </row>
    <row r="1492" spans="1:18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13</v>
      </c>
      <c r="F1492" s="4" t="s">
        <v>13</v>
      </c>
      <c r="G1492" s="4" t="s">
        <v>13</v>
      </c>
      <c r="H1492" s="4" t="s">
        <v>11</v>
      </c>
    </row>
    <row r="1493" spans="1:18">
      <c r="A1493" t="n">
        <v>16970</v>
      </c>
      <c r="B1493" s="35" t="n">
        <v>45</v>
      </c>
      <c r="C1493" s="7" t="n">
        <v>2</v>
      </c>
      <c r="D1493" s="7" t="n">
        <v>3</v>
      </c>
      <c r="E1493" s="7" t="n">
        <v>0</v>
      </c>
      <c r="F1493" s="7" t="n">
        <v>0.180000007152557</v>
      </c>
      <c r="G1493" s="7" t="n">
        <v>-14.0699996948242</v>
      </c>
      <c r="H1493" s="7" t="n">
        <v>1500</v>
      </c>
    </row>
    <row r="1494" spans="1:18">
      <c r="A1494" t="s">
        <v>4</v>
      </c>
      <c r="B1494" s="4" t="s">
        <v>5</v>
      </c>
      <c r="C1494" s="4" t="s">
        <v>7</v>
      </c>
      <c r="D1494" s="4" t="s">
        <v>7</v>
      </c>
      <c r="E1494" s="4" t="s">
        <v>13</v>
      </c>
      <c r="F1494" s="4" t="s">
        <v>13</v>
      </c>
      <c r="G1494" s="4" t="s">
        <v>13</v>
      </c>
      <c r="H1494" s="4" t="s">
        <v>11</v>
      </c>
      <c r="I1494" s="4" t="s">
        <v>7</v>
      </c>
    </row>
    <row r="1495" spans="1:18">
      <c r="A1495" t="n">
        <v>16987</v>
      </c>
      <c r="B1495" s="35" t="n">
        <v>45</v>
      </c>
      <c r="C1495" s="7" t="n">
        <v>4</v>
      </c>
      <c r="D1495" s="7" t="n">
        <v>3</v>
      </c>
      <c r="E1495" s="7" t="n">
        <v>1</v>
      </c>
      <c r="F1495" s="7" t="n">
        <v>220</v>
      </c>
      <c r="G1495" s="7" t="n">
        <v>5</v>
      </c>
      <c r="H1495" s="7" t="n">
        <v>1500</v>
      </c>
      <c r="I1495" s="7" t="n">
        <v>0</v>
      </c>
    </row>
    <row r="1496" spans="1:18">
      <c r="A1496" t="s">
        <v>4</v>
      </c>
      <c r="B1496" s="4" t="s">
        <v>5</v>
      </c>
      <c r="C1496" s="4" t="s">
        <v>7</v>
      </c>
      <c r="D1496" s="4" t="s">
        <v>7</v>
      </c>
      <c r="E1496" s="4" t="s">
        <v>13</v>
      </c>
      <c r="F1496" s="4" t="s">
        <v>11</v>
      </c>
    </row>
    <row r="1497" spans="1:18">
      <c r="A1497" t="n">
        <v>17005</v>
      </c>
      <c r="B1497" s="35" t="n">
        <v>45</v>
      </c>
      <c r="C1497" s="7" t="n">
        <v>5</v>
      </c>
      <c r="D1497" s="7" t="n">
        <v>3</v>
      </c>
      <c r="E1497" s="7" t="n">
        <v>1.29999995231628</v>
      </c>
      <c r="F1497" s="7" t="n">
        <v>1500</v>
      </c>
    </row>
    <row r="1498" spans="1:18">
      <c r="A1498" t="s">
        <v>4</v>
      </c>
      <c r="B1498" s="4" t="s">
        <v>5</v>
      </c>
      <c r="C1498" s="4" t="s">
        <v>11</v>
      </c>
      <c r="D1498" s="4" t="s">
        <v>7</v>
      </c>
      <c r="E1498" s="4" t="s">
        <v>8</v>
      </c>
      <c r="F1498" s="4" t="s">
        <v>13</v>
      </c>
      <c r="G1498" s="4" t="s">
        <v>13</v>
      </c>
      <c r="H1498" s="4" t="s">
        <v>13</v>
      </c>
    </row>
    <row r="1499" spans="1:18">
      <c r="A1499" t="n">
        <v>17014</v>
      </c>
      <c r="B1499" s="33" t="n">
        <v>48</v>
      </c>
      <c r="C1499" s="7" t="n">
        <v>0</v>
      </c>
      <c r="D1499" s="7" t="n">
        <v>0</v>
      </c>
      <c r="E1499" s="7" t="s">
        <v>67</v>
      </c>
      <c r="F1499" s="7" t="n">
        <v>-1</v>
      </c>
      <c r="G1499" s="7" t="n">
        <v>1</v>
      </c>
      <c r="H1499" s="7" t="n">
        <v>0</v>
      </c>
    </row>
    <row r="1500" spans="1:18">
      <c r="A1500" t="s">
        <v>4</v>
      </c>
      <c r="B1500" s="4" t="s">
        <v>5</v>
      </c>
      <c r="C1500" s="4" t="s">
        <v>11</v>
      </c>
      <c r="D1500" s="4" t="s">
        <v>7</v>
      </c>
      <c r="E1500" s="4" t="s">
        <v>8</v>
      </c>
      <c r="F1500" s="4" t="s">
        <v>13</v>
      </c>
      <c r="G1500" s="4" t="s">
        <v>13</v>
      </c>
      <c r="H1500" s="4" t="s">
        <v>13</v>
      </c>
    </row>
    <row r="1501" spans="1:18">
      <c r="A1501" t="n">
        <v>17041</v>
      </c>
      <c r="B1501" s="33" t="n">
        <v>48</v>
      </c>
      <c r="C1501" s="7" t="n">
        <v>17</v>
      </c>
      <c r="D1501" s="7" t="n">
        <v>0</v>
      </c>
      <c r="E1501" s="7" t="s">
        <v>67</v>
      </c>
      <c r="F1501" s="7" t="n">
        <v>-1</v>
      </c>
      <c r="G1501" s="7" t="n">
        <v>1</v>
      </c>
      <c r="H1501" s="7" t="n">
        <v>0</v>
      </c>
    </row>
    <row r="1502" spans="1:18">
      <c r="A1502" t="s">
        <v>4</v>
      </c>
      <c r="B1502" s="4" t="s">
        <v>5</v>
      </c>
      <c r="C1502" s="4" t="s">
        <v>7</v>
      </c>
      <c r="D1502" s="4" t="s">
        <v>11</v>
      </c>
      <c r="E1502" s="4" t="s">
        <v>13</v>
      </c>
      <c r="F1502" s="4" t="s">
        <v>11</v>
      </c>
      <c r="G1502" s="4" t="s">
        <v>14</v>
      </c>
      <c r="H1502" s="4" t="s">
        <v>14</v>
      </c>
      <c r="I1502" s="4" t="s">
        <v>11</v>
      </c>
      <c r="J1502" s="4" t="s">
        <v>11</v>
      </c>
      <c r="K1502" s="4" t="s">
        <v>14</v>
      </c>
      <c r="L1502" s="4" t="s">
        <v>14</v>
      </c>
      <c r="M1502" s="4" t="s">
        <v>14</v>
      </c>
      <c r="N1502" s="4" t="s">
        <v>14</v>
      </c>
      <c r="O1502" s="4" t="s">
        <v>8</v>
      </c>
    </row>
    <row r="1503" spans="1:18">
      <c r="A1503" t="n">
        <v>17068</v>
      </c>
      <c r="B1503" s="14" t="n">
        <v>50</v>
      </c>
      <c r="C1503" s="7" t="n">
        <v>0</v>
      </c>
      <c r="D1503" s="7" t="n">
        <v>2203</v>
      </c>
      <c r="E1503" s="7" t="n">
        <v>0.300000011920929</v>
      </c>
      <c r="F1503" s="7" t="n">
        <v>0</v>
      </c>
      <c r="G1503" s="7" t="n">
        <v>0</v>
      </c>
      <c r="H1503" s="7" t="n">
        <v>1077936128</v>
      </c>
      <c r="I1503" s="7" t="n">
        <v>0</v>
      </c>
      <c r="J1503" s="7" t="n">
        <v>65533</v>
      </c>
      <c r="K1503" s="7" t="n">
        <v>0</v>
      </c>
      <c r="L1503" s="7" t="n">
        <v>0</v>
      </c>
      <c r="M1503" s="7" t="n">
        <v>0</v>
      </c>
      <c r="N1503" s="7" t="n">
        <v>0</v>
      </c>
      <c r="O1503" s="7" t="s">
        <v>17</v>
      </c>
    </row>
    <row r="1504" spans="1:18">
      <c r="A1504" t="s">
        <v>4</v>
      </c>
      <c r="B1504" s="4" t="s">
        <v>5</v>
      </c>
      <c r="C1504" s="4" t="s">
        <v>7</v>
      </c>
      <c r="D1504" s="4" t="s">
        <v>11</v>
      </c>
    </row>
    <row r="1505" spans="1:15">
      <c r="A1505" t="n">
        <v>17107</v>
      </c>
      <c r="B1505" s="35" t="n">
        <v>45</v>
      </c>
      <c r="C1505" s="7" t="n">
        <v>7</v>
      </c>
      <c r="D1505" s="7" t="n">
        <v>255</v>
      </c>
    </row>
    <row r="1506" spans="1:15">
      <c r="A1506" t="s">
        <v>4</v>
      </c>
      <c r="B1506" s="4" t="s">
        <v>5</v>
      </c>
      <c r="C1506" s="4" t="s">
        <v>7</v>
      </c>
      <c r="D1506" s="4" t="s">
        <v>11</v>
      </c>
      <c r="E1506" s="4" t="s">
        <v>8</v>
      </c>
    </row>
    <row r="1507" spans="1:15">
      <c r="A1507" t="n">
        <v>17111</v>
      </c>
      <c r="B1507" s="38" t="n">
        <v>51</v>
      </c>
      <c r="C1507" s="7" t="n">
        <v>4</v>
      </c>
      <c r="D1507" s="7" t="n">
        <v>17</v>
      </c>
      <c r="E1507" s="7" t="s">
        <v>233</v>
      </c>
    </row>
    <row r="1508" spans="1:15">
      <c r="A1508" t="s">
        <v>4</v>
      </c>
      <c r="B1508" s="4" t="s">
        <v>5</v>
      </c>
      <c r="C1508" s="4" t="s">
        <v>11</v>
      </c>
    </row>
    <row r="1509" spans="1:15">
      <c r="A1509" t="n">
        <v>17131</v>
      </c>
      <c r="B1509" s="24" t="n">
        <v>16</v>
      </c>
      <c r="C1509" s="7" t="n">
        <v>0</v>
      </c>
    </row>
    <row r="1510" spans="1:15">
      <c r="A1510" t="s">
        <v>4</v>
      </c>
      <c r="B1510" s="4" t="s">
        <v>5</v>
      </c>
      <c r="C1510" s="4" t="s">
        <v>11</v>
      </c>
      <c r="D1510" s="4" t="s">
        <v>7</v>
      </c>
      <c r="E1510" s="4" t="s">
        <v>14</v>
      </c>
      <c r="F1510" s="4" t="s">
        <v>79</v>
      </c>
      <c r="G1510" s="4" t="s">
        <v>7</v>
      </c>
      <c r="H1510" s="4" t="s">
        <v>7</v>
      </c>
    </row>
    <row r="1511" spans="1:15">
      <c r="A1511" t="n">
        <v>17134</v>
      </c>
      <c r="B1511" s="39" t="n">
        <v>26</v>
      </c>
      <c r="C1511" s="7" t="n">
        <v>17</v>
      </c>
      <c r="D1511" s="7" t="n">
        <v>17</v>
      </c>
      <c r="E1511" s="7" t="n">
        <v>16364</v>
      </c>
      <c r="F1511" s="7" t="s">
        <v>234</v>
      </c>
      <c r="G1511" s="7" t="n">
        <v>2</v>
      </c>
      <c r="H1511" s="7" t="n">
        <v>0</v>
      </c>
    </row>
    <row r="1512" spans="1:15">
      <c r="A1512" t="s">
        <v>4</v>
      </c>
      <c r="B1512" s="4" t="s">
        <v>5</v>
      </c>
    </row>
    <row r="1513" spans="1:15">
      <c r="A1513" t="n">
        <v>17148</v>
      </c>
      <c r="B1513" s="40" t="n">
        <v>28</v>
      </c>
    </row>
    <row r="1514" spans="1:15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8</v>
      </c>
    </row>
    <row r="1515" spans="1:15">
      <c r="A1515" t="n">
        <v>17149</v>
      </c>
      <c r="B1515" s="38" t="n">
        <v>51</v>
      </c>
      <c r="C1515" s="7" t="n">
        <v>4</v>
      </c>
      <c r="D1515" s="7" t="n">
        <v>0</v>
      </c>
      <c r="E1515" s="7" t="s">
        <v>78</v>
      </c>
    </row>
    <row r="1516" spans="1:15">
      <c r="A1516" t="s">
        <v>4</v>
      </c>
      <c r="B1516" s="4" t="s">
        <v>5</v>
      </c>
      <c r="C1516" s="4" t="s">
        <v>11</v>
      </c>
    </row>
    <row r="1517" spans="1:15">
      <c r="A1517" t="n">
        <v>17163</v>
      </c>
      <c r="B1517" s="24" t="n">
        <v>16</v>
      </c>
      <c r="C1517" s="7" t="n">
        <v>0</v>
      </c>
    </row>
    <row r="1518" spans="1:15">
      <c r="A1518" t="s">
        <v>4</v>
      </c>
      <c r="B1518" s="4" t="s">
        <v>5</v>
      </c>
      <c r="C1518" s="4" t="s">
        <v>11</v>
      </c>
      <c r="D1518" s="4" t="s">
        <v>7</v>
      </c>
      <c r="E1518" s="4" t="s">
        <v>14</v>
      </c>
      <c r="F1518" s="4" t="s">
        <v>79</v>
      </c>
      <c r="G1518" s="4" t="s">
        <v>7</v>
      </c>
      <c r="H1518" s="4" t="s">
        <v>7</v>
      </c>
      <c r="I1518" s="4" t="s">
        <v>7</v>
      </c>
      <c r="J1518" s="4" t="s">
        <v>14</v>
      </c>
      <c r="K1518" s="4" t="s">
        <v>79</v>
      </c>
      <c r="L1518" s="4" t="s">
        <v>7</v>
      </c>
      <c r="M1518" s="4" t="s">
        <v>7</v>
      </c>
      <c r="N1518" s="4" t="s">
        <v>7</v>
      </c>
      <c r="O1518" s="4" t="s">
        <v>14</v>
      </c>
      <c r="P1518" s="4" t="s">
        <v>79</v>
      </c>
      <c r="Q1518" s="4" t="s">
        <v>7</v>
      </c>
      <c r="R1518" s="4" t="s">
        <v>7</v>
      </c>
    </row>
    <row r="1519" spans="1:15">
      <c r="A1519" t="n">
        <v>17166</v>
      </c>
      <c r="B1519" s="39" t="n">
        <v>26</v>
      </c>
      <c r="C1519" s="7" t="n">
        <v>0</v>
      </c>
      <c r="D1519" s="7" t="n">
        <v>17</v>
      </c>
      <c r="E1519" s="7" t="n">
        <v>60238</v>
      </c>
      <c r="F1519" s="7" t="s">
        <v>235</v>
      </c>
      <c r="G1519" s="7" t="n">
        <v>2</v>
      </c>
      <c r="H1519" s="7" t="n">
        <v>3</v>
      </c>
      <c r="I1519" s="7" t="n">
        <v>17</v>
      </c>
      <c r="J1519" s="7" t="n">
        <v>60239</v>
      </c>
      <c r="K1519" s="7" t="s">
        <v>236</v>
      </c>
      <c r="L1519" s="7" t="n">
        <v>2</v>
      </c>
      <c r="M1519" s="7" t="n">
        <v>3</v>
      </c>
      <c r="N1519" s="7" t="n">
        <v>17</v>
      </c>
      <c r="O1519" s="7" t="n">
        <v>60240</v>
      </c>
      <c r="P1519" s="7" t="s">
        <v>237</v>
      </c>
      <c r="Q1519" s="7" t="n">
        <v>2</v>
      </c>
      <c r="R1519" s="7" t="n">
        <v>0</v>
      </c>
    </row>
    <row r="1520" spans="1:15">
      <c r="A1520" t="s">
        <v>4</v>
      </c>
      <c r="B1520" s="4" t="s">
        <v>5</v>
      </c>
    </row>
    <row r="1521" spans="1:18">
      <c r="A1521" t="n">
        <v>17460</v>
      </c>
      <c r="B1521" s="40" t="n">
        <v>28</v>
      </c>
    </row>
    <row r="1522" spans="1:18">
      <c r="A1522" t="s">
        <v>4</v>
      </c>
      <c r="B1522" s="4" t="s">
        <v>5</v>
      </c>
      <c r="C1522" s="4" t="s">
        <v>7</v>
      </c>
      <c r="D1522" s="4" t="s">
        <v>11</v>
      </c>
      <c r="E1522" s="4" t="s">
        <v>8</v>
      </c>
    </row>
    <row r="1523" spans="1:18">
      <c r="A1523" t="n">
        <v>17461</v>
      </c>
      <c r="B1523" s="38" t="n">
        <v>51</v>
      </c>
      <c r="C1523" s="7" t="n">
        <v>4</v>
      </c>
      <c r="D1523" s="7" t="n">
        <v>17</v>
      </c>
      <c r="E1523" s="7" t="s">
        <v>238</v>
      </c>
    </row>
    <row r="1524" spans="1:18">
      <c r="A1524" t="s">
        <v>4</v>
      </c>
      <c r="B1524" s="4" t="s">
        <v>5</v>
      </c>
      <c r="C1524" s="4" t="s">
        <v>11</v>
      </c>
    </row>
    <row r="1525" spans="1:18">
      <c r="A1525" t="n">
        <v>17474</v>
      </c>
      <c r="B1525" s="24" t="n">
        <v>16</v>
      </c>
      <c r="C1525" s="7" t="n">
        <v>0</v>
      </c>
    </row>
    <row r="1526" spans="1:18">
      <c r="A1526" t="s">
        <v>4</v>
      </c>
      <c r="B1526" s="4" t="s">
        <v>5</v>
      </c>
      <c r="C1526" s="4" t="s">
        <v>11</v>
      </c>
      <c r="D1526" s="4" t="s">
        <v>7</v>
      </c>
      <c r="E1526" s="4" t="s">
        <v>14</v>
      </c>
      <c r="F1526" s="4" t="s">
        <v>79</v>
      </c>
      <c r="G1526" s="4" t="s">
        <v>7</v>
      </c>
      <c r="H1526" s="4" t="s">
        <v>7</v>
      </c>
    </row>
    <row r="1527" spans="1:18">
      <c r="A1527" t="n">
        <v>17477</v>
      </c>
      <c r="B1527" s="39" t="n">
        <v>26</v>
      </c>
      <c r="C1527" s="7" t="n">
        <v>17</v>
      </c>
      <c r="D1527" s="7" t="n">
        <v>17</v>
      </c>
      <c r="E1527" s="7" t="n">
        <v>16365</v>
      </c>
      <c r="F1527" s="7" t="s">
        <v>239</v>
      </c>
      <c r="G1527" s="7" t="n">
        <v>2</v>
      </c>
      <c r="H1527" s="7" t="n">
        <v>0</v>
      </c>
    </row>
    <row r="1528" spans="1:18">
      <c r="A1528" t="s">
        <v>4</v>
      </c>
      <c r="B1528" s="4" t="s">
        <v>5</v>
      </c>
    </row>
    <row r="1529" spans="1:18">
      <c r="A1529" t="n">
        <v>17523</v>
      </c>
      <c r="B1529" s="40" t="n">
        <v>28</v>
      </c>
    </row>
    <row r="1530" spans="1:18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8</v>
      </c>
    </row>
    <row r="1531" spans="1:18">
      <c r="A1531" t="n">
        <v>17524</v>
      </c>
      <c r="B1531" s="38" t="n">
        <v>51</v>
      </c>
      <c r="C1531" s="7" t="n">
        <v>4</v>
      </c>
      <c r="D1531" s="7" t="n">
        <v>17</v>
      </c>
      <c r="E1531" s="7" t="s">
        <v>240</v>
      </c>
    </row>
    <row r="1532" spans="1:18">
      <c r="A1532" t="s">
        <v>4</v>
      </c>
      <c r="B1532" s="4" t="s">
        <v>5</v>
      </c>
      <c r="C1532" s="4" t="s">
        <v>11</v>
      </c>
    </row>
    <row r="1533" spans="1:18">
      <c r="A1533" t="n">
        <v>17538</v>
      </c>
      <c r="B1533" s="24" t="n">
        <v>16</v>
      </c>
      <c r="C1533" s="7" t="n">
        <v>0</v>
      </c>
    </row>
    <row r="1534" spans="1:18">
      <c r="A1534" t="s">
        <v>4</v>
      </c>
      <c r="B1534" s="4" t="s">
        <v>5</v>
      </c>
      <c r="C1534" s="4" t="s">
        <v>11</v>
      </c>
      <c r="D1534" s="4" t="s">
        <v>7</v>
      </c>
      <c r="E1534" s="4" t="s">
        <v>14</v>
      </c>
      <c r="F1534" s="4" t="s">
        <v>79</v>
      </c>
      <c r="G1534" s="4" t="s">
        <v>7</v>
      </c>
      <c r="H1534" s="4" t="s">
        <v>7</v>
      </c>
    </row>
    <row r="1535" spans="1:18">
      <c r="A1535" t="n">
        <v>17541</v>
      </c>
      <c r="B1535" s="39" t="n">
        <v>26</v>
      </c>
      <c r="C1535" s="7" t="n">
        <v>17</v>
      </c>
      <c r="D1535" s="7" t="n">
        <v>17</v>
      </c>
      <c r="E1535" s="7" t="n">
        <v>16366</v>
      </c>
      <c r="F1535" s="7" t="s">
        <v>241</v>
      </c>
      <c r="G1535" s="7" t="n">
        <v>2</v>
      </c>
      <c r="H1535" s="7" t="n">
        <v>0</v>
      </c>
    </row>
    <row r="1536" spans="1:18">
      <c r="A1536" t="s">
        <v>4</v>
      </c>
      <c r="B1536" s="4" t="s">
        <v>5</v>
      </c>
      <c r="C1536" s="4" t="s">
        <v>11</v>
      </c>
    </row>
    <row r="1537" spans="1:8">
      <c r="A1537" t="n">
        <v>17585</v>
      </c>
      <c r="B1537" s="24" t="n">
        <v>16</v>
      </c>
      <c r="C1537" s="7" t="n">
        <v>800</v>
      </c>
    </row>
    <row r="1538" spans="1:8">
      <c r="A1538" t="s">
        <v>4</v>
      </c>
      <c r="B1538" s="4" t="s">
        <v>5</v>
      </c>
      <c r="C1538" s="4" t="s">
        <v>7</v>
      </c>
      <c r="D1538" s="4" t="s">
        <v>13</v>
      </c>
      <c r="E1538" s="4" t="s">
        <v>13</v>
      </c>
      <c r="F1538" s="4" t="s">
        <v>13</v>
      </c>
    </row>
    <row r="1539" spans="1:8">
      <c r="A1539" t="n">
        <v>17588</v>
      </c>
      <c r="B1539" s="35" t="n">
        <v>45</v>
      </c>
      <c r="C1539" s="7" t="n">
        <v>9</v>
      </c>
      <c r="D1539" s="7" t="n">
        <v>0.0199999995529652</v>
      </c>
      <c r="E1539" s="7" t="n">
        <v>0.0199999995529652</v>
      </c>
      <c r="F1539" s="7" t="n">
        <v>0.200000002980232</v>
      </c>
    </row>
    <row r="1540" spans="1:8">
      <c r="A1540" t="s">
        <v>4</v>
      </c>
      <c r="B1540" s="4" t="s">
        <v>5</v>
      </c>
    </row>
    <row r="1541" spans="1:8">
      <c r="A1541" t="n">
        <v>17602</v>
      </c>
      <c r="B1541" s="40" t="n">
        <v>28</v>
      </c>
    </row>
    <row r="1542" spans="1:8">
      <c r="A1542" t="s">
        <v>4</v>
      </c>
      <c r="B1542" s="4" t="s">
        <v>5</v>
      </c>
      <c r="C1542" s="4" t="s">
        <v>8</v>
      </c>
      <c r="D1542" s="4" t="s">
        <v>11</v>
      </c>
    </row>
    <row r="1543" spans="1:8">
      <c r="A1543" t="n">
        <v>17603</v>
      </c>
      <c r="B1543" s="47" t="n">
        <v>29</v>
      </c>
      <c r="C1543" s="7" t="s">
        <v>114</v>
      </c>
      <c r="D1543" s="7" t="n">
        <v>65533</v>
      </c>
    </row>
    <row r="1544" spans="1:8">
      <c r="A1544" t="s">
        <v>4</v>
      </c>
      <c r="B1544" s="4" t="s">
        <v>5</v>
      </c>
      <c r="C1544" s="4" t="s">
        <v>7</v>
      </c>
      <c r="D1544" s="4" t="s">
        <v>11</v>
      </c>
      <c r="E1544" s="4" t="s">
        <v>8</v>
      </c>
    </row>
    <row r="1545" spans="1:8">
      <c r="A1545" t="n">
        <v>17619</v>
      </c>
      <c r="B1545" s="38" t="n">
        <v>51</v>
      </c>
      <c r="C1545" s="7" t="n">
        <v>4</v>
      </c>
      <c r="D1545" s="7" t="n">
        <v>18</v>
      </c>
      <c r="E1545" s="7" t="s">
        <v>242</v>
      </c>
    </row>
    <row r="1546" spans="1:8">
      <c r="A1546" t="s">
        <v>4</v>
      </c>
      <c r="B1546" s="4" t="s">
        <v>5</v>
      </c>
      <c r="C1546" s="4" t="s">
        <v>11</v>
      </c>
    </row>
    <row r="1547" spans="1:8">
      <c r="A1547" t="n">
        <v>17632</v>
      </c>
      <c r="B1547" s="24" t="n">
        <v>16</v>
      </c>
      <c r="C1547" s="7" t="n">
        <v>0</v>
      </c>
    </row>
    <row r="1548" spans="1:8">
      <c r="A1548" t="s">
        <v>4</v>
      </c>
      <c r="B1548" s="4" t="s">
        <v>5</v>
      </c>
      <c r="C1548" s="4" t="s">
        <v>11</v>
      </c>
      <c r="D1548" s="4" t="s">
        <v>7</v>
      </c>
      <c r="E1548" s="4" t="s">
        <v>14</v>
      </c>
      <c r="F1548" s="4" t="s">
        <v>79</v>
      </c>
      <c r="G1548" s="4" t="s">
        <v>7</v>
      </c>
      <c r="H1548" s="4" t="s">
        <v>7</v>
      </c>
    </row>
    <row r="1549" spans="1:8">
      <c r="A1549" t="n">
        <v>17635</v>
      </c>
      <c r="B1549" s="39" t="n">
        <v>26</v>
      </c>
      <c r="C1549" s="7" t="n">
        <v>18</v>
      </c>
      <c r="D1549" s="7" t="n">
        <v>17</v>
      </c>
      <c r="E1549" s="7" t="n">
        <v>17334</v>
      </c>
      <c r="F1549" s="7" t="s">
        <v>243</v>
      </c>
      <c r="G1549" s="7" t="n">
        <v>2</v>
      </c>
      <c r="H1549" s="7" t="n">
        <v>0</v>
      </c>
    </row>
    <row r="1550" spans="1:8">
      <c r="A1550" t="s">
        <v>4</v>
      </c>
      <c r="B1550" s="4" t="s">
        <v>5</v>
      </c>
    </row>
    <row r="1551" spans="1:8">
      <c r="A1551" t="n">
        <v>17689</v>
      </c>
      <c r="B1551" s="40" t="n">
        <v>28</v>
      </c>
    </row>
    <row r="1552" spans="1:8">
      <c r="A1552" t="s">
        <v>4</v>
      </c>
      <c r="B1552" s="4" t="s">
        <v>5</v>
      </c>
      <c r="C1552" s="4" t="s">
        <v>8</v>
      </c>
      <c r="D1552" s="4" t="s">
        <v>11</v>
      </c>
    </row>
    <row r="1553" spans="1:8">
      <c r="A1553" t="n">
        <v>17690</v>
      </c>
      <c r="B1553" s="47" t="n">
        <v>29</v>
      </c>
      <c r="C1553" s="7" t="s">
        <v>17</v>
      </c>
      <c r="D1553" s="7" t="n">
        <v>65533</v>
      </c>
    </row>
    <row r="1554" spans="1:8">
      <c r="A1554" t="s">
        <v>4</v>
      </c>
      <c r="B1554" s="4" t="s">
        <v>5</v>
      </c>
      <c r="C1554" s="4" t="s">
        <v>7</v>
      </c>
      <c r="D1554" s="4" t="s">
        <v>11</v>
      </c>
      <c r="E1554" s="4" t="s">
        <v>8</v>
      </c>
      <c r="F1554" s="4" t="s">
        <v>8</v>
      </c>
      <c r="G1554" s="4" t="s">
        <v>8</v>
      </c>
      <c r="H1554" s="4" t="s">
        <v>8</v>
      </c>
    </row>
    <row r="1555" spans="1:8">
      <c r="A1555" t="n">
        <v>17694</v>
      </c>
      <c r="B1555" s="38" t="n">
        <v>51</v>
      </c>
      <c r="C1555" s="7" t="n">
        <v>3</v>
      </c>
      <c r="D1555" s="7" t="n">
        <v>0</v>
      </c>
      <c r="E1555" s="7" t="s">
        <v>117</v>
      </c>
      <c r="F1555" s="7" t="s">
        <v>87</v>
      </c>
      <c r="G1555" s="7" t="s">
        <v>86</v>
      </c>
      <c r="H1555" s="7" t="s">
        <v>87</v>
      </c>
    </row>
    <row r="1556" spans="1:8">
      <c r="A1556" t="s">
        <v>4</v>
      </c>
      <c r="B1556" s="4" t="s">
        <v>5</v>
      </c>
      <c r="C1556" s="4" t="s">
        <v>11</v>
      </c>
      <c r="D1556" s="4" t="s">
        <v>7</v>
      </c>
      <c r="E1556" s="4" t="s">
        <v>13</v>
      </c>
      <c r="F1556" s="4" t="s">
        <v>11</v>
      </c>
    </row>
    <row r="1557" spans="1:8">
      <c r="A1557" t="n">
        <v>17707</v>
      </c>
      <c r="B1557" s="41" t="n">
        <v>59</v>
      </c>
      <c r="C1557" s="7" t="n">
        <v>17</v>
      </c>
      <c r="D1557" s="7" t="n">
        <v>1</v>
      </c>
      <c r="E1557" s="7" t="n">
        <v>0.150000005960464</v>
      </c>
      <c r="F1557" s="7" t="n">
        <v>0</v>
      </c>
    </row>
    <row r="1558" spans="1:8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8</v>
      </c>
      <c r="F1558" s="4" t="s">
        <v>8</v>
      </c>
      <c r="G1558" s="4" t="s">
        <v>8</v>
      </c>
      <c r="H1558" s="4" t="s">
        <v>8</v>
      </c>
    </row>
    <row r="1559" spans="1:8">
      <c r="A1559" t="n">
        <v>17717</v>
      </c>
      <c r="B1559" s="38" t="n">
        <v>51</v>
      </c>
      <c r="C1559" s="7" t="n">
        <v>3</v>
      </c>
      <c r="D1559" s="7" t="n">
        <v>17</v>
      </c>
      <c r="E1559" s="7" t="s">
        <v>117</v>
      </c>
      <c r="F1559" s="7" t="s">
        <v>183</v>
      </c>
      <c r="G1559" s="7" t="s">
        <v>86</v>
      </c>
      <c r="H1559" s="7" t="s">
        <v>118</v>
      </c>
    </row>
    <row r="1560" spans="1:8">
      <c r="A1560" t="s">
        <v>4</v>
      </c>
      <c r="B1560" s="4" t="s">
        <v>5</v>
      </c>
      <c r="C1560" s="4" t="s">
        <v>11</v>
      </c>
    </row>
    <row r="1561" spans="1:8">
      <c r="A1561" t="n">
        <v>17730</v>
      </c>
      <c r="B1561" s="24" t="n">
        <v>16</v>
      </c>
      <c r="C1561" s="7" t="n">
        <v>1300</v>
      </c>
    </row>
    <row r="1562" spans="1:8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13</v>
      </c>
    </row>
    <row r="1563" spans="1:8">
      <c r="A1563" t="n">
        <v>17733</v>
      </c>
      <c r="B1563" s="17" t="n">
        <v>58</v>
      </c>
      <c r="C1563" s="7" t="n">
        <v>101</v>
      </c>
      <c r="D1563" s="7" t="n">
        <v>500</v>
      </c>
      <c r="E1563" s="7" t="n">
        <v>1</v>
      </c>
    </row>
    <row r="1564" spans="1:8">
      <c r="A1564" t="s">
        <v>4</v>
      </c>
      <c r="B1564" s="4" t="s">
        <v>5</v>
      </c>
      <c r="C1564" s="4" t="s">
        <v>7</v>
      </c>
      <c r="D1564" s="4" t="s">
        <v>11</v>
      </c>
    </row>
    <row r="1565" spans="1:8">
      <c r="A1565" t="n">
        <v>17741</v>
      </c>
      <c r="B1565" s="17" t="n">
        <v>58</v>
      </c>
      <c r="C1565" s="7" t="n">
        <v>254</v>
      </c>
      <c r="D1565" s="7" t="n">
        <v>0</v>
      </c>
    </row>
    <row r="1566" spans="1:8">
      <c r="A1566" t="s">
        <v>4</v>
      </c>
      <c r="B1566" s="4" t="s">
        <v>5</v>
      </c>
      <c r="C1566" s="4" t="s">
        <v>7</v>
      </c>
      <c r="D1566" s="4" t="s">
        <v>7</v>
      </c>
      <c r="E1566" s="4" t="s">
        <v>13</v>
      </c>
      <c r="F1566" s="4" t="s">
        <v>13</v>
      </c>
      <c r="G1566" s="4" t="s">
        <v>13</v>
      </c>
      <c r="H1566" s="4" t="s">
        <v>11</v>
      </c>
    </row>
    <row r="1567" spans="1:8">
      <c r="A1567" t="n">
        <v>17745</v>
      </c>
      <c r="B1567" s="35" t="n">
        <v>45</v>
      </c>
      <c r="C1567" s="7" t="n">
        <v>2</v>
      </c>
      <c r="D1567" s="7" t="n">
        <v>3</v>
      </c>
      <c r="E1567" s="7" t="n">
        <v>6</v>
      </c>
      <c r="F1567" s="7" t="n">
        <v>1.29999995231628</v>
      </c>
      <c r="G1567" s="7" t="n">
        <v>1.76999998092651</v>
      </c>
      <c r="H1567" s="7" t="n">
        <v>0</v>
      </c>
    </row>
    <row r="1568" spans="1:8">
      <c r="A1568" t="s">
        <v>4</v>
      </c>
      <c r="B1568" s="4" t="s">
        <v>5</v>
      </c>
      <c r="C1568" s="4" t="s">
        <v>7</v>
      </c>
      <c r="D1568" s="4" t="s">
        <v>7</v>
      </c>
      <c r="E1568" s="4" t="s">
        <v>13</v>
      </c>
      <c r="F1568" s="4" t="s">
        <v>13</v>
      </c>
      <c r="G1568" s="4" t="s">
        <v>13</v>
      </c>
      <c r="H1568" s="4" t="s">
        <v>11</v>
      </c>
      <c r="I1568" s="4" t="s">
        <v>7</v>
      </c>
    </row>
    <row r="1569" spans="1:9">
      <c r="A1569" t="n">
        <v>17762</v>
      </c>
      <c r="B1569" s="35" t="n">
        <v>45</v>
      </c>
      <c r="C1569" s="7" t="n">
        <v>4</v>
      </c>
      <c r="D1569" s="7" t="n">
        <v>3</v>
      </c>
      <c r="E1569" s="7" t="n">
        <v>1</v>
      </c>
      <c r="F1569" s="7" t="n">
        <v>150</v>
      </c>
      <c r="G1569" s="7" t="n">
        <v>0</v>
      </c>
      <c r="H1569" s="7" t="n">
        <v>0</v>
      </c>
      <c r="I1569" s="7" t="n">
        <v>0</v>
      </c>
    </row>
    <row r="1570" spans="1:9">
      <c r="A1570" t="s">
        <v>4</v>
      </c>
      <c r="B1570" s="4" t="s">
        <v>5</v>
      </c>
      <c r="C1570" s="4" t="s">
        <v>7</v>
      </c>
      <c r="D1570" s="4" t="s">
        <v>7</v>
      </c>
      <c r="E1570" s="4" t="s">
        <v>13</v>
      </c>
      <c r="F1570" s="4" t="s">
        <v>11</v>
      </c>
    </row>
    <row r="1571" spans="1:9">
      <c r="A1571" t="n">
        <v>17780</v>
      </c>
      <c r="B1571" s="35" t="n">
        <v>45</v>
      </c>
      <c r="C1571" s="7" t="n">
        <v>5</v>
      </c>
      <c r="D1571" s="7" t="n">
        <v>3</v>
      </c>
      <c r="E1571" s="7" t="n">
        <v>2</v>
      </c>
      <c r="F1571" s="7" t="n">
        <v>0</v>
      </c>
    </row>
    <row r="1572" spans="1:9">
      <c r="A1572" t="s">
        <v>4</v>
      </c>
      <c r="B1572" s="4" t="s">
        <v>5</v>
      </c>
      <c r="C1572" s="4" t="s">
        <v>7</v>
      </c>
      <c r="D1572" s="4" t="s">
        <v>7</v>
      </c>
      <c r="E1572" s="4" t="s">
        <v>13</v>
      </c>
      <c r="F1572" s="4" t="s">
        <v>11</v>
      </c>
    </row>
    <row r="1573" spans="1:9">
      <c r="A1573" t="n">
        <v>17789</v>
      </c>
      <c r="B1573" s="35" t="n">
        <v>45</v>
      </c>
      <c r="C1573" s="7" t="n">
        <v>11</v>
      </c>
      <c r="D1573" s="7" t="n">
        <v>3</v>
      </c>
      <c r="E1573" s="7" t="n">
        <v>33.9000015258789</v>
      </c>
      <c r="F1573" s="7" t="n">
        <v>0</v>
      </c>
    </row>
    <row r="1574" spans="1:9">
      <c r="A1574" t="s">
        <v>4</v>
      </c>
      <c r="B1574" s="4" t="s">
        <v>5</v>
      </c>
      <c r="C1574" s="4" t="s">
        <v>7</v>
      </c>
    </row>
    <row r="1575" spans="1:9">
      <c r="A1575" t="n">
        <v>17798</v>
      </c>
      <c r="B1575" s="31" t="n">
        <v>116</v>
      </c>
      <c r="C1575" s="7" t="n">
        <v>0</v>
      </c>
    </row>
    <row r="1576" spans="1:9">
      <c r="A1576" t="s">
        <v>4</v>
      </c>
      <c r="B1576" s="4" t="s">
        <v>5</v>
      </c>
      <c r="C1576" s="4" t="s">
        <v>7</v>
      </c>
      <c r="D1576" s="4" t="s">
        <v>11</v>
      </c>
    </row>
    <row r="1577" spans="1:9">
      <c r="A1577" t="n">
        <v>17800</v>
      </c>
      <c r="B1577" s="31" t="n">
        <v>116</v>
      </c>
      <c r="C1577" s="7" t="n">
        <v>2</v>
      </c>
      <c r="D1577" s="7" t="n">
        <v>1</v>
      </c>
    </row>
    <row r="1578" spans="1:9">
      <c r="A1578" t="s">
        <v>4</v>
      </c>
      <c r="B1578" s="4" t="s">
        <v>5</v>
      </c>
      <c r="C1578" s="4" t="s">
        <v>7</v>
      </c>
      <c r="D1578" s="4" t="s">
        <v>14</v>
      </c>
    </row>
    <row r="1579" spans="1:9">
      <c r="A1579" t="n">
        <v>17804</v>
      </c>
      <c r="B1579" s="31" t="n">
        <v>116</v>
      </c>
      <c r="C1579" s="7" t="n">
        <v>5</v>
      </c>
      <c r="D1579" s="7" t="n">
        <v>1097859072</v>
      </c>
    </row>
    <row r="1580" spans="1:9">
      <c r="A1580" t="s">
        <v>4</v>
      </c>
      <c r="B1580" s="4" t="s">
        <v>5</v>
      </c>
      <c r="C1580" s="4" t="s">
        <v>7</v>
      </c>
      <c r="D1580" s="4" t="s">
        <v>11</v>
      </c>
    </row>
    <row r="1581" spans="1:9">
      <c r="A1581" t="n">
        <v>17810</v>
      </c>
      <c r="B1581" s="31" t="n">
        <v>116</v>
      </c>
      <c r="C1581" s="7" t="n">
        <v>6</v>
      </c>
      <c r="D1581" s="7" t="n">
        <v>1</v>
      </c>
    </row>
    <row r="1582" spans="1:9">
      <c r="A1582" t="s">
        <v>4</v>
      </c>
      <c r="B1582" s="4" t="s">
        <v>5</v>
      </c>
      <c r="C1582" s="4" t="s">
        <v>11</v>
      </c>
      <c r="D1582" s="4" t="s">
        <v>14</v>
      </c>
    </row>
    <row r="1583" spans="1:9">
      <c r="A1583" t="n">
        <v>17814</v>
      </c>
      <c r="B1583" s="49" t="n">
        <v>44</v>
      </c>
      <c r="C1583" s="7" t="n">
        <v>18</v>
      </c>
      <c r="D1583" s="7" t="n">
        <v>128</v>
      </c>
    </row>
    <row r="1584" spans="1:9">
      <c r="A1584" t="s">
        <v>4</v>
      </c>
      <c r="B1584" s="4" t="s">
        <v>5</v>
      </c>
      <c r="C1584" s="4" t="s">
        <v>11</v>
      </c>
      <c r="D1584" s="4" t="s">
        <v>14</v>
      </c>
    </row>
    <row r="1585" spans="1:9">
      <c r="A1585" t="n">
        <v>17821</v>
      </c>
      <c r="B1585" s="49" t="n">
        <v>44</v>
      </c>
      <c r="C1585" s="7" t="n">
        <v>7032</v>
      </c>
      <c r="D1585" s="7" t="n">
        <v>128</v>
      </c>
    </row>
    <row r="1586" spans="1:9">
      <c r="A1586" t="s">
        <v>4</v>
      </c>
      <c r="B1586" s="4" t="s">
        <v>5</v>
      </c>
      <c r="C1586" s="4" t="s">
        <v>11</v>
      </c>
      <c r="D1586" s="4" t="s">
        <v>14</v>
      </c>
    </row>
    <row r="1587" spans="1:9">
      <c r="A1587" t="n">
        <v>17828</v>
      </c>
      <c r="B1587" s="34" t="n">
        <v>43</v>
      </c>
      <c r="C1587" s="7" t="n">
        <v>7032</v>
      </c>
      <c r="D1587" s="7" t="n">
        <v>131072</v>
      </c>
    </row>
    <row r="1588" spans="1:9">
      <c r="A1588" t="s">
        <v>4</v>
      </c>
      <c r="B1588" s="4" t="s">
        <v>5</v>
      </c>
      <c r="C1588" s="4" t="s">
        <v>7</v>
      </c>
      <c r="D1588" s="4" t="s">
        <v>11</v>
      </c>
      <c r="E1588" s="4" t="s">
        <v>11</v>
      </c>
      <c r="F1588" s="4" t="s">
        <v>8</v>
      </c>
      <c r="G1588" s="4" t="s">
        <v>8</v>
      </c>
    </row>
    <row r="1589" spans="1:9">
      <c r="A1589" t="n">
        <v>17835</v>
      </c>
      <c r="B1589" s="54" t="n">
        <v>128</v>
      </c>
      <c r="C1589" s="7" t="n">
        <v>0</v>
      </c>
      <c r="D1589" s="7" t="n">
        <v>7032</v>
      </c>
      <c r="E1589" s="7" t="n">
        <v>18</v>
      </c>
      <c r="F1589" s="7" t="s">
        <v>17</v>
      </c>
      <c r="G1589" s="7" t="s">
        <v>244</v>
      </c>
    </row>
    <row r="1590" spans="1:9">
      <c r="A1590" t="s">
        <v>4</v>
      </c>
      <c r="B1590" s="4" t="s">
        <v>5</v>
      </c>
      <c r="C1590" s="4" t="s">
        <v>11</v>
      </c>
    </row>
    <row r="1591" spans="1:9">
      <c r="A1591" t="n">
        <v>17854</v>
      </c>
      <c r="B1591" s="24" t="n">
        <v>16</v>
      </c>
      <c r="C1591" s="7" t="n">
        <v>0</v>
      </c>
    </row>
    <row r="1592" spans="1:9">
      <c r="A1592" t="s">
        <v>4</v>
      </c>
      <c r="B1592" s="4" t="s">
        <v>5</v>
      </c>
      <c r="C1592" s="4" t="s">
        <v>7</v>
      </c>
      <c r="D1592" s="4" t="s">
        <v>7</v>
      </c>
      <c r="E1592" s="4" t="s">
        <v>13</v>
      </c>
      <c r="F1592" s="4" t="s">
        <v>13</v>
      </c>
      <c r="G1592" s="4" t="s">
        <v>13</v>
      </c>
      <c r="H1592" s="4" t="s">
        <v>11</v>
      </c>
    </row>
    <row r="1593" spans="1:9">
      <c r="A1593" t="n">
        <v>17857</v>
      </c>
      <c r="B1593" s="35" t="n">
        <v>45</v>
      </c>
      <c r="C1593" s="7" t="n">
        <v>2</v>
      </c>
      <c r="D1593" s="7" t="n">
        <v>3</v>
      </c>
      <c r="E1593" s="7" t="n">
        <v>5.94000005722046</v>
      </c>
      <c r="F1593" s="7" t="n">
        <v>1.29999995231628</v>
      </c>
      <c r="G1593" s="7" t="n">
        <v>2.73000001907349</v>
      </c>
      <c r="H1593" s="7" t="n">
        <v>2500</v>
      </c>
    </row>
    <row r="1594" spans="1:9">
      <c r="A1594" t="s">
        <v>4</v>
      </c>
      <c r="B1594" s="4" t="s">
        <v>5</v>
      </c>
      <c r="C1594" s="4" t="s">
        <v>11</v>
      </c>
      <c r="D1594" s="4" t="s">
        <v>7</v>
      </c>
      <c r="E1594" s="4" t="s">
        <v>8</v>
      </c>
      <c r="F1594" s="4" t="s">
        <v>13</v>
      </c>
      <c r="G1594" s="4" t="s">
        <v>13</v>
      </c>
      <c r="H1594" s="4" t="s">
        <v>13</v>
      </c>
    </row>
    <row r="1595" spans="1:9">
      <c r="A1595" t="n">
        <v>17874</v>
      </c>
      <c r="B1595" s="33" t="n">
        <v>48</v>
      </c>
      <c r="C1595" s="7" t="n">
        <v>18</v>
      </c>
      <c r="D1595" s="7" t="n">
        <v>0</v>
      </c>
      <c r="E1595" s="7" t="s">
        <v>77</v>
      </c>
      <c r="F1595" s="7" t="n">
        <v>0</v>
      </c>
      <c r="G1595" s="7" t="n">
        <v>1</v>
      </c>
      <c r="H1595" s="7" t="n">
        <v>0</v>
      </c>
    </row>
    <row r="1596" spans="1:9">
      <c r="A1596" t="s">
        <v>4</v>
      </c>
      <c r="B1596" s="4" t="s">
        <v>5</v>
      </c>
      <c r="C1596" s="4" t="s">
        <v>11</v>
      </c>
      <c r="D1596" s="4" t="s">
        <v>7</v>
      </c>
      <c r="E1596" s="4" t="s">
        <v>8</v>
      </c>
      <c r="F1596" s="4" t="s">
        <v>13</v>
      </c>
      <c r="G1596" s="4" t="s">
        <v>13</v>
      </c>
      <c r="H1596" s="4" t="s">
        <v>13</v>
      </c>
    </row>
    <row r="1597" spans="1:9">
      <c r="A1597" t="n">
        <v>17900</v>
      </c>
      <c r="B1597" s="33" t="n">
        <v>48</v>
      </c>
      <c r="C1597" s="7" t="n">
        <v>7032</v>
      </c>
      <c r="D1597" s="7" t="n">
        <v>0</v>
      </c>
      <c r="E1597" s="7" t="s">
        <v>73</v>
      </c>
      <c r="F1597" s="7" t="n">
        <v>0</v>
      </c>
      <c r="G1597" s="7" t="n">
        <v>1</v>
      </c>
      <c r="H1597" s="7" t="n">
        <v>0</v>
      </c>
    </row>
    <row r="1598" spans="1:9">
      <c r="A1598" t="s">
        <v>4</v>
      </c>
      <c r="B1598" s="4" t="s">
        <v>5</v>
      </c>
      <c r="C1598" s="4" t="s">
        <v>11</v>
      </c>
      <c r="D1598" s="4" t="s">
        <v>11</v>
      </c>
      <c r="E1598" s="4" t="s">
        <v>13</v>
      </c>
      <c r="F1598" s="4" t="s">
        <v>13</v>
      </c>
      <c r="G1598" s="4" t="s">
        <v>13</v>
      </c>
      <c r="H1598" s="4" t="s">
        <v>13</v>
      </c>
      <c r="I1598" s="4" t="s">
        <v>7</v>
      </c>
      <c r="J1598" s="4" t="s">
        <v>11</v>
      </c>
    </row>
    <row r="1599" spans="1:9">
      <c r="A1599" t="n">
        <v>17926</v>
      </c>
      <c r="B1599" s="50" t="n">
        <v>55</v>
      </c>
      <c r="C1599" s="7" t="n">
        <v>18</v>
      </c>
      <c r="D1599" s="7" t="n">
        <v>65533</v>
      </c>
      <c r="E1599" s="7" t="n">
        <v>6</v>
      </c>
      <c r="F1599" s="7" t="n">
        <v>0.159999996423721</v>
      </c>
      <c r="G1599" s="7" t="n">
        <v>2.79999995231628</v>
      </c>
      <c r="H1599" s="7" t="n">
        <v>1.20000004768372</v>
      </c>
      <c r="I1599" s="7" t="n">
        <v>0</v>
      </c>
      <c r="J1599" s="7" t="n">
        <v>0</v>
      </c>
    </row>
    <row r="1600" spans="1:9">
      <c r="A1600" t="s">
        <v>4</v>
      </c>
      <c r="B1600" s="4" t="s">
        <v>5</v>
      </c>
      <c r="C1600" s="4" t="s">
        <v>11</v>
      </c>
      <c r="D1600" s="4" t="s">
        <v>7</v>
      </c>
    </row>
    <row r="1601" spans="1:10">
      <c r="A1601" t="n">
        <v>17950</v>
      </c>
      <c r="B1601" s="51" t="n">
        <v>56</v>
      </c>
      <c r="C1601" s="7" t="n">
        <v>18</v>
      </c>
      <c r="D1601" s="7" t="n">
        <v>0</v>
      </c>
    </row>
    <row r="1602" spans="1:10">
      <c r="A1602" t="s">
        <v>4</v>
      </c>
      <c r="B1602" s="4" t="s">
        <v>5</v>
      </c>
      <c r="C1602" s="4" t="s">
        <v>11</v>
      </c>
      <c r="D1602" s="4" t="s">
        <v>7</v>
      </c>
      <c r="E1602" s="4" t="s">
        <v>8</v>
      </c>
      <c r="F1602" s="4" t="s">
        <v>13</v>
      </c>
      <c r="G1602" s="4" t="s">
        <v>13</v>
      </c>
      <c r="H1602" s="4" t="s">
        <v>13</v>
      </c>
    </row>
    <row r="1603" spans="1:10">
      <c r="A1603" t="n">
        <v>17954</v>
      </c>
      <c r="B1603" s="33" t="n">
        <v>48</v>
      </c>
      <c r="C1603" s="7" t="n">
        <v>18</v>
      </c>
      <c r="D1603" s="7" t="n">
        <v>0</v>
      </c>
      <c r="E1603" s="7" t="s">
        <v>73</v>
      </c>
      <c r="F1603" s="7" t="n">
        <v>-1</v>
      </c>
      <c r="G1603" s="7" t="n">
        <v>1</v>
      </c>
      <c r="H1603" s="7" t="n">
        <v>0</v>
      </c>
    </row>
    <row r="1604" spans="1:10">
      <c r="A1604" t="s">
        <v>4</v>
      </c>
      <c r="B1604" s="4" t="s">
        <v>5</v>
      </c>
      <c r="C1604" s="4" t="s">
        <v>7</v>
      </c>
      <c r="D1604" s="4" t="s">
        <v>11</v>
      </c>
    </row>
    <row r="1605" spans="1:10">
      <c r="A1605" t="n">
        <v>17980</v>
      </c>
      <c r="B1605" s="35" t="n">
        <v>45</v>
      </c>
      <c r="C1605" s="7" t="n">
        <v>7</v>
      </c>
      <c r="D1605" s="7" t="n">
        <v>255</v>
      </c>
    </row>
    <row r="1606" spans="1:10">
      <c r="A1606" t="s">
        <v>4</v>
      </c>
      <c r="B1606" s="4" t="s">
        <v>5</v>
      </c>
      <c r="C1606" s="4" t="s">
        <v>7</v>
      </c>
      <c r="D1606" s="4" t="s">
        <v>11</v>
      </c>
    </row>
    <row r="1607" spans="1:10">
      <c r="A1607" t="n">
        <v>17984</v>
      </c>
      <c r="B1607" s="17" t="n">
        <v>58</v>
      </c>
      <c r="C1607" s="7" t="n">
        <v>255</v>
      </c>
      <c r="D1607" s="7" t="n">
        <v>0</v>
      </c>
    </row>
    <row r="1608" spans="1:10">
      <c r="A1608" t="s">
        <v>4</v>
      </c>
      <c r="B1608" s="4" t="s">
        <v>5</v>
      </c>
      <c r="C1608" s="4" t="s">
        <v>11</v>
      </c>
      <c r="D1608" s="4" t="s">
        <v>13</v>
      </c>
      <c r="E1608" s="4" t="s">
        <v>13</v>
      </c>
      <c r="F1608" s="4" t="s">
        <v>13</v>
      </c>
      <c r="G1608" s="4" t="s">
        <v>13</v>
      </c>
    </row>
    <row r="1609" spans="1:10">
      <c r="A1609" t="n">
        <v>17988</v>
      </c>
      <c r="B1609" s="32" t="n">
        <v>46</v>
      </c>
      <c r="C1609" s="7" t="n">
        <v>0</v>
      </c>
      <c r="D1609" s="7" t="n">
        <v>6.19999980926514</v>
      </c>
      <c r="E1609" s="7" t="n">
        <v>-0.5</v>
      </c>
      <c r="F1609" s="7" t="n">
        <v>-10.0500001907349</v>
      </c>
      <c r="G1609" s="7" t="n">
        <v>3.70000004768372</v>
      </c>
    </row>
    <row r="1610" spans="1:10">
      <c r="A1610" t="s">
        <v>4</v>
      </c>
      <c r="B1610" s="4" t="s">
        <v>5</v>
      </c>
      <c r="C1610" s="4" t="s">
        <v>11</v>
      </c>
      <c r="D1610" s="4" t="s">
        <v>7</v>
      </c>
      <c r="E1610" s="4" t="s">
        <v>8</v>
      </c>
      <c r="F1610" s="4" t="s">
        <v>13</v>
      </c>
      <c r="G1610" s="4" t="s">
        <v>13</v>
      </c>
      <c r="H1610" s="4" t="s">
        <v>13</v>
      </c>
    </row>
    <row r="1611" spans="1:10">
      <c r="A1611" t="n">
        <v>18007</v>
      </c>
      <c r="B1611" s="33" t="n">
        <v>48</v>
      </c>
      <c r="C1611" s="7" t="n">
        <v>0</v>
      </c>
      <c r="D1611" s="7" t="n">
        <v>0</v>
      </c>
      <c r="E1611" s="7" t="s">
        <v>24</v>
      </c>
      <c r="F1611" s="7" t="n">
        <v>-1</v>
      </c>
      <c r="G1611" s="7" t="n">
        <v>1</v>
      </c>
      <c r="H1611" s="7" t="n">
        <v>0</v>
      </c>
    </row>
    <row r="1612" spans="1:10">
      <c r="A1612" t="s">
        <v>4</v>
      </c>
      <c r="B1612" s="4" t="s">
        <v>5</v>
      </c>
      <c r="C1612" s="4" t="s">
        <v>11</v>
      </c>
      <c r="D1612" s="4" t="s">
        <v>13</v>
      </c>
      <c r="E1612" s="4" t="s">
        <v>13</v>
      </c>
      <c r="F1612" s="4" t="s">
        <v>13</v>
      </c>
      <c r="G1612" s="4" t="s">
        <v>11</v>
      </c>
      <c r="H1612" s="4" t="s">
        <v>11</v>
      </c>
    </row>
    <row r="1613" spans="1:10">
      <c r="A1613" t="n">
        <v>18031</v>
      </c>
      <c r="B1613" s="45" t="n">
        <v>60</v>
      </c>
      <c r="C1613" s="7" t="n">
        <v>0</v>
      </c>
      <c r="D1613" s="7" t="n">
        <v>0</v>
      </c>
      <c r="E1613" s="7" t="n">
        <v>0</v>
      </c>
      <c r="F1613" s="7" t="n">
        <v>0</v>
      </c>
      <c r="G1613" s="7" t="n">
        <v>0</v>
      </c>
      <c r="H1613" s="7" t="n">
        <v>1</v>
      </c>
    </row>
    <row r="1614" spans="1:10">
      <c r="A1614" t="s">
        <v>4</v>
      </c>
      <c r="B1614" s="4" t="s">
        <v>5</v>
      </c>
      <c r="C1614" s="4" t="s">
        <v>11</v>
      </c>
      <c r="D1614" s="4" t="s">
        <v>13</v>
      </c>
      <c r="E1614" s="4" t="s">
        <v>13</v>
      </c>
      <c r="F1614" s="4" t="s">
        <v>13</v>
      </c>
      <c r="G1614" s="4" t="s">
        <v>11</v>
      </c>
      <c r="H1614" s="4" t="s">
        <v>11</v>
      </c>
    </row>
    <row r="1615" spans="1:10">
      <c r="A1615" t="n">
        <v>18050</v>
      </c>
      <c r="B1615" s="45" t="n">
        <v>60</v>
      </c>
      <c r="C1615" s="7" t="n">
        <v>0</v>
      </c>
      <c r="D1615" s="7" t="n">
        <v>0</v>
      </c>
      <c r="E1615" s="7" t="n">
        <v>0</v>
      </c>
      <c r="F1615" s="7" t="n">
        <v>0</v>
      </c>
      <c r="G1615" s="7" t="n">
        <v>0</v>
      </c>
      <c r="H1615" s="7" t="n">
        <v>0</v>
      </c>
    </row>
    <row r="1616" spans="1:10">
      <c r="A1616" t="s">
        <v>4</v>
      </c>
      <c r="B1616" s="4" t="s">
        <v>5</v>
      </c>
      <c r="C1616" s="4" t="s">
        <v>11</v>
      </c>
      <c r="D1616" s="4" t="s">
        <v>11</v>
      </c>
      <c r="E1616" s="4" t="s">
        <v>11</v>
      </c>
    </row>
    <row r="1617" spans="1:8">
      <c r="A1617" t="n">
        <v>18069</v>
      </c>
      <c r="B1617" s="48" t="n">
        <v>61</v>
      </c>
      <c r="C1617" s="7" t="n">
        <v>0</v>
      </c>
      <c r="D1617" s="7" t="n">
        <v>65533</v>
      </c>
      <c r="E1617" s="7" t="n">
        <v>0</v>
      </c>
    </row>
    <row r="1618" spans="1:8">
      <c r="A1618" t="s">
        <v>4</v>
      </c>
      <c r="B1618" s="4" t="s">
        <v>5</v>
      </c>
      <c r="C1618" s="4" t="s">
        <v>11</v>
      </c>
      <c r="D1618" s="4" t="s">
        <v>11</v>
      </c>
      <c r="E1618" s="4" t="s">
        <v>11</v>
      </c>
    </row>
    <row r="1619" spans="1:8">
      <c r="A1619" t="n">
        <v>18076</v>
      </c>
      <c r="B1619" s="48" t="n">
        <v>61</v>
      </c>
      <c r="C1619" s="7" t="n">
        <v>0</v>
      </c>
      <c r="D1619" s="7" t="n">
        <v>18</v>
      </c>
      <c r="E1619" s="7" t="n">
        <v>0</v>
      </c>
    </row>
    <row r="1620" spans="1:8">
      <c r="A1620" t="s">
        <v>4</v>
      </c>
      <c r="B1620" s="4" t="s">
        <v>5</v>
      </c>
      <c r="C1620" s="4" t="s">
        <v>11</v>
      </c>
      <c r="D1620" s="4" t="s">
        <v>13</v>
      </c>
      <c r="E1620" s="4" t="s">
        <v>13</v>
      </c>
      <c r="F1620" s="4" t="s">
        <v>13</v>
      </c>
      <c r="G1620" s="4" t="s">
        <v>13</v>
      </c>
    </row>
    <row r="1621" spans="1:8">
      <c r="A1621" t="n">
        <v>18083</v>
      </c>
      <c r="B1621" s="32" t="n">
        <v>46</v>
      </c>
      <c r="C1621" s="7" t="n">
        <v>17</v>
      </c>
      <c r="D1621" s="7" t="n">
        <v>6.75</v>
      </c>
      <c r="E1621" s="7" t="n">
        <v>-0.5</v>
      </c>
      <c r="F1621" s="7" t="n">
        <v>-9.94999980926514</v>
      </c>
      <c r="G1621" s="7" t="n">
        <v>11.3000001907349</v>
      </c>
    </row>
    <row r="1622" spans="1:8">
      <c r="A1622" t="s">
        <v>4</v>
      </c>
      <c r="B1622" s="4" t="s">
        <v>5</v>
      </c>
      <c r="C1622" s="4" t="s">
        <v>11</v>
      </c>
      <c r="D1622" s="4" t="s">
        <v>7</v>
      </c>
      <c r="E1622" s="4" t="s">
        <v>8</v>
      </c>
      <c r="F1622" s="4" t="s">
        <v>13</v>
      </c>
      <c r="G1622" s="4" t="s">
        <v>13</v>
      </c>
      <c r="H1622" s="4" t="s">
        <v>13</v>
      </c>
    </row>
    <row r="1623" spans="1:8">
      <c r="A1623" t="n">
        <v>18102</v>
      </c>
      <c r="B1623" s="33" t="n">
        <v>48</v>
      </c>
      <c r="C1623" s="7" t="n">
        <v>17</v>
      </c>
      <c r="D1623" s="7" t="n">
        <v>0</v>
      </c>
      <c r="E1623" s="7" t="s">
        <v>24</v>
      </c>
      <c r="F1623" s="7" t="n">
        <v>-1</v>
      </c>
      <c r="G1623" s="7" t="n">
        <v>1</v>
      </c>
      <c r="H1623" s="7" t="n">
        <v>0</v>
      </c>
    </row>
    <row r="1624" spans="1:8">
      <c r="A1624" t="s">
        <v>4</v>
      </c>
      <c r="B1624" s="4" t="s">
        <v>5</v>
      </c>
      <c r="C1624" s="4" t="s">
        <v>11</v>
      </c>
      <c r="D1624" s="4" t="s">
        <v>13</v>
      </c>
      <c r="E1624" s="4" t="s">
        <v>13</v>
      </c>
      <c r="F1624" s="4" t="s">
        <v>13</v>
      </c>
      <c r="G1624" s="4" t="s">
        <v>11</v>
      </c>
      <c r="H1624" s="4" t="s">
        <v>11</v>
      </c>
    </row>
    <row r="1625" spans="1:8">
      <c r="A1625" t="n">
        <v>18126</v>
      </c>
      <c r="B1625" s="45" t="n">
        <v>60</v>
      </c>
      <c r="C1625" s="7" t="n">
        <v>17</v>
      </c>
      <c r="D1625" s="7" t="n">
        <v>0</v>
      </c>
      <c r="E1625" s="7" t="n">
        <v>0</v>
      </c>
      <c r="F1625" s="7" t="n">
        <v>0</v>
      </c>
      <c r="G1625" s="7" t="n">
        <v>0</v>
      </c>
      <c r="H1625" s="7" t="n">
        <v>1</v>
      </c>
    </row>
    <row r="1626" spans="1:8">
      <c r="A1626" t="s">
        <v>4</v>
      </c>
      <c r="B1626" s="4" t="s">
        <v>5</v>
      </c>
      <c r="C1626" s="4" t="s">
        <v>11</v>
      </c>
      <c r="D1626" s="4" t="s">
        <v>13</v>
      </c>
      <c r="E1626" s="4" t="s">
        <v>13</v>
      </c>
      <c r="F1626" s="4" t="s">
        <v>13</v>
      </c>
      <c r="G1626" s="4" t="s">
        <v>11</v>
      </c>
      <c r="H1626" s="4" t="s">
        <v>11</v>
      </c>
    </row>
    <row r="1627" spans="1:8">
      <c r="A1627" t="n">
        <v>18145</v>
      </c>
      <c r="B1627" s="45" t="n">
        <v>60</v>
      </c>
      <c r="C1627" s="7" t="n">
        <v>17</v>
      </c>
      <c r="D1627" s="7" t="n">
        <v>0</v>
      </c>
      <c r="E1627" s="7" t="n">
        <v>0</v>
      </c>
      <c r="F1627" s="7" t="n">
        <v>0</v>
      </c>
      <c r="G1627" s="7" t="n">
        <v>0</v>
      </c>
      <c r="H1627" s="7" t="n">
        <v>0</v>
      </c>
    </row>
    <row r="1628" spans="1:8">
      <c r="A1628" t="s">
        <v>4</v>
      </c>
      <c r="B1628" s="4" t="s">
        <v>5</v>
      </c>
      <c r="C1628" s="4" t="s">
        <v>11</v>
      </c>
      <c r="D1628" s="4" t="s">
        <v>11</v>
      </c>
      <c r="E1628" s="4" t="s">
        <v>11</v>
      </c>
    </row>
    <row r="1629" spans="1:8">
      <c r="A1629" t="n">
        <v>18164</v>
      </c>
      <c r="B1629" s="48" t="n">
        <v>61</v>
      </c>
      <c r="C1629" s="7" t="n">
        <v>17</v>
      </c>
      <c r="D1629" s="7" t="n">
        <v>65533</v>
      </c>
      <c r="E1629" s="7" t="n">
        <v>0</v>
      </c>
    </row>
    <row r="1630" spans="1:8">
      <c r="A1630" t="s">
        <v>4</v>
      </c>
      <c r="B1630" s="4" t="s">
        <v>5</v>
      </c>
      <c r="C1630" s="4" t="s">
        <v>11</v>
      </c>
      <c r="D1630" s="4" t="s">
        <v>11</v>
      </c>
      <c r="E1630" s="4" t="s">
        <v>11</v>
      </c>
    </row>
    <row r="1631" spans="1:8">
      <c r="A1631" t="n">
        <v>18171</v>
      </c>
      <c r="B1631" s="48" t="n">
        <v>61</v>
      </c>
      <c r="C1631" s="7" t="n">
        <v>17</v>
      </c>
      <c r="D1631" s="7" t="n">
        <v>18</v>
      </c>
      <c r="E1631" s="7" t="n">
        <v>0</v>
      </c>
    </row>
    <row r="1632" spans="1:8">
      <c r="A1632" t="s">
        <v>4</v>
      </c>
      <c r="B1632" s="4" t="s">
        <v>5</v>
      </c>
      <c r="C1632" s="4" t="s">
        <v>7</v>
      </c>
      <c r="D1632" s="4" t="s">
        <v>11</v>
      </c>
      <c r="E1632" s="4" t="s">
        <v>11</v>
      </c>
      <c r="F1632" s="4" t="s">
        <v>7</v>
      </c>
    </row>
    <row r="1633" spans="1:8">
      <c r="A1633" t="n">
        <v>18178</v>
      </c>
      <c r="B1633" s="43" t="n">
        <v>25</v>
      </c>
      <c r="C1633" s="7" t="n">
        <v>1</v>
      </c>
      <c r="D1633" s="7" t="n">
        <v>60</v>
      </c>
      <c r="E1633" s="7" t="n">
        <v>640</v>
      </c>
      <c r="F1633" s="7" t="n">
        <v>2</v>
      </c>
    </row>
    <row r="1634" spans="1:8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8</v>
      </c>
    </row>
    <row r="1635" spans="1:8">
      <c r="A1635" t="n">
        <v>18185</v>
      </c>
      <c r="B1635" s="38" t="n">
        <v>51</v>
      </c>
      <c r="C1635" s="7" t="n">
        <v>4</v>
      </c>
      <c r="D1635" s="7" t="n">
        <v>17</v>
      </c>
      <c r="E1635" s="7" t="s">
        <v>245</v>
      </c>
    </row>
    <row r="1636" spans="1:8">
      <c r="A1636" t="s">
        <v>4</v>
      </c>
      <c r="B1636" s="4" t="s">
        <v>5</v>
      </c>
      <c r="C1636" s="4" t="s">
        <v>11</v>
      </c>
    </row>
    <row r="1637" spans="1:8">
      <c r="A1637" t="n">
        <v>18204</v>
      </c>
      <c r="B1637" s="24" t="n">
        <v>16</v>
      </c>
      <c r="C1637" s="7" t="n">
        <v>0</v>
      </c>
    </row>
    <row r="1638" spans="1:8">
      <c r="A1638" t="s">
        <v>4</v>
      </c>
      <c r="B1638" s="4" t="s">
        <v>5</v>
      </c>
      <c r="C1638" s="4" t="s">
        <v>11</v>
      </c>
      <c r="D1638" s="4" t="s">
        <v>7</v>
      </c>
      <c r="E1638" s="4" t="s">
        <v>14</v>
      </c>
      <c r="F1638" s="4" t="s">
        <v>79</v>
      </c>
      <c r="G1638" s="4" t="s">
        <v>7</v>
      </c>
      <c r="H1638" s="4" t="s">
        <v>7</v>
      </c>
    </row>
    <row r="1639" spans="1:8">
      <c r="A1639" t="n">
        <v>18207</v>
      </c>
      <c r="B1639" s="39" t="n">
        <v>26</v>
      </c>
      <c r="C1639" s="7" t="n">
        <v>17</v>
      </c>
      <c r="D1639" s="7" t="n">
        <v>17</v>
      </c>
      <c r="E1639" s="7" t="n">
        <v>16367</v>
      </c>
      <c r="F1639" s="7" t="s">
        <v>246</v>
      </c>
      <c r="G1639" s="7" t="n">
        <v>2</v>
      </c>
      <c r="H1639" s="7" t="n">
        <v>0</v>
      </c>
    </row>
    <row r="1640" spans="1:8">
      <c r="A1640" t="s">
        <v>4</v>
      </c>
      <c r="B1640" s="4" t="s">
        <v>5</v>
      </c>
    </row>
    <row r="1641" spans="1:8">
      <c r="A1641" t="n">
        <v>18238</v>
      </c>
      <c r="B1641" s="40" t="n">
        <v>28</v>
      </c>
    </row>
    <row r="1642" spans="1:8">
      <c r="A1642" t="s">
        <v>4</v>
      </c>
      <c r="B1642" s="4" t="s">
        <v>5</v>
      </c>
      <c r="C1642" s="4" t="s">
        <v>7</v>
      </c>
      <c r="D1642" s="4" t="s">
        <v>11</v>
      </c>
      <c r="E1642" s="4" t="s">
        <v>8</v>
      </c>
    </row>
    <row r="1643" spans="1:8">
      <c r="A1643" t="n">
        <v>18239</v>
      </c>
      <c r="B1643" s="38" t="n">
        <v>51</v>
      </c>
      <c r="C1643" s="7" t="n">
        <v>4</v>
      </c>
      <c r="D1643" s="7" t="n">
        <v>0</v>
      </c>
      <c r="E1643" s="7" t="s">
        <v>121</v>
      </c>
    </row>
    <row r="1644" spans="1:8">
      <c r="A1644" t="s">
        <v>4</v>
      </c>
      <c r="B1644" s="4" t="s">
        <v>5</v>
      </c>
      <c r="C1644" s="4" t="s">
        <v>11</v>
      </c>
    </row>
    <row r="1645" spans="1:8">
      <c r="A1645" t="n">
        <v>18253</v>
      </c>
      <c r="B1645" s="24" t="n">
        <v>16</v>
      </c>
      <c r="C1645" s="7" t="n">
        <v>0</v>
      </c>
    </row>
    <row r="1646" spans="1:8">
      <c r="A1646" t="s">
        <v>4</v>
      </c>
      <c r="B1646" s="4" t="s">
        <v>5</v>
      </c>
      <c r="C1646" s="4" t="s">
        <v>11</v>
      </c>
      <c r="D1646" s="4" t="s">
        <v>7</v>
      </c>
      <c r="E1646" s="4" t="s">
        <v>14</v>
      </c>
      <c r="F1646" s="4" t="s">
        <v>79</v>
      </c>
      <c r="G1646" s="4" t="s">
        <v>7</v>
      </c>
      <c r="H1646" s="4" t="s">
        <v>7</v>
      </c>
    </row>
    <row r="1647" spans="1:8">
      <c r="A1647" t="n">
        <v>18256</v>
      </c>
      <c r="B1647" s="39" t="n">
        <v>26</v>
      </c>
      <c r="C1647" s="7" t="n">
        <v>0</v>
      </c>
      <c r="D1647" s="7" t="n">
        <v>17</v>
      </c>
      <c r="E1647" s="7" t="n">
        <v>60241</v>
      </c>
      <c r="F1647" s="7" t="s">
        <v>247</v>
      </c>
      <c r="G1647" s="7" t="n">
        <v>2</v>
      </c>
      <c r="H1647" s="7" t="n">
        <v>0</v>
      </c>
    </row>
    <row r="1648" spans="1:8">
      <c r="A1648" t="s">
        <v>4</v>
      </c>
      <c r="B1648" s="4" t="s">
        <v>5</v>
      </c>
    </row>
    <row r="1649" spans="1:8">
      <c r="A1649" t="n">
        <v>18302</v>
      </c>
      <c r="B1649" s="40" t="n">
        <v>28</v>
      </c>
    </row>
    <row r="1650" spans="1:8">
      <c r="A1650" t="s">
        <v>4</v>
      </c>
      <c r="B1650" s="4" t="s">
        <v>5</v>
      </c>
      <c r="C1650" s="4" t="s">
        <v>7</v>
      </c>
      <c r="D1650" s="4" t="s">
        <v>11</v>
      </c>
      <c r="E1650" s="4" t="s">
        <v>11</v>
      </c>
      <c r="F1650" s="4" t="s">
        <v>7</v>
      </c>
    </row>
    <row r="1651" spans="1:8">
      <c r="A1651" t="n">
        <v>18303</v>
      </c>
      <c r="B1651" s="43" t="n">
        <v>25</v>
      </c>
      <c r="C1651" s="7" t="n">
        <v>1</v>
      </c>
      <c r="D1651" s="7" t="n">
        <v>65535</v>
      </c>
      <c r="E1651" s="7" t="n">
        <v>65535</v>
      </c>
      <c r="F1651" s="7" t="n">
        <v>0</v>
      </c>
    </row>
    <row r="1652" spans="1:8">
      <c r="A1652" t="s">
        <v>4</v>
      </c>
      <c r="B1652" s="4" t="s">
        <v>5</v>
      </c>
      <c r="C1652" s="4" t="s">
        <v>7</v>
      </c>
      <c r="D1652" s="4" t="s">
        <v>11</v>
      </c>
      <c r="E1652" s="4" t="s">
        <v>8</v>
      </c>
    </row>
    <row r="1653" spans="1:8">
      <c r="A1653" t="n">
        <v>18310</v>
      </c>
      <c r="B1653" s="38" t="n">
        <v>51</v>
      </c>
      <c r="C1653" s="7" t="n">
        <v>4</v>
      </c>
      <c r="D1653" s="7" t="n">
        <v>7032</v>
      </c>
      <c r="E1653" s="7" t="s">
        <v>248</v>
      </c>
    </row>
    <row r="1654" spans="1:8">
      <c r="A1654" t="s">
        <v>4</v>
      </c>
      <c r="B1654" s="4" t="s">
        <v>5</v>
      </c>
      <c r="C1654" s="4" t="s">
        <v>11</v>
      </c>
    </row>
    <row r="1655" spans="1:8">
      <c r="A1655" t="n">
        <v>18324</v>
      </c>
      <c r="B1655" s="24" t="n">
        <v>16</v>
      </c>
      <c r="C1655" s="7" t="n">
        <v>0</v>
      </c>
    </row>
    <row r="1656" spans="1:8">
      <c r="A1656" t="s">
        <v>4</v>
      </c>
      <c r="B1656" s="4" t="s">
        <v>5</v>
      </c>
      <c r="C1656" s="4" t="s">
        <v>11</v>
      </c>
      <c r="D1656" s="4" t="s">
        <v>7</v>
      </c>
      <c r="E1656" s="4" t="s">
        <v>14</v>
      </c>
      <c r="F1656" s="4" t="s">
        <v>79</v>
      </c>
      <c r="G1656" s="4" t="s">
        <v>7</v>
      </c>
      <c r="H1656" s="4" t="s">
        <v>7</v>
      </c>
    </row>
    <row r="1657" spans="1:8">
      <c r="A1657" t="n">
        <v>18327</v>
      </c>
      <c r="B1657" s="39" t="n">
        <v>26</v>
      </c>
      <c r="C1657" s="7" t="n">
        <v>7032</v>
      </c>
      <c r="D1657" s="7" t="n">
        <v>17</v>
      </c>
      <c r="E1657" s="7" t="n">
        <v>18391</v>
      </c>
      <c r="F1657" s="7" t="s">
        <v>249</v>
      </c>
      <c r="G1657" s="7" t="n">
        <v>2</v>
      </c>
      <c r="H1657" s="7" t="n">
        <v>0</v>
      </c>
    </row>
    <row r="1658" spans="1:8">
      <c r="A1658" t="s">
        <v>4</v>
      </c>
      <c r="B1658" s="4" t="s">
        <v>5</v>
      </c>
    </row>
    <row r="1659" spans="1:8">
      <c r="A1659" t="n">
        <v>18378</v>
      </c>
      <c r="B1659" s="40" t="n">
        <v>28</v>
      </c>
    </row>
    <row r="1660" spans="1:8">
      <c r="A1660" t="s">
        <v>4</v>
      </c>
      <c r="B1660" s="4" t="s">
        <v>5</v>
      </c>
      <c r="C1660" s="4" t="s">
        <v>11</v>
      </c>
      <c r="D1660" s="4" t="s">
        <v>7</v>
      </c>
    </row>
    <row r="1661" spans="1:8">
      <c r="A1661" t="n">
        <v>18379</v>
      </c>
      <c r="B1661" s="44" t="n">
        <v>89</v>
      </c>
      <c r="C1661" s="7" t="n">
        <v>65533</v>
      </c>
      <c r="D1661" s="7" t="n">
        <v>1</v>
      </c>
    </row>
    <row r="1662" spans="1:8">
      <c r="A1662" t="s">
        <v>4</v>
      </c>
      <c r="B1662" s="4" t="s">
        <v>5</v>
      </c>
      <c r="C1662" s="4" t="s">
        <v>7</v>
      </c>
      <c r="D1662" s="4" t="s">
        <v>11</v>
      </c>
      <c r="E1662" s="4" t="s">
        <v>13</v>
      </c>
    </row>
    <row r="1663" spans="1:8">
      <c r="A1663" t="n">
        <v>18383</v>
      </c>
      <c r="B1663" s="17" t="n">
        <v>58</v>
      </c>
      <c r="C1663" s="7" t="n">
        <v>101</v>
      </c>
      <c r="D1663" s="7" t="n">
        <v>300</v>
      </c>
      <c r="E1663" s="7" t="n">
        <v>1</v>
      </c>
    </row>
    <row r="1664" spans="1:8">
      <c r="A1664" t="s">
        <v>4</v>
      </c>
      <c r="B1664" s="4" t="s">
        <v>5</v>
      </c>
      <c r="C1664" s="4" t="s">
        <v>7</v>
      </c>
      <c r="D1664" s="4" t="s">
        <v>11</v>
      </c>
    </row>
    <row r="1665" spans="1:8">
      <c r="A1665" t="n">
        <v>18391</v>
      </c>
      <c r="B1665" s="17" t="n">
        <v>58</v>
      </c>
      <c r="C1665" s="7" t="n">
        <v>254</v>
      </c>
      <c r="D1665" s="7" t="n">
        <v>0</v>
      </c>
    </row>
    <row r="1666" spans="1:8">
      <c r="A1666" t="s">
        <v>4</v>
      </c>
      <c r="B1666" s="4" t="s">
        <v>5</v>
      </c>
      <c r="C1666" s="4" t="s">
        <v>7</v>
      </c>
      <c r="D1666" s="4" t="s">
        <v>7</v>
      </c>
      <c r="E1666" s="4" t="s">
        <v>13</v>
      </c>
      <c r="F1666" s="4" t="s">
        <v>13</v>
      </c>
      <c r="G1666" s="4" t="s">
        <v>13</v>
      </c>
      <c r="H1666" s="4" t="s">
        <v>11</v>
      </c>
    </row>
    <row r="1667" spans="1:8">
      <c r="A1667" t="n">
        <v>18395</v>
      </c>
      <c r="B1667" s="35" t="n">
        <v>45</v>
      </c>
      <c r="C1667" s="7" t="n">
        <v>2</v>
      </c>
      <c r="D1667" s="7" t="n">
        <v>3</v>
      </c>
      <c r="E1667" s="7" t="n">
        <v>6.82999992370605</v>
      </c>
      <c r="F1667" s="7" t="n">
        <v>0.920000016689301</v>
      </c>
      <c r="G1667" s="7" t="n">
        <v>-9.57999992370605</v>
      </c>
      <c r="H1667" s="7" t="n">
        <v>0</v>
      </c>
    </row>
    <row r="1668" spans="1:8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13</v>
      </c>
      <c r="F1668" s="4" t="s">
        <v>13</v>
      </c>
      <c r="G1668" s="4" t="s">
        <v>13</v>
      </c>
      <c r="H1668" s="4" t="s">
        <v>11</v>
      </c>
    </row>
    <row r="1669" spans="1:8">
      <c r="A1669" t="n">
        <v>18412</v>
      </c>
      <c r="B1669" s="35" t="n">
        <v>45</v>
      </c>
      <c r="C1669" s="7" t="n">
        <v>2</v>
      </c>
      <c r="D1669" s="7" t="n">
        <v>3</v>
      </c>
      <c r="E1669" s="7" t="n">
        <v>6.90000009536743</v>
      </c>
      <c r="F1669" s="7" t="n">
        <v>0.920000016689301</v>
      </c>
      <c r="G1669" s="7" t="n">
        <v>-9.35000038146973</v>
      </c>
      <c r="H1669" s="7" t="n">
        <v>3000</v>
      </c>
    </row>
    <row r="1670" spans="1:8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13</v>
      </c>
      <c r="F1670" s="4" t="s">
        <v>13</v>
      </c>
      <c r="G1670" s="4" t="s">
        <v>13</v>
      </c>
      <c r="H1670" s="4" t="s">
        <v>11</v>
      </c>
      <c r="I1670" s="4" t="s">
        <v>7</v>
      </c>
    </row>
    <row r="1671" spans="1:8">
      <c r="A1671" t="n">
        <v>18429</v>
      </c>
      <c r="B1671" s="35" t="n">
        <v>45</v>
      </c>
      <c r="C1671" s="7" t="n">
        <v>4</v>
      </c>
      <c r="D1671" s="7" t="n">
        <v>3</v>
      </c>
      <c r="E1671" s="7" t="n">
        <v>1</v>
      </c>
      <c r="F1671" s="7" t="n">
        <v>165</v>
      </c>
      <c r="G1671" s="7" t="n">
        <v>0</v>
      </c>
      <c r="H1671" s="7" t="n">
        <v>0</v>
      </c>
      <c r="I1671" s="7" t="n">
        <v>0</v>
      </c>
    </row>
    <row r="1672" spans="1:8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13</v>
      </c>
      <c r="F1672" s="4" t="s">
        <v>11</v>
      </c>
    </row>
    <row r="1673" spans="1:8">
      <c r="A1673" t="n">
        <v>18447</v>
      </c>
      <c r="B1673" s="35" t="n">
        <v>45</v>
      </c>
      <c r="C1673" s="7" t="n">
        <v>5</v>
      </c>
      <c r="D1673" s="7" t="n">
        <v>3</v>
      </c>
      <c r="E1673" s="7" t="n">
        <v>2.70000004768372</v>
      </c>
      <c r="F1673" s="7" t="n">
        <v>0</v>
      </c>
    </row>
    <row r="1674" spans="1:8">
      <c r="A1674" t="s">
        <v>4</v>
      </c>
      <c r="B1674" s="4" t="s">
        <v>5</v>
      </c>
      <c r="C1674" s="4" t="s">
        <v>7</v>
      </c>
      <c r="D1674" s="4" t="s">
        <v>7</v>
      </c>
      <c r="E1674" s="4" t="s">
        <v>13</v>
      </c>
      <c r="F1674" s="4" t="s">
        <v>11</v>
      </c>
    </row>
    <row r="1675" spans="1:8">
      <c r="A1675" t="n">
        <v>18456</v>
      </c>
      <c r="B1675" s="35" t="n">
        <v>45</v>
      </c>
      <c r="C1675" s="7" t="n">
        <v>11</v>
      </c>
      <c r="D1675" s="7" t="n">
        <v>3</v>
      </c>
      <c r="E1675" s="7" t="n">
        <v>28.7000007629395</v>
      </c>
      <c r="F1675" s="7" t="n">
        <v>0</v>
      </c>
    </row>
    <row r="1676" spans="1:8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  <c r="F1676" s="4" t="s">
        <v>8</v>
      </c>
      <c r="G1676" s="4" t="s">
        <v>8</v>
      </c>
      <c r="H1676" s="4" t="s">
        <v>8</v>
      </c>
    </row>
    <row r="1677" spans="1:8">
      <c r="A1677" t="n">
        <v>18465</v>
      </c>
      <c r="B1677" s="38" t="n">
        <v>51</v>
      </c>
      <c r="C1677" s="7" t="n">
        <v>3</v>
      </c>
      <c r="D1677" s="7" t="n">
        <v>7032</v>
      </c>
      <c r="E1677" s="7" t="s">
        <v>87</v>
      </c>
      <c r="F1677" s="7" t="s">
        <v>87</v>
      </c>
      <c r="G1677" s="7" t="s">
        <v>86</v>
      </c>
      <c r="H1677" s="7" t="s">
        <v>87</v>
      </c>
    </row>
    <row r="1678" spans="1:8">
      <c r="A1678" t="s">
        <v>4</v>
      </c>
      <c r="B1678" s="4" t="s">
        <v>5</v>
      </c>
      <c r="C1678" s="4" t="s">
        <v>11</v>
      </c>
      <c r="D1678" s="4" t="s">
        <v>11</v>
      </c>
      <c r="E1678" s="4" t="s">
        <v>11</v>
      </c>
    </row>
    <row r="1679" spans="1:8">
      <c r="A1679" t="n">
        <v>18478</v>
      </c>
      <c r="B1679" s="48" t="n">
        <v>61</v>
      </c>
      <c r="C1679" s="7" t="n">
        <v>18</v>
      </c>
      <c r="D1679" s="7" t="n">
        <v>17</v>
      </c>
      <c r="E1679" s="7" t="n">
        <v>0</v>
      </c>
    </row>
    <row r="1680" spans="1:8">
      <c r="A1680" t="s">
        <v>4</v>
      </c>
      <c r="B1680" s="4" t="s">
        <v>5</v>
      </c>
      <c r="C1680" s="4" t="s">
        <v>11</v>
      </c>
      <c r="D1680" s="4" t="s">
        <v>13</v>
      </c>
      <c r="E1680" s="4" t="s">
        <v>13</v>
      </c>
      <c r="F1680" s="4" t="s">
        <v>13</v>
      </c>
      <c r="G1680" s="4" t="s">
        <v>13</v>
      </c>
    </row>
    <row r="1681" spans="1:9">
      <c r="A1681" t="n">
        <v>18485</v>
      </c>
      <c r="B1681" s="32" t="n">
        <v>46</v>
      </c>
      <c r="C1681" s="7" t="n">
        <v>18</v>
      </c>
      <c r="D1681" s="7" t="n">
        <v>6.59999990463257</v>
      </c>
      <c r="E1681" s="7" t="n">
        <v>0.00999999977648258</v>
      </c>
      <c r="F1681" s="7" t="n">
        <v>-2.45000004768372</v>
      </c>
      <c r="G1681" s="7" t="n">
        <v>173.5</v>
      </c>
    </row>
    <row r="1682" spans="1:9">
      <c r="A1682" t="s">
        <v>4</v>
      </c>
      <c r="B1682" s="4" t="s">
        <v>5</v>
      </c>
      <c r="C1682" s="4" t="s">
        <v>11</v>
      </c>
      <c r="D1682" s="4" t="s">
        <v>7</v>
      </c>
      <c r="E1682" s="4" t="s">
        <v>8</v>
      </c>
      <c r="F1682" s="4" t="s">
        <v>13</v>
      </c>
      <c r="G1682" s="4" t="s">
        <v>13</v>
      </c>
      <c r="H1682" s="4" t="s">
        <v>13</v>
      </c>
    </row>
    <row r="1683" spans="1:9">
      <c r="A1683" t="n">
        <v>18504</v>
      </c>
      <c r="B1683" s="33" t="n">
        <v>48</v>
      </c>
      <c r="C1683" s="7" t="n">
        <v>18</v>
      </c>
      <c r="D1683" s="7" t="n">
        <v>0</v>
      </c>
      <c r="E1683" s="7" t="s">
        <v>77</v>
      </c>
      <c r="F1683" s="7" t="n">
        <v>-1</v>
      </c>
      <c r="G1683" s="7" t="n">
        <v>1</v>
      </c>
      <c r="H1683" s="7" t="n">
        <v>0</v>
      </c>
    </row>
    <row r="1684" spans="1:9">
      <c r="A1684" t="s">
        <v>4</v>
      </c>
      <c r="B1684" s="4" t="s">
        <v>5</v>
      </c>
      <c r="C1684" s="4" t="s">
        <v>11</v>
      </c>
      <c r="D1684" s="4" t="s">
        <v>11</v>
      </c>
      <c r="E1684" s="4" t="s">
        <v>13</v>
      </c>
      <c r="F1684" s="4" t="s">
        <v>13</v>
      </c>
      <c r="G1684" s="4" t="s">
        <v>13</v>
      </c>
      <c r="H1684" s="4" t="s">
        <v>13</v>
      </c>
      <c r="I1684" s="4" t="s">
        <v>7</v>
      </c>
      <c r="J1684" s="4" t="s">
        <v>11</v>
      </c>
    </row>
    <row r="1685" spans="1:9">
      <c r="A1685" t="n">
        <v>18530</v>
      </c>
      <c r="B1685" s="50" t="n">
        <v>55</v>
      </c>
      <c r="C1685" s="7" t="n">
        <v>18</v>
      </c>
      <c r="D1685" s="7" t="n">
        <v>65533</v>
      </c>
      <c r="E1685" s="7" t="n">
        <v>7.03000020980835</v>
      </c>
      <c r="F1685" s="7" t="n">
        <v>0.0399999991059303</v>
      </c>
      <c r="G1685" s="7" t="n">
        <v>-5.53000020980835</v>
      </c>
      <c r="H1685" s="7" t="n">
        <v>1.20000004768372</v>
      </c>
      <c r="I1685" s="7" t="n">
        <v>0</v>
      </c>
      <c r="J1685" s="7" t="n">
        <v>0</v>
      </c>
    </row>
    <row r="1686" spans="1:9">
      <c r="A1686" t="s">
        <v>4</v>
      </c>
      <c r="B1686" s="4" t="s">
        <v>5</v>
      </c>
      <c r="C1686" s="4" t="s">
        <v>11</v>
      </c>
      <c r="D1686" s="4" t="s">
        <v>7</v>
      </c>
    </row>
    <row r="1687" spans="1:9">
      <c r="A1687" t="n">
        <v>18554</v>
      </c>
      <c r="B1687" s="51" t="n">
        <v>56</v>
      </c>
      <c r="C1687" s="7" t="n">
        <v>18</v>
      </c>
      <c r="D1687" s="7" t="n">
        <v>0</v>
      </c>
    </row>
    <row r="1688" spans="1:9">
      <c r="A1688" t="s">
        <v>4</v>
      </c>
      <c r="B1688" s="4" t="s">
        <v>5</v>
      </c>
      <c r="C1688" s="4" t="s">
        <v>11</v>
      </c>
      <c r="D1688" s="4" t="s">
        <v>7</v>
      </c>
      <c r="E1688" s="4" t="s">
        <v>8</v>
      </c>
      <c r="F1688" s="4" t="s">
        <v>13</v>
      </c>
      <c r="G1688" s="4" t="s">
        <v>13</v>
      </c>
      <c r="H1688" s="4" t="s">
        <v>13</v>
      </c>
    </row>
    <row r="1689" spans="1:9">
      <c r="A1689" t="n">
        <v>18558</v>
      </c>
      <c r="B1689" s="33" t="n">
        <v>48</v>
      </c>
      <c r="C1689" s="7" t="n">
        <v>18</v>
      </c>
      <c r="D1689" s="7" t="n">
        <v>0</v>
      </c>
      <c r="E1689" s="7" t="s">
        <v>73</v>
      </c>
      <c r="F1689" s="7" t="n">
        <v>-1</v>
      </c>
      <c r="G1689" s="7" t="n">
        <v>1</v>
      </c>
      <c r="H1689" s="7" t="n">
        <v>0</v>
      </c>
    </row>
    <row r="1690" spans="1:9">
      <c r="A1690" t="s">
        <v>4</v>
      </c>
      <c r="B1690" s="4" t="s">
        <v>5</v>
      </c>
      <c r="C1690" s="4" t="s">
        <v>11</v>
      </c>
      <c r="D1690" s="4" t="s">
        <v>11</v>
      </c>
      <c r="E1690" s="4" t="s">
        <v>13</v>
      </c>
      <c r="F1690" s="4" t="s">
        <v>7</v>
      </c>
    </row>
    <row r="1691" spans="1:9">
      <c r="A1691" t="n">
        <v>18584</v>
      </c>
      <c r="B1691" s="52" t="n">
        <v>53</v>
      </c>
      <c r="C1691" s="7" t="n">
        <v>18</v>
      </c>
      <c r="D1691" s="7" t="n">
        <v>17</v>
      </c>
      <c r="E1691" s="7" t="n">
        <v>10</v>
      </c>
      <c r="F1691" s="7" t="n">
        <v>1</v>
      </c>
    </row>
    <row r="1692" spans="1:9">
      <c r="A1692" t="s">
        <v>4</v>
      </c>
      <c r="B1692" s="4" t="s">
        <v>5</v>
      </c>
      <c r="C1692" s="4" t="s">
        <v>11</v>
      </c>
    </row>
    <row r="1693" spans="1:9">
      <c r="A1693" t="n">
        <v>18594</v>
      </c>
      <c r="B1693" s="53" t="n">
        <v>54</v>
      </c>
      <c r="C1693" s="7" t="n">
        <v>18</v>
      </c>
    </row>
    <row r="1694" spans="1:9">
      <c r="A1694" t="s">
        <v>4</v>
      </c>
      <c r="B1694" s="4" t="s">
        <v>5</v>
      </c>
      <c r="C1694" s="4" t="s">
        <v>7</v>
      </c>
      <c r="D1694" s="4" t="s">
        <v>11</v>
      </c>
    </row>
    <row r="1695" spans="1:9">
      <c r="A1695" t="n">
        <v>18597</v>
      </c>
      <c r="B1695" s="17" t="n">
        <v>58</v>
      </c>
      <c r="C1695" s="7" t="n">
        <v>255</v>
      </c>
      <c r="D1695" s="7" t="n">
        <v>0</v>
      </c>
    </row>
    <row r="1696" spans="1:9">
      <c r="A1696" t="s">
        <v>4</v>
      </c>
      <c r="B1696" s="4" t="s">
        <v>5</v>
      </c>
      <c r="C1696" s="4" t="s">
        <v>7</v>
      </c>
      <c r="D1696" s="4" t="s">
        <v>11</v>
      </c>
      <c r="E1696" s="4" t="s">
        <v>8</v>
      </c>
    </row>
    <row r="1697" spans="1:10">
      <c r="A1697" t="n">
        <v>18601</v>
      </c>
      <c r="B1697" s="38" t="n">
        <v>51</v>
      </c>
      <c r="C1697" s="7" t="n">
        <v>4</v>
      </c>
      <c r="D1697" s="7" t="n">
        <v>17</v>
      </c>
      <c r="E1697" s="7" t="s">
        <v>245</v>
      </c>
    </row>
    <row r="1698" spans="1:10">
      <c r="A1698" t="s">
        <v>4</v>
      </c>
      <c r="B1698" s="4" t="s">
        <v>5</v>
      </c>
      <c r="C1698" s="4" t="s">
        <v>11</v>
      </c>
    </row>
    <row r="1699" spans="1:10">
      <c r="A1699" t="n">
        <v>18620</v>
      </c>
      <c r="B1699" s="24" t="n">
        <v>16</v>
      </c>
      <c r="C1699" s="7" t="n">
        <v>0</v>
      </c>
    </row>
    <row r="1700" spans="1:10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14</v>
      </c>
      <c r="F1700" s="4" t="s">
        <v>79</v>
      </c>
      <c r="G1700" s="4" t="s">
        <v>7</v>
      </c>
      <c r="H1700" s="4" t="s">
        <v>7</v>
      </c>
    </row>
    <row r="1701" spans="1:10">
      <c r="A1701" t="n">
        <v>18623</v>
      </c>
      <c r="B1701" s="39" t="n">
        <v>26</v>
      </c>
      <c r="C1701" s="7" t="n">
        <v>17</v>
      </c>
      <c r="D1701" s="7" t="n">
        <v>17</v>
      </c>
      <c r="E1701" s="7" t="n">
        <v>16368</v>
      </c>
      <c r="F1701" s="7" t="s">
        <v>250</v>
      </c>
      <c r="G1701" s="7" t="n">
        <v>2</v>
      </c>
      <c r="H1701" s="7" t="n">
        <v>0</v>
      </c>
    </row>
    <row r="1702" spans="1:10">
      <c r="A1702" t="s">
        <v>4</v>
      </c>
      <c r="B1702" s="4" t="s">
        <v>5</v>
      </c>
    </row>
    <row r="1703" spans="1:10">
      <c r="A1703" t="n">
        <v>18661</v>
      </c>
      <c r="B1703" s="40" t="n">
        <v>28</v>
      </c>
    </row>
    <row r="1704" spans="1:10">
      <c r="A1704" t="s">
        <v>4</v>
      </c>
      <c r="B1704" s="4" t="s">
        <v>5</v>
      </c>
      <c r="C1704" s="4" t="s">
        <v>7</v>
      </c>
      <c r="D1704" s="4" t="s">
        <v>11</v>
      </c>
      <c r="E1704" s="4" t="s">
        <v>8</v>
      </c>
    </row>
    <row r="1705" spans="1:10">
      <c r="A1705" t="n">
        <v>18662</v>
      </c>
      <c r="B1705" s="38" t="n">
        <v>51</v>
      </c>
      <c r="C1705" s="7" t="n">
        <v>4</v>
      </c>
      <c r="D1705" s="7" t="n">
        <v>18</v>
      </c>
      <c r="E1705" s="7" t="s">
        <v>248</v>
      </c>
    </row>
    <row r="1706" spans="1:10">
      <c r="A1706" t="s">
        <v>4</v>
      </c>
      <c r="B1706" s="4" t="s">
        <v>5</v>
      </c>
      <c r="C1706" s="4" t="s">
        <v>11</v>
      </c>
    </row>
    <row r="1707" spans="1:10">
      <c r="A1707" t="n">
        <v>18676</v>
      </c>
      <c r="B1707" s="24" t="n">
        <v>16</v>
      </c>
      <c r="C1707" s="7" t="n">
        <v>0</v>
      </c>
    </row>
    <row r="1708" spans="1:10">
      <c r="A1708" t="s">
        <v>4</v>
      </c>
      <c r="B1708" s="4" t="s">
        <v>5</v>
      </c>
      <c r="C1708" s="4" t="s">
        <v>11</v>
      </c>
      <c r="D1708" s="4" t="s">
        <v>7</v>
      </c>
      <c r="E1708" s="4" t="s">
        <v>14</v>
      </c>
      <c r="F1708" s="4" t="s">
        <v>79</v>
      </c>
      <c r="G1708" s="4" t="s">
        <v>7</v>
      </c>
      <c r="H1708" s="4" t="s">
        <v>7</v>
      </c>
      <c r="I1708" s="4" t="s">
        <v>7</v>
      </c>
      <c r="J1708" s="4" t="s">
        <v>14</v>
      </c>
      <c r="K1708" s="4" t="s">
        <v>79</v>
      </c>
      <c r="L1708" s="4" t="s">
        <v>7</v>
      </c>
      <c r="M1708" s="4" t="s">
        <v>7</v>
      </c>
      <c r="N1708" s="4" t="s">
        <v>7</v>
      </c>
      <c r="O1708" s="4" t="s">
        <v>14</v>
      </c>
      <c r="P1708" s="4" t="s">
        <v>79</v>
      </c>
      <c r="Q1708" s="4" t="s">
        <v>7</v>
      </c>
      <c r="R1708" s="4" t="s">
        <v>7</v>
      </c>
    </row>
    <row r="1709" spans="1:10">
      <c r="A1709" t="n">
        <v>18679</v>
      </c>
      <c r="B1709" s="39" t="n">
        <v>26</v>
      </c>
      <c r="C1709" s="7" t="n">
        <v>18</v>
      </c>
      <c r="D1709" s="7" t="n">
        <v>17</v>
      </c>
      <c r="E1709" s="7" t="n">
        <v>17335</v>
      </c>
      <c r="F1709" s="7" t="s">
        <v>251</v>
      </c>
      <c r="G1709" s="7" t="n">
        <v>2</v>
      </c>
      <c r="H1709" s="7" t="n">
        <v>3</v>
      </c>
      <c r="I1709" s="7" t="n">
        <v>17</v>
      </c>
      <c r="J1709" s="7" t="n">
        <v>17336</v>
      </c>
      <c r="K1709" s="7" t="s">
        <v>252</v>
      </c>
      <c r="L1709" s="7" t="n">
        <v>2</v>
      </c>
      <c r="M1709" s="7" t="n">
        <v>3</v>
      </c>
      <c r="N1709" s="7" t="n">
        <v>17</v>
      </c>
      <c r="O1709" s="7" t="n">
        <v>17337</v>
      </c>
      <c r="P1709" s="7" t="s">
        <v>253</v>
      </c>
      <c r="Q1709" s="7" t="n">
        <v>2</v>
      </c>
      <c r="R1709" s="7" t="n">
        <v>0</v>
      </c>
    </row>
    <row r="1710" spans="1:10">
      <c r="A1710" t="s">
        <v>4</v>
      </c>
      <c r="B1710" s="4" t="s">
        <v>5</v>
      </c>
    </row>
    <row r="1711" spans="1:10">
      <c r="A1711" t="n">
        <v>18982</v>
      </c>
      <c r="B1711" s="40" t="n">
        <v>28</v>
      </c>
    </row>
    <row r="1712" spans="1:10">
      <c r="A1712" t="s">
        <v>4</v>
      </c>
      <c r="B1712" s="4" t="s">
        <v>5</v>
      </c>
      <c r="C1712" s="4" t="s">
        <v>7</v>
      </c>
      <c r="D1712" s="4" t="s">
        <v>11</v>
      </c>
      <c r="E1712" s="4" t="s">
        <v>8</v>
      </c>
    </row>
    <row r="1713" spans="1:18">
      <c r="A1713" t="n">
        <v>18983</v>
      </c>
      <c r="B1713" s="38" t="n">
        <v>51</v>
      </c>
      <c r="C1713" s="7" t="n">
        <v>4</v>
      </c>
      <c r="D1713" s="7" t="n">
        <v>7032</v>
      </c>
      <c r="E1713" s="7" t="s">
        <v>254</v>
      </c>
    </row>
    <row r="1714" spans="1:18">
      <c r="A1714" t="s">
        <v>4</v>
      </c>
      <c r="B1714" s="4" t="s">
        <v>5</v>
      </c>
      <c r="C1714" s="4" t="s">
        <v>11</v>
      </c>
    </row>
    <row r="1715" spans="1:18">
      <c r="A1715" t="n">
        <v>18997</v>
      </c>
      <c r="B1715" s="24" t="n">
        <v>16</v>
      </c>
      <c r="C1715" s="7" t="n">
        <v>0</v>
      </c>
    </row>
    <row r="1716" spans="1:18">
      <c r="A1716" t="s">
        <v>4</v>
      </c>
      <c r="B1716" s="4" t="s">
        <v>5</v>
      </c>
      <c r="C1716" s="4" t="s">
        <v>11</v>
      </c>
      <c r="D1716" s="4" t="s">
        <v>7</v>
      </c>
      <c r="E1716" s="4" t="s">
        <v>14</v>
      </c>
      <c r="F1716" s="4" t="s">
        <v>79</v>
      </c>
      <c r="G1716" s="4" t="s">
        <v>7</v>
      </c>
      <c r="H1716" s="4" t="s">
        <v>7</v>
      </c>
    </row>
    <row r="1717" spans="1:18">
      <c r="A1717" t="n">
        <v>19000</v>
      </c>
      <c r="B1717" s="39" t="n">
        <v>26</v>
      </c>
      <c r="C1717" s="7" t="n">
        <v>7032</v>
      </c>
      <c r="D1717" s="7" t="n">
        <v>17</v>
      </c>
      <c r="E1717" s="7" t="n">
        <v>18392</v>
      </c>
      <c r="F1717" s="7" t="s">
        <v>255</v>
      </c>
      <c r="G1717" s="7" t="n">
        <v>2</v>
      </c>
      <c r="H1717" s="7" t="n">
        <v>0</v>
      </c>
    </row>
    <row r="1718" spans="1:18">
      <c r="A1718" t="s">
        <v>4</v>
      </c>
      <c r="B1718" s="4" t="s">
        <v>5</v>
      </c>
    </row>
    <row r="1719" spans="1:18">
      <c r="A1719" t="n">
        <v>19126</v>
      </c>
      <c r="B1719" s="40" t="n">
        <v>28</v>
      </c>
    </row>
    <row r="1720" spans="1:18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8</v>
      </c>
    </row>
    <row r="1721" spans="1:18">
      <c r="A1721" t="n">
        <v>19127</v>
      </c>
      <c r="B1721" s="38" t="n">
        <v>51</v>
      </c>
      <c r="C1721" s="7" t="n">
        <v>4</v>
      </c>
      <c r="D1721" s="7" t="n">
        <v>0</v>
      </c>
      <c r="E1721" s="7" t="s">
        <v>256</v>
      </c>
    </row>
    <row r="1722" spans="1:18">
      <c r="A1722" t="s">
        <v>4</v>
      </c>
      <c r="B1722" s="4" t="s">
        <v>5</v>
      </c>
      <c r="C1722" s="4" t="s">
        <v>11</v>
      </c>
    </row>
    <row r="1723" spans="1:18">
      <c r="A1723" t="n">
        <v>19141</v>
      </c>
      <c r="B1723" s="24" t="n">
        <v>16</v>
      </c>
      <c r="C1723" s="7" t="n">
        <v>0</v>
      </c>
    </row>
    <row r="1724" spans="1:18">
      <c r="A1724" t="s">
        <v>4</v>
      </c>
      <c r="B1724" s="4" t="s">
        <v>5</v>
      </c>
      <c r="C1724" s="4" t="s">
        <v>11</v>
      </c>
      <c r="D1724" s="4" t="s">
        <v>7</v>
      </c>
      <c r="E1724" s="4" t="s">
        <v>14</v>
      </c>
      <c r="F1724" s="4" t="s">
        <v>79</v>
      </c>
      <c r="G1724" s="4" t="s">
        <v>7</v>
      </c>
      <c r="H1724" s="4" t="s">
        <v>7</v>
      </c>
    </row>
    <row r="1725" spans="1:18">
      <c r="A1725" t="n">
        <v>19144</v>
      </c>
      <c r="B1725" s="39" t="n">
        <v>26</v>
      </c>
      <c r="C1725" s="7" t="n">
        <v>0</v>
      </c>
      <c r="D1725" s="7" t="n">
        <v>17</v>
      </c>
      <c r="E1725" s="7" t="n">
        <v>60242</v>
      </c>
      <c r="F1725" s="7" t="s">
        <v>257</v>
      </c>
      <c r="G1725" s="7" t="n">
        <v>2</v>
      </c>
      <c r="H1725" s="7" t="n">
        <v>0</v>
      </c>
    </row>
    <row r="1726" spans="1:18">
      <c r="A1726" t="s">
        <v>4</v>
      </c>
      <c r="B1726" s="4" t="s">
        <v>5</v>
      </c>
    </row>
    <row r="1727" spans="1:18">
      <c r="A1727" t="n">
        <v>19177</v>
      </c>
      <c r="B1727" s="40" t="n">
        <v>28</v>
      </c>
    </row>
    <row r="1728" spans="1:18">
      <c r="A1728" t="s">
        <v>4</v>
      </c>
      <c r="B1728" s="4" t="s">
        <v>5</v>
      </c>
      <c r="C1728" s="4" t="s">
        <v>11</v>
      </c>
      <c r="D1728" s="4" t="s">
        <v>7</v>
      </c>
      <c r="E1728" s="4" t="s">
        <v>8</v>
      </c>
      <c r="F1728" s="4" t="s">
        <v>13</v>
      </c>
      <c r="G1728" s="4" t="s">
        <v>13</v>
      </c>
      <c r="H1728" s="4" t="s">
        <v>13</v>
      </c>
    </row>
    <row r="1729" spans="1:8">
      <c r="A1729" t="n">
        <v>19178</v>
      </c>
      <c r="B1729" s="33" t="n">
        <v>48</v>
      </c>
      <c r="C1729" s="7" t="n">
        <v>17</v>
      </c>
      <c r="D1729" s="7" t="n">
        <v>0</v>
      </c>
      <c r="E1729" s="7" t="s">
        <v>76</v>
      </c>
      <c r="F1729" s="7" t="n">
        <v>-1</v>
      </c>
      <c r="G1729" s="7" t="n">
        <v>1</v>
      </c>
      <c r="H1729" s="7" t="n">
        <v>1.12103877145985e-44</v>
      </c>
    </row>
    <row r="1730" spans="1:8">
      <c r="A1730" t="s">
        <v>4</v>
      </c>
      <c r="B1730" s="4" t="s">
        <v>5</v>
      </c>
      <c r="C1730" s="4" t="s">
        <v>7</v>
      </c>
      <c r="D1730" s="4" t="s">
        <v>11</v>
      </c>
      <c r="E1730" s="4" t="s">
        <v>8</v>
      </c>
    </row>
    <row r="1731" spans="1:8">
      <c r="A1731" t="n">
        <v>19207</v>
      </c>
      <c r="B1731" s="38" t="n">
        <v>51</v>
      </c>
      <c r="C1731" s="7" t="n">
        <v>4</v>
      </c>
      <c r="D1731" s="7" t="n">
        <v>17</v>
      </c>
      <c r="E1731" s="7" t="s">
        <v>258</v>
      </c>
    </row>
    <row r="1732" spans="1:8">
      <c r="A1732" t="s">
        <v>4</v>
      </c>
      <c r="B1732" s="4" t="s">
        <v>5</v>
      </c>
      <c r="C1732" s="4" t="s">
        <v>11</v>
      </c>
    </row>
    <row r="1733" spans="1:8">
      <c r="A1733" t="n">
        <v>19226</v>
      </c>
      <c r="B1733" s="24" t="n">
        <v>16</v>
      </c>
      <c r="C1733" s="7" t="n">
        <v>0</v>
      </c>
    </row>
    <row r="1734" spans="1:8">
      <c r="A1734" t="s">
        <v>4</v>
      </c>
      <c r="B1734" s="4" t="s">
        <v>5</v>
      </c>
      <c r="C1734" s="4" t="s">
        <v>11</v>
      </c>
      <c r="D1734" s="4" t="s">
        <v>7</v>
      </c>
      <c r="E1734" s="4" t="s">
        <v>14</v>
      </c>
      <c r="F1734" s="4" t="s">
        <v>79</v>
      </c>
      <c r="G1734" s="4" t="s">
        <v>7</v>
      </c>
      <c r="H1734" s="4" t="s">
        <v>7</v>
      </c>
    </row>
    <row r="1735" spans="1:8">
      <c r="A1735" t="n">
        <v>19229</v>
      </c>
      <c r="B1735" s="39" t="n">
        <v>26</v>
      </c>
      <c r="C1735" s="7" t="n">
        <v>17</v>
      </c>
      <c r="D1735" s="7" t="n">
        <v>17</v>
      </c>
      <c r="E1735" s="7" t="n">
        <v>16369</v>
      </c>
      <c r="F1735" s="7" t="s">
        <v>259</v>
      </c>
      <c r="G1735" s="7" t="n">
        <v>2</v>
      </c>
      <c r="H1735" s="7" t="n">
        <v>0</v>
      </c>
    </row>
    <row r="1736" spans="1:8">
      <c r="A1736" t="s">
        <v>4</v>
      </c>
      <c r="B1736" s="4" t="s">
        <v>5</v>
      </c>
    </row>
    <row r="1737" spans="1:8">
      <c r="A1737" t="n">
        <v>19284</v>
      </c>
      <c r="B1737" s="40" t="n">
        <v>28</v>
      </c>
    </row>
    <row r="1738" spans="1:8">
      <c r="A1738" t="s">
        <v>4</v>
      </c>
      <c r="B1738" s="4" t="s">
        <v>5</v>
      </c>
      <c r="C1738" s="4" t="s">
        <v>7</v>
      </c>
      <c r="D1738" s="4" t="s">
        <v>11</v>
      </c>
      <c r="E1738" s="4" t="s">
        <v>8</v>
      </c>
    </row>
    <row r="1739" spans="1:8">
      <c r="A1739" t="n">
        <v>19285</v>
      </c>
      <c r="B1739" s="38" t="n">
        <v>51</v>
      </c>
      <c r="C1739" s="7" t="n">
        <v>4</v>
      </c>
      <c r="D1739" s="7" t="n">
        <v>18</v>
      </c>
      <c r="E1739" s="7" t="s">
        <v>260</v>
      </c>
    </row>
    <row r="1740" spans="1:8">
      <c r="A1740" t="s">
        <v>4</v>
      </c>
      <c r="B1740" s="4" t="s">
        <v>5</v>
      </c>
      <c r="C1740" s="4" t="s">
        <v>11</v>
      </c>
    </row>
    <row r="1741" spans="1:8">
      <c r="A1741" t="n">
        <v>19299</v>
      </c>
      <c r="B1741" s="24" t="n">
        <v>16</v>
      </c>
      <c r="C1741" s="7" t="n">
        <v>0</v>
      </c>
    </row>
    <row r="1742" spans="1:8">
      <c r="A1742" t="s">
        <v>4</v>
      </c>
      <c r="B1742" s="4" t="s">
        <v>5</v>
      </c>
      <c r="C1742" s="4" t="s">
        <v>11</v>
      </c>
      <c r="D1742" s="4" t="s">
        <v>7</v>
      </c>
      <c r="E1742" s="4" t="s">
        <v>14</v>
      </c>
      <c r="F1742" s="4" t="s">
        <v>79</v>
      </c>
      <c r="G1742" s="4" t="s">
        <v>7</v>
      </c>
      <c r="H1742" s="4" t="s">
        <v>7</v>
      </c>
      <c r="I1742" s="4" t="s">
        <v>7</v>
      </c>
      <c r="J1742" s="4" t="s">
        <v>14</v>
      </c>
      <c r="K1742" s="4" t="s">
        <v>79</v>
      </c>
      <c r="L1742" s="4" t="s">
        <v>7</v>
      </c>
      <c r="M1742" s="4" t="s">
        <v>7</v>
      </c>
      <c r="N1742" s="4" t="s">
        <v>7</v>
      </c>
      <c r="O1742" s="4" t="s">
        <v>14</v>
      </c>
      <c r="P1742" s="4" t="s">
        <v>79</v>
      </c>
      <c r="Q1742" s="4" t="s">
        <v>7</v>
      </c>
      <c r="R1742" s="4" t="s">
        <v>7</v>
      </c>
    </row>
    <row r="1743" spans="1:8">
      <c r="A1743" t="n">
        <v>19302</v>
      </c>
      <c r="B1743" s="39" t="n">
        <v>26</v>
      </c>
      <c r="C1743" s="7" t="n">
        <v>18</v>
      </c>
      <c r="D1743" s="7" t="n">
        <v>17</v>
      </c>
      <c r="E1743" s="7" t="n">
        <v>17338</v>
      </c>
      <c r="F1743" s="7" t="s">
        <v>261</v>
      </c>
      <c r="G1743" s="7" t="n">
        <v>2</v>
      </c>
      <c r="H1743" s="7" t="n">
        <v>3</v>
      </c>
      <c r="I1743" s="7" t="n">
        <v>17</v>
      </c>
      <c r="J1743" s="7" t="n">
        <v>17339</v>
      </c>
      <c r="K1743" s="7" t="s">
        <v>262</v>
      </c>
      <c r="L1743" s="7" t="n">
        <v>2</v>
      </c>
      <c r="M1743" s="7" t="n">
        <v>3</v>
      </c>
      <c r="N1743" s="7" t="n">
        <v>17</v>
      </c>
      <c r="O1743" s="7" t="n">
        <v>17340</v>
      </c>
      <c r="P1743" s="7" t="s">
        <v>263</v>
      </c>
      <c r="Q1743" s="7" t="n">
        <v>2</v>
      </c>
      <c r="R1743" s="7" t="n">
        <v>0</v>
      </c>
    </row>
    <row r="1744" spans="1:8">
      <c r="A1744" t="s">
        <v>4</v>
      </c>
      <c r="B1744" s="4" t="s">
        <v>5</v>
      </c>
    </row>
    <row r="1745" spans="1:18">
      <c r="A1745" t="n">
        <v>19671</v>
      </c>
      <c r="B1745" s="40" t="n">
        <v>28</v>
      </c>
    </row>
    <row r="1746" spans="1:18">
      <c r="A1746" t="s">
        <v>4</v>
      </c>
      <c r="B1746" s="4" t="s">
        <v>5</v>
      </c>
      <c r="C1746" s="4" t="s">
        <v>11</v>
      </c>
      <c r="D1746" s="4" t="s">
        <v>7</v>
      </c>
      <c r="E1746" s="4" t="s">
        <v>8</v>
      </c>
      <c r="F1746" s="4" t="s">
        <v>13</v>
      </c>
      <c r="G1746" s="4" t="s">
        <v>13</v>
      </c>
      <c r="H1746" s="4" t="s">
        <v>13</v>
      </c>
    </row>
    <row r="1747" spans="1:18">
      <c r="A1747" t="n">
        <v>19672</v>
      </c>
      <c r="B1747" s="33" t="n">
        <v>48</v>
      </c>
      <c r="C1747" s="7" t="n">
        <v>17</v>
      </c>
      <c r="D1747" s="7" t="n">
        <v>0</v>
      </c>
      <c r="E1747" s="7" t="s">
        <v>75</v>
      </c>
      <c r="F1747" s="7" t="n">
        <v>-1</v>
      </c>
      <c r="G1747" s="7" t="n">
        <v>1</v>
      </c>
      <c r="H1747" s="7" t="n">
        <v>0</v>
      </c>
    </row>
    <row r="1748" spans="1:18">
      <c r="A1748" t="s">
        <v>4</v>
      </c>
      <c r="B1748" s="4" t="s">
        <v>5</v>
      </c>
      <c r="C1748" s="4" t="s">
        <v>11</v>
      </c>
      <c r="D1748" s="4" t="s">
        <v>13</v>
      </c>
      <c r="E1748" s="4" t="s">
        <v>13</v>
      </c>
      <c r="F1748" s="4" t="s">
        <v>13</v>
      </c>
      <c r="G1748" s="4" t="s">
        <v>11</v>
      </c>
      <c r="H1748" s="4" t="s">
        <v>11</v>
      </c>
    </row>
    <row r="1749" spans="1:18">
      <c r="A1749" t="n">
        <v>19702</v>
      </c>
      <c r="B1749" s="45" t="n">
        <v>60</v>
      </c>
      <c r="C1749" s="7" t="n">
        <v>17</v>
      </c>
      <c r="D1749" s="7" t="n">
        <v>0</v>
      </c>
      <c r="E1749" s="7" t="n">
        <v>-15</v>
      </c>
      <c r="F1749" s="7" t="n">
        <v>0</v>
      </c>
      <c r="G1749" s="7" t="n">
        <v>300</v>
      </c>
      <c r="H1749" s="7" t="n">
        <v>0</v>
      </c>
    </row>
    <row r="1750" spans="1:18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8</v>
      </c>
    </row>
    <row r="1751" spans="1:18">
      <c r="A1751" t="n">
        <v>19721</v>
      </c>
      <c r="B1751" s="38" t="n">
        <v>51</v>
      </c>
      <c r="C1751" s="7" t="n">
        <v>4</v>
      </c>
      <c r="D1751" s="7" t="n">
        <v>17</v>
      </c>
      <c r="E1751" s="7" t="s">
        <v>264</v>
      </c>
    </row>
    <row r="1752" spans="1:18">
      <c r="A1752" t="s">
        <v>4</v>
      </c>
      <c r="B1752" s="4" t="s">
        <v>5</v>
      </c>
      <c r="C1752" s="4" t="s">
        <v>11</v>
      </c>
    </row>
    <row r="1753" spans="1:18">
      <c r="A1753" t="n">
        <v>19741</v>
      </c>
      <c r="B1753" s="24" t="n">
        <v>16</v>
      </c>
      <c r="C1753" s="7" t="n">
        <v>0</v>
      </c>
    </row>
    <row r="1754" spans="1:18">
      <c r="A1754" t="s">
        <v>4</v>
      </c>
      <c r="B1754" s="4" t="s">
        <v>5</v>
      </c>
      <c r="C1754" s="4" t="s">
        <v>11</v>
      </c>
      <c r="D1754" s="4" t="s">
        <v>7</v>
      </c>
      <c r="E1754" s="4" t="s">
        <v>14</v>
      </c>
      <c r="F1754" s="4" t="s">
        <v>79</v>
      </c>
      <c r="G1754" s="4" t="s">
        <v>7</v>
      </c>
      <c r="H1754" s="4" t="s">
        <v>7</v>
      </c>
    </row>
    <row r="1755" spans="1:18">
      <c r="A1755" t="n">
        <v>19744</v>
      </c>
      <c r="B1755" s="39" t="n">
        <v>26</v>
      </c>
      <c r="C1755" s="7" t="n">
        <v>17</v>
      </c>
      <c r="D1755" s="7" t="n">
        <v>17</v>
      </c>
      <c r="E1755" s="7" t="n">
        <v>16370</v>
      </c>
      <c r="F1755" s="7" t="s">
        <v>265</v>
      </c>
      <c r="G1755" s="7" t="n">
        <v>2</v>
      </c>
      <c r="H1755" s="7" t="n">
        <v>0</v>
      </c>
    </row>
    <row r="1756" spans="1:18">
      <c r="A1756" t="s">
        <v>4</v>
      </c>
      <c r="B1756" s="4" t="s">
        <v>5</v>
      </c>
    </row>
    <row r="1757" spans="1:18">
      <c r="A1757" t="n">
        <v>19760</v>
      </c>
      <c r="B1757" s="40" t="n">
        <v>28</v>
      </c>
    </row>
    <row r="1758" spans="1:18">
      <c r="A1758" t="s">
        <v>4</v>
      </c>
      <c r="B1758" s="4" t="s">
        <v>5</v>
      </c>
      <c r="C1758" s="4" t="s">
        <v>11</v>
      </c>
      <c r="D1758" s="4" t="s">
        <v>7</v>
      </c>
      <c r="E1758" s="4" t="s">
        <v>8</v>
      </c>
      <c r="F1758" s="4" t="s">
        <v>13</v>
      </c>
      <c r="G1758" s="4" t="s">
        <v>13</v>
      </c>
      <c r="H1758" s="4" t="s">
        <v>13</v>
      </c>
    </row>
    <row r="1759" spans="1:18">
      <c r="A1759" t="n">
        <v>19761</v>
      </c>
      <c r="B1759" s="33" t="n">
        <v>48</v>
      </c>
      <c r="C1759" s="7" t="n">
        <v>0</v>
      </c>
      <c r="D1759" s="7" t="n">
        <v>0</v>
      </c>
      <c r="E1759" s="7" t="s">
        <v>71</v>
      </c>
      <c r="F1759" s="7" t="n">
        <v>-1</v>
      </c>
      <c r="G1759" s="7" t="n">
        <v>1</v>
      </c>
      <c r="H1759" s="7" t="n">
        <v>0</v>
      </c>
    </row>
    <row r="1760" spans="1:18">
      <c r="A1760" t="s">
        <v>4</v>
      </c>
      <c r="B1760" s="4" t="s">
        <v>5</v>
      </c>
      <c r="C1760" s="4" t="s">
        <v>11</v>
      </c>
    </row>
    <row r="1761" spans="1:8">
      <c r="A1761" t="n">
        <v>19792</v>
      </c>
      <c r="B1761" s="24" t="n">
        <v>16</v>
      </c>
      <c r="C1761" s="7" t="n">
        <v>500</v>
      </c>
    </row>
    <row r="1762" spans="1:8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8</v>
      </c>
    </row>
    <row r="1763" spans="1:8">
      <c r="A1763" t="n">
        <v>19795</v>
      </c>
      <c r="B1763" s="38" t="n">
        <v>51</v>
      </c>
      <c r="C1763" s="7" t="n">
        <v>4</v>
      </c>
      <c r="D1763" s="7" t="n">
        <v>0</v>
      </c>
      <c r="E1763" s="7" t="s">
        <v>211</v>
      </c>
    </row>
    <row r="1764" spans="1:8">
      <c r="A1764" t="s">
        <v>4</v>
      </c>
      <c r="B1764" s="4" t="s">
        <v>5</v>
      </c>
      <c r="C1764" s="4" t="s">
        <v>11</v>
      </c>
    </row>
    <row r="1765" spans="1:8">
      <c r="A1765" t="n">
        <v>19809</v>
      </c>
      <c r="B1765" s="24" t="n">
        <v>16</v>
      </c>
      <c r="C1765" s="7" t="n">
        <v>0</v>
      </c>
    </row>
    <row r="1766" spans="1:8">
      <c r="A1766" t="s">
        <v>4</v>
      </c>
      <c r="B1766" s="4" t="s">
        <v>5</v>
      </c>
      <c r="C1766" s="4" t="s">
        <v>11</v>
      </c>
      <c r="D1766" s="4" t="s">
        <v>7</v>
      </c>
      <c r="E1766" s="4" t="s">
        <v>14</v>
      </c>
      <c r="F1766" s="4" t="s">
        <v>79</v>
      </c>
      <c r="G1766" s="4" t="s">
        <v>7</v>
      </c>
      <c r="H1766" s="4" t="s">
        <v>7</v>
      </c>
      <c r="I1766" s="4" t="s">
        <v>7</v>
      </c>
      <c r="J1766" s="4" t="s">
        <v>14</v>
      </c>
      <c r="K1766" s="4" t="s">
        <v>79</v>
      </c>
      <c r="L1766" s="4" t="s">
        <v>7</v>
      </c>
      <c r="M1766" s="4" t="s">
        <v>7</v>
      </c>
    </row>
    <row r="1767" spans="1:8">
      <c r="A1767" t="n">
        <v>19812</v>
      </c>
      <c r="B1767" s="39" t="n">
        <v>26</v>
      </c>
      <c r="C1767" s="7" t="n">
        <v>0</v>
      </c>
      <c r="D1767" s="7" t="n">
        <v>17</v>
      </c>
      <c r="E1767" s="7" t="n">
        <v>60243</v>
      </c>
      <c r="F1767" s="7" t="s">
        <v>266</v>
      </c>
      <c r="G1767" s="7" t="n">
        <v>2</v>
      </c>
      <c r="H1767" s="7" t="n">
        <v>3</v>
      </c>
      <c r="I1767" s="7" t="n">
        <v>17</v>
      </c>
      <c r="J1767" s="7" t="n">
        <v>60244</v>
      </c>
      <c r="K1767" s="7" t="s">
        <v>267</v>
      </c>
      <c r="L1767" s="7" t="n">
        <v>2</v>
      </c>
      <c r="M1767" s="7" t="n">
        <v>0</v>
      </c>
    </row>
    <row r="1768" spans="1:8">
      <c r="A1768" t="s">
        <v>4</v>
      </c>
      <c r="B1768" s="4" t="s">
        <v>5</v>
      </c>
    </row>
    <row r="1769" spans="1:8">
      <c r="A1769" t="n">
        <v>19988</v>
      </c>
      <c r="B1769" s="40" t="n">
        <v>28</v>
      </c>
    </row>
    <row r="1770" spans="1:8">
      <c r="A1770" t="s">
        <v>4</v>
      </c>
      <c r="B1770" s="4" t="s">
        <v>5</v>
      </c>
      <c r="C1770" s="4" t="s">
        <v>7</v>
      </c>
      <c r="D1770" s="4" t="s">
        <v>11</v>
      </c>
      <c r="E1770" s="4" t="s">
        <v>8</v>
      </c>
    </row>
    <row r="1771" spans="1:8">
      <c r="A1771" t="n">
        <v>19989</v>
      </c>
      <c r="B1771" s="38" t="n">
        <v>51</v>
      </c>
      <c r="C1771" s="7" t="n">
        <v>4</v>
      </c>
      <c r="D1771" s="7" t="n">
        <v>18</v>
      </c>
      <c r="E1771" s="7" t="s">
        <v>268</v>
      </c>
    </row>
    <row r="1772" spans="1:8">
      <c r="A1772" t="s">
        <v>4</v>
      </c>
      <c r="B1772" s="4" t="s">
        <v>5</v>
      </c>
      <c r="C1772" s="4" t="s">
        <v>11</v>
      </c>
    </row>
    <row r="1773" spans="1:8">
      <c r="A1773" t="n">
        <v>20007</v>
      </c>
      <c r="B1773" s="24" t="n">
        <v>16</v>
      </c>
      <c r="C1773" s="7" t="n">
        <v>0</v>
      </c>
    </row>
    <row r="1774" spans="1:8">
      <c r="A1774" t="s">
        <v>4</v>
      </c>
      <c r="B1774" s="4" t="s">
        <v>5</v>
      </c>
      <c r="C1774" s="4" t="s">
        <v>11</v>
      </c>
      <c r="D1774" s="4" t="s">
        <v>7</v>
      </c>
      <c r="E1774" s="4" t="s">
        <v>14</v>
      </c>
      <c r="F1774" s="4" t="s">
        <v>79</v>
      </c>
      <c r="G1774" s="4" t="s">
        <v>7</v>
      </c>
      <c r="H1774" s="4" t="s">
        <v>7</v>
      </c>
      <c r="I1774" s="4" t="s">
        <v>7</v>
      </c>
      <c r="J1774" s="4" t="s">
        <v>14</v>
      </c>
      <c r="K1774" s="4" t="s">
        <v>79</v>
      </c>
      <c r="L1774" s="4" t="s">
        <v>7</v>
      </c>
      <c r="M1774" s="4" t="s">
        <v>7</v>
      </c>
      <c r="N1774" s="4" t="s">
        <v>7</v>
      </c>
      <c r="O1774" s="4" t="s">
        <v>14</v>
      </c>
      <c r="P1774" s="4" t="s">
        <v>79</v>
      </c>
      <c r="Q1774" s="4" t="s">
        <v>7</v>
      </c>
      <c r="R1774" s="4" t="s">
        <v>7</v>
      </c>
    </row>
    <row r="1775" spans="1:8">
      <c r="A1775" t="n">
        <v>20010</v>
      </c>
      <c r="B1775" s="39" t="n">
        <v>26</v>
      </c>
      <c r="C1775" s="7" t="n">
        <v>18</v>
      </c>
      <c r="D1775" s="7" t="n">
        <v>17</v>
      </c>
      <c r="E1775" s="7" t="n">
        <v>17341</v>
      </c>
      <c r="F1775" s="7" t="s">
        <v>269</v>
      </c>
      <c r="G1775" s="7" t="n">
        <v>2</v>
      </c>
      <c r="H1775" s="7" t="n">
        <v>3</v>
      </c>
      <c r="I1775" s="7" t="n">
        <v>17</v>
      </c>
      <c r="J1775" s="7" t="n">
        <v>17342</v>
      </c>
      <c r="K1775" s="7" t="s">
        <v>270</v>
      </c>
      <c r="L1775" s="7" t="n">
        <v>2</v>
      </c>
      <c r="M1775" s="7" t="n">
        <v>3</v>
      </c>
      <c r="N1775" s="7" t="n">
        <v>17</v>
      </c>
      <c r="O1775" s="7" t="n">
        <v>17343</v>
      </c>
      <c r="P1775" s="7" t="s">
        <v>271</v>
      </c>
      <c r="Q1775" s="7" t="n">
        <v>2</v>
      </c>
      <c r="R1775" s="7" t="n">
        <v>0</v>
      </c>
    </row>
    <row r="1776" spans="1:8">
      <c r="A1776" t="s">
        <v>4</v>
      </c>
      <c r="B1776" s="4" t="s">
        <v>5</v>
      </c>
    </row>
    <row r="1777" spans="1:18">
      <c r="A1777" t="n">
        <v>20347</v>
      </c>
      <c r="B1777" s="40" t="n">
        <v>28</v>
      </c>
    </row>
    <row r="1778" spans="1:18">
      <c r="A1778" t="s">
        <v>4</v>
      </c>
      <c r="B1778" s="4" t="s">
        <v>5</v>
      </c>
      <c r="C1778" s="4" t="s">
        <v>11</v>
      </c>
      <c r="D1778" s="4" t="s">
        <v>7</v>
      </c>
      <c r="E1778" s="4" t="s">
        <v>8</v>
      </c>
      <c r="F1778" s="4" t="s">
        <v>13</v>
      </c>
      <c r="G1778" s="4" t="s">
        <v>13</v>
      </c>
      <c r="H1778" s="4" t="s">
        <v>13</v>
      </c>
    </row>
    <row r="1779" spans="1:18">
      <c r="A1779" t="n">
        <v>20348</v>
      </c>
      <c r="B1779" s="33" t="n">
        <v>48</v>
      </c>
      <c r="C1779" s="7" t="n">
        <v>17</v>
      </c>
      <c r="D1779" s="7" t="n">
        <v>0</v>
      </c>
      <c r="E1779" s="7" t="s">
        <v>74</v>
      </c>
      <c r="F1779" s="7" t="n">
        <v>-1</v>
      </c>
      <c r="G1779" s="7" t="n">
        <v>1</v>
      </c>
      <c r="H1779" s="7" t="n">
        <v>0</v>
      </c>
    </row>
    <row r="1780" spans="1:18">
      <c r="A1780" t="s">
        <v>4</v>
      </c>
      <c r="B1780" s="4" t="s">
        <v>5</v>
      </c>
      <c r="C1780" s="4" t="s">
        <v>11</v>
      </c>
      <c r="D1780" s="4" t="s">
        <v>13</v>
      </c>
      <c r="E1780" s="4" t="s">
        <v>13</v>
      </c>
      <c r="F1780" s="4" t="s">
        <v>13</v>
      </c>
      <c r="G1780" s="4" t="s">
        <v>11</v>
      </c>
      <c r="H1780" s="4" t="s">
        <v>11</v>
      </c>
    </row>
    <row r="1781" spans="1:18">
      <c r="A1781" t="n">
        <v>20376</v>
      </c>
      <c r="B1781" s="45" t="n">
        <v>60</v>
      </c>
      <c r="C1781" s="7" t="n">
        <v>17</v>
      </c>
      <c r="D1781" s="7" t="n">
        <v>0</v>
      </c>
      <c r="E1781" s="7" t="n">
        <v>0</v>
      </c>
      <c r="F1781" s="7" t="n">
        <v>0</v>
      </c>
      <c r="G1781" s="7" t="n">
        <v>300</v>
      </c>
      <c r="H1781" s="7" t="n">
        <v>0</v>
      </c>
    </row>
    <row r="1782" spans="1:18">
      <c r="A1782" t="s">
        <v>4</v>
      </c>
      <c r="B1782" s="4" t="s">
        <v>5</v>
      </c>
      <c r="C1782" s="4" t="s">
        <v>7</v>
      </c>
      <c r="D1782" s="4" t="s">
        <v>11</v>
      </c>
      <c r="E1782" s="4" t="s">
        <v>8</v>
      </c>
    </row>
    <row r="1783" spans="1:18">
      <c r="A1783" t="n">
        <v>20395</v>
      </c>
      <c r="B1783" s="38" t="n">
        <v>51</v>
      </c>
      <c r="C1783" s="7" t="n">
        <v>4</v>
      </c>
      <c r="D1783" s="7" t="n">
        <v>17</v>
      </c>
      <c r="E1783" s="7" t="s">
        <v>188</v>
      </c>
    </row>
    <row r="1784" spans="1:18">
      <c r="A1784" t="s">
        <v>4</v>
      </c>
      <c r="B1784" s="4" t="s">
        <v>5</v>
      </c>
      <c r="C1784" s="4" t="s">
        <v>11</v>
      </c>
    </row>
    <row r="1785" spans="1:18">
      <c r="A1785" t="n">
        <v>20414</v>
      </c>
      <c r="B1785" s="24" t="n">
        <v>16</v>
      </c>
      <c r="C1785" s="7" t="n">
        <v>0</v>
      </c>
    </row>
    <row r="1786" spans="1:18">
      <c r="A1786" t="s">
        <v>4</v>
      </c>
      <c r="B1786" s="4" t="s">
        <v>5</v>
      </c>
      <c r="C1786" s="4" t="s">
        <v>11</v>
      </c>
      <c r="D1786" s="4" t="s">
        <v>7</v>
      </c>
      <c r="E1786" s="4" t="s">
        <v>14</v>
      </c>
      <c r="F1786" s="4" t="s">
        <v>79</v>
      </c>
      <c r="G1786" s="4" t="s">
        <v>7</v>
      </c>
      <c r="H1786" s="4" t="s">
        <v>7</v>
      </c>
    </row>
    <row r="1787" spans="1:18">
      <c r="A1787" t="n">
        <v>20417</v>
      </c>
      <c r="B1787" s="39" t="n">
        <v>26</v>
      </c>
      <c r="C1787" s="7" t="n">
        <v>17</v>
      </c>
      <c r="D1787" s="7" t="n">
        <v>17</v>
      </c>
      <c r="E1787" s="7" t="n">
        <v>16371</v>
      </c>
      <c r="F1787" s="7" t="s">
        <v>272</v>
      </c>
      <c r="G1787" s="7" t="n">
        <v>2</v>
      </c>
      <c r="H1787" s="7" t="n">
        <v>0</v>
      </c>
    </row>
    <row r="1788" spans="1:18">
      <c r="A1788" t="s">
        <v>4</v>
      </c>
      <c r="B1788" s="4" t="s">
        <v>5</v>
      </c>
    </row>
    <row r="1789" spans="1:18">
      <c r="A1789" t="n">
        <v>20454</v>
      </c>
      <c r="B1789" s="40" t="n">
        <v>28</v>
      </c>
    </row>
    <row r="1790" spans="1:18">
      <c r="A1790" t="s">
        <v>4</v>
      </c>
      <c r="B1790" s="4" t="s">
        <v>5</v>
      </c>
      <c r="C1790" s="4" t="s">
        <v>7</v>
      </c>
      <c r="D1790" s="4" t="s">
        <v>11</v>
      </c>
      <c r="E1790" s="4" t="s">
        <v>8</v>
      </c>
    </row>
    <row r="1791" spans="1:18">
      <c r="A1791" t="n">
        <v>20455</v>
      </c>
      <c r="B1791" s="38" t="n">
        <v>51</v>
      </c>
      <c r="C1791" s="7" t="n">
        <v>4</v>
      </c>
      <c r="D1791" s="7" t="n">
        <v>0</v>
      </c>
      <c r="E1791" s="7" t="s">
        <v>273</v>
      </c>
    </row>
    <row r="1792" spans="1:18">
      <c r="A1792" t="s">
        <v>4</v>
      </c>
      <c r="B1792" s="4" t="s">
        <v>5</v>
      </c>
      <c r="C1792" s="4" t="s">
        <v>11</v>
      </c>
    </row>
    <row r="1793" spans="1:8">
      <c r="A1793" t="n">
        <v>20469</v>
      </c>
      <c r="B1793" s="24" t="n">
        <v>16</v>
      </c>
      <c r="C1793" s="7" t="n">
        <v>0</v>
      </c>
    </row>
    <row r="1794" spans="1:8">
      <c r="A1794" t="s">
        <v>4</v>
      </c>
      <c r="B1794" s="4" t="s">
        <v>5</v>
      </c>
      <c r="C1794" s="4" t="s">
        <v>11</v>
      </c>
      <c r="D1794" s="4" t="s">
        <v>7</v>
      </c>
      <c r="E1794" s="4" t="s">
        <v>14</v>
      </c>
      <c r="F1794" s="4" t="s">
        <v>79</v>
      </c>
      <c r="G1794" s="4" t="s">
        <v>7</v>
      </c>
      <c r="H1794" s="4" t="s">
        <v>7</v>
      </c>
    </row>
    <row r="1795" spans="1:8">
      <c r="A1795" t="n">
        <v>20472</v>
      </c>
      <c r="B1795" s="39" t="n">
        <v>26</v>
      </c>
      <c r="C1795" s="7" t="n">
        <v>0</v>
      </c>
      <c r="D1795" s="7" t="n">
        <v>17</v>
      </c>
      <c r="E1795" s="7" t="n">
        <v>60245</v>
      </c>
      <c r="F1795" s="7" t="s">
        <v>274</v>
      </c>
      <c r="G1795" s="7" t="n">
        <v>2</v>
      </c>
      <c r="H1795" s="7" t="n">
        <v>0</v>
      </c>
    </row>
    <row r="1796" spans="1:8">
      <c r="A1796" t="s">
        <v>4</v>
      </c>
      <c r="B1796" s="4" t="s">
        <v>5</v>
      </c>
    </row>
    <row r="1797" spans="1:8">
      <c r="A1797" t="n">
        <v>20494</v>
      </c>
      <c r="B1797" s="40" t="n">
        <v>28</v>
      </c>
    </row>
    <row r="1798" spans="1:8">
      <c r="A1798" t="s">
        <v>4</v>
      </c>
      <c r="B1798" s="4" t="s">
        <v>5</v>
      </c>
      <c r="C1798" s="4" t="s">
        <v>7</v>
      </c>
      <c r="D1798" s="4" t="s">
        <v>11</v>
      </c>
      <c r="E1798" s="4" t="s">
        <v>13</v>
      </c>
    </row>
    <row r="1799" spans="1:8">
      <c r="A1799" t="n">
        <v>20495</v>
      </c>
      <c r="B1799" s="17" t="n">
        <v>58</v>
      </c>
      <c r="C1799" s="7" t="n">
        <v>0</v>
      </c>
      <c r="D1799" s="7" t="n">
        <v>2000</v>
      </c>
      <c r="E1799" s="7" t="n">
        <v>1</v>
      </c>
    </row>
    <row r="1800" spans="1:8">
      <c r="A1800" t="s">
        <v>4</v>
      </c>
      <c r="B1800" s="4" t="s">
        <v>5</v>
      </c>
      <c r="C1800" s="4" t="s">
        <v>7</v>
      </c>
      <c r="D1800" s="4" t="s">
        <v>11</v>
      </c>
    </row>
    <row r="1801" spans="1:8">
      <c r="A1801" t="n">
        <v>20503</v>
      </c>
      <c r="B1801" s="17" t="n">
        <v>58</v>
      </c>
      <c r="C1801" s="7" t="n">
        <v>255</v>
      </c>
      <c r="D1801" s="7" t="n">
        <v>0</v>
      </c>
    </row>
    <row r="1802" spans="1:8">
      <c r="A1802" t="s">
        <v>4</v>
      </c>
      <c r="B1802" s="4" t="s">
        <v>5</v>
      </c>
      <c r="C1802" s="4" t="s">
        <v>11</v>
      </c>
    </row>
    <row r="1803" spans="1:8">
      <c r="A1803" t="n">
        <v>20507</v>
      </c>
      <c r="B1803" s="24" t="n">
        <v>16</v>
      </c>
      <c r="C1803" s="7" t="n">
        <v>2000</v>
      </c>
    </row>
    <row r="1804" spans="1:8">
      <c r="A1804" t="s">
        <v>4</v>
      </c>
      <c r="B1804" s="4" t="s">
        <v>5</v>
      </c>
      <c r="C1804" s="4" t="s">
        <v>7</v>
      </c>
      <c r="D1804" s="4" t="s">
        <v>11</v>
      </c>
      <c r="E1804" s="4" t="s">
        <v>7</v>
      </c>
      <c r="F1804" s="4" t="s">
        <v>7</v>
      </c>
      <c r="G1804" s="4" t="s">
        <v>7</v>
      </c>
      <c r="H1804" s="4" t="s">
        <v>7</v>
      </c>
    </row>
    <row r="1805" spans="1:8">
      <c r="A1805" t="n">
        <v>20510</v>
      </c>
      <c r="B1805" s="38" t="n">
        <v>51</v>
      </c>
      <c r="C1805" s="7" t="n">
        <v>2</v>
      </c>
      <c r="D1805" s="7" t="n">
        <v>18</v>
      </c>
      <c r="E1805" s="7" t="n">
        <v>1</v>
      </c>
      <c r="F1805" s="7" t="n">
        <v>4</v>
      </c>
      <c r="G1805" s="7" t="n">
        <v>127</v>
      </c>
      <c r="H1805" s="7" t="n">
        <v>0</v>
      </c>
    </row>
    <row r="1806" spans="1:8">
      <c r="A1806" t="s">
        <v>4</v>
      </c>
      <c r="B1806" s="4" t="s">
        <v>5</v>
      </c>
      <c r="C1806" s="4" t="s">
        <v>11</v>
      </c>
      <c r="D1806" s="4" t="s">
        <v>14</v>
      </c>
    </row>
    <row r="1807" spans="1:8">
      <c r="A1807" t="n">
        <v>20518</v>
      </c>
      <c r="B1807" s="49" t="n">
        <v>44</v>
      </c>
      <c r="C1807" s="7" t="n">
        <v>7032</v>
      </c>
      <c r="D1807" s="7" t="n">
        <v>131072</v>
      </c>
    </row>
    <row r="1808" spans="1:8">
      <c r="A1808" t="s">
        <v>4</v>
      </c>
      <c r="B1808" s="4" t="s">
        <v>5</v>
      </c>
      <c r="C1808" s="4" t="s">
        <v>7</v>
      </c>
      <c r="D1808" s="4" t="s">
        <v>11</v>
      </c>
      <c r="E1808" s="4" t="s">
        <v>11</v>
      </c>
      <c r="F1808" s="4" t="s">
        <v>8</v>
      </c>
      <c r="G1808" s="4" t="s">
        <v>8</v>
      </c>
    </row>
    <row r="1809" spans="1:8">
      <c r="A1809" t="n">
        <v>20525</v>
      </c>
      <c r="B1809" s="54" t="n">
        <v>128</v>
      </c>
      <c r="C1809" s="7" t="n">
        <v>1</v>
      </c>
      <c r="D1809" s="7" t="n">
        <v>7032</v>
      </c>
      <c r="E1809" s="7" t="n">
        <v>18</v>
      </c>
      <c r="F1809" s="7" t="s">
        <v>17</v>
      </c>
      <c r="G1809" s="7" t="s">
        <v>17</v>
      </c>
    </row>
    <row r="1810" spans="1:8">
      <c r="A1810" t="s">
        <v>4</v>
      </c>
      <c r="B1810" s="4" t="s">
        <v>5</v>
      </c>
      <c r="C1810" s="4" t="s">
        <v>11</v>
      </c>
      <c r="D1810" s="4" t="s">
        <v>13</v>
      </c>
      <c r="E1810" s="4" t="s">
        <v>13</v>
      </c>
      <c r="F1810" s="4" t="s">
        <v>13</v>
      </c>
      <c r="G1810" s="4" t="s">
        <v>13</v>
      </c>
    </row>
    <row r="1811" spans="1:8">
      <c r="A1811" t="n">
        <v>20533</v>
      </c>
      <c r="B1811" s="32" t="n">
        <v>46</v>
      </c>
      <c r="C1811" s="7" t="n">
        <v>18</v>
      </c>
      <c r="D1811" s="7" t="n">
        <v>1</v>
      </c>
      <c r="E1811" s="7" t="n">
        <v>-0.5</v>
      </c>
      <c r="F1811" s="7" t="n">
        <v>-14.5</v>
      </c>
      <c r="G1811" s="7" t="n">
        <v>220</v>
      </c>
    </row>
    <row r="1812" spans="1:8">
      <c r="A1812" t="s">
        <v>4</v>
      </c>
      <c r="B1812" s="4" t="s">
        <v>5</v>
      </c>
      <c r="C1812" s="4" t="s">
        <v>11</v>
      </c>
      <c r="D1812" s="4" t="s">
        <v>7</v>
      </c>
      <c r="E1812" s="4" t="s">
        <v>8</v>
      </c>
      <c r="F1812" s="4" t="s">
        <v>13</v>
      </c>
      <c r="G1812" s="4" t="s">
        <v>13</v>
      </c>
      <c r="H1812" s="4" t="s">
        <v>13</v>
      </c>
    </row>
    <row r="1813" spans="1:8">
      <c r="A1813" t="n">
        <v>20552</v>
      </c>
      <c r="B1813" s="33" t="n">
        <v>48</v>
      </c>
      <c r="C1813" s="7" t="n">
        <v>18</v>
      </c>
      <c r="D1813" s="7" t="n">
        <v>0</v>
      </c>
      <c r="E1813" s="7" t="s">
        <v>63</v>
      </c>
      <c r="F1813" s="7" t="n">
        <v>0</v>
      </c>
      <c r="G1813" s="7" t="n">
        <v>1</v>
      </c>
      <c r="H1813" s="7" t="n">
        <v>0</v>
      </c>
    </row>
    <row r="1814" spans="1:8">
      <c r="A1814" t="s">
        <v>4</v>
      </c>
      <c r="B1814" s="4" t="s">
        <v>5</v>
      </c>
      <c r="C1814" s="4" t="s">
        <v>7</v>
      </c>
      <c r="D1814" s="4" t="s">
        <v>11</v>
      </c>
      <c r="E1814" s="4" t="s">
        <v>8</v>
      </c>
      <c r="F1814" s="4" t="s">
        <v>8</v>
      </c>
      <c r="G1814" s="4" t="s">
        <v>8</v>
      </c>
      <c r="H1814" s="4" t="s">
        <v>8</v>
      </c>
    </row>
    <row r="1815" spans="1:8">
      <c r="A1815" t="n">
        <v>20578</v>
      </c>
      <c r="B1815" s="38" t="n">
        <v>51</v>
      </c>
      <c r="C1815" s="7" t="n">
        <v>3</v>
      </c>
      <c r="D1815" s="7" t="n">
        <v>18</v>
      </c>
      <c r="E1815" s="7" t="s">
        <v>275</v>
      </c>
      <c r="F1815" s="7" t="s">
        <v>276</v>
      </c>
      <c r="G1815" s="7" t="s">
        <v>86</v>
      </c>
      <c r="H1815" s="7" t="s">
        <v>87</v>
      </c>
    </row>
    <row r="1816" spans="1:8">
      <c r="A1816" t="s">
        <v>4</v>
      </c>
      <c r="B1816" s="4" t="s">
        <v>5</v>
      </c>
      <c r="C1816" s="4" t="s">
        <v>11</v>
      </c>
      <c r="D1816" s="4" t="s">
        <v>13</v>
      </c>
      <c r="E1816" s="4" t="s">
        <v>13</v>
      </c>
      <c r="F1816" s="4" t="s">
        <v>13</v>
      </c>
      <c r="G1816" s="4" t="s">
        <v>13</v>
      </c>
    </row>
    <row r="1817" spans="1:8">
      <c r="A1817" t="n">
        <v>20591</v>
      </c>
      <c r="B1817" s="32" t="n">
        <v>46</v>
      </c>
      <c r="C1817" s="7" t="n">
        <v>17</v>
      </c>
      <c r="D1817" s="7" t="n">
        <v>0.25</v>
      </c>
      <c r="E1817" s="7" t="n">
        <v>-0.5</v>
      </c>
      <c r="F1817" s="7" t="n">
        <v>-15.1999998092651</v>
      </c>
      <c r="G1817" s="7" t="n">
        <v>50</v>
      </c>
    </row>
    <row r="1818" spans="1:8">
      <c r="A1818" t="s">
        <v>4</v>
      </c>
      <c r="B1818" s="4" t="s">
        <v>5</v>
      </c>
      <c r="C1818" s="4" t="s">
        <v>11</v>
      </c>
      <c r="D1818" s="4" t="s">
        <v>7</v>
      </c>
      <c r="E1818" s="4" t="s">
        <v>8</v>
      </c>
      <c r="F1818" s="4" t="s">
        <v>13</v>
      </c>
      <c r="G1818" s="4" t="s">
        <v>13</v>
      </c>
      <c r="H1818" s="4" t="s">
        <v>13</v>
      </c>
    </row>
    <row r="1819" spans="1:8">
      <c r="A1819" t="n">
        <v>20610</v>
      </c>
      <c r="B1819" s="33" t="n">
        <v>48</v>
      </c>
      <c r="C1819" s="7" t="n">
        <v>17</v>
      </c>
      <c r="D1819" s="7" t="n">
        <v>0</v>
      </c>
      <c r="E1819" s="7" t="s">
        <v>63</v>
      </c>
      <c r="F1819" s="7" t="n">
        <v>0</v>
      </c>
      <c r="G1819" s="7" t="n">
        <v>1</v>
      </c>
      <c r="H1819" s="7" t="n">
        <v>0</v>
      </c>
    </row>
    <row r="1820" spans="1:8">
      <c r="A1820" t="s">
        <v>4</v>
      </c>
      <c r="B1820" s="4" t="s">
        <v>5</v>
      </c>
      <c r="C1820" s="4" t="s">
        <v>7</v>
      </c>
      <c r="D1820" s="4" t="s">
        <v>11</v>
      </c>
      <c r="E1820" s="4" t="s">
        <v>8</v>
      </c>
      <c r="F1820" s="4" t="s">
        <v>8</v>
      </c>
      <c r="G1820" s="4" t="s">
        <v>8</v>
      </c>
      <c r="H1820" s="4" t="s">
        <v>8</v>
      </c>
    </row>
    <row r="1821" spans="1:8">
      <c r="A1821" t="n">
        <v>20636</v>
      </c>
      <c r="B1821" s="38" t="n">
        <v>51</v>
      </c>
      <c r="C1821" s="7" t="n">
        <v>3</v>
      </c>
      <c r="D1821" s="7" t="n">
        <v>17</v>
      </c>
      <c r="E1821" s="7" t="s">
        <v>275</v>
      </c>
      <c r="F1821" s="7" t="s">
        <v>276</v>
      </c>
      <c r="G1821" s="7" t="s">
        <v>86</v>
      </c>
      <c r="H1821" s="7" t="s">
        <v>87</v>
      </c>
    </row>
    <row r="1822" spans="1:8">
      <c r="A1822" t="s">
        <v>4</v>
      </c>
      <c r="B1822" s="4" t="s">
        <v>5</v>
      </c>
      <c r="C1822" s="4" t="s">
        <v>11</v>
      </c>
    </row>
    <row r="1823" spans="1:8">
      <c r="A1823" t="n">
        <v>20649</v>
      </c>
      <c r="B1823" s="24" t="n">
        <v>16</v>
      </c>
      <c r="C1823" s="7" t="n">
        <v>0</v>
      </c>
    </row>
    <row r="1824" spans="1:8">
      <c r="A1824" t="s">
        <v>4</v>
      </c>
      <c r="B1824" s="4" t="s">
        <v>5</v>
      </c>
      <c r="C1824" s="4" t="s">
        <v>11</v>
      </c>
      <c r="D1824" s="4" t="s">
        <v>11</v>
      </c>
      <c r="E1824" s="4" t="s">
        <v>11</v>
      </c>
    </row>
    <row r="1825" spans="1:8">
      <c r="A1825" t="n">
        <v>20652</v>
      </c>
      <c r="B1825" s="48" t="n">
        <v>61</v>
      </c>
      <c r="C1825" s="7" t="n">
        <v>18</v>
      </c>
      <c r="D1825" s="7" t="n">
        <v>17</v>
      </c>
      <c r="E1825" s="7" t="n">
        <v>0</v>
      </c>
    </row>
    <row r="1826" spans="1:8">
      <c r="A1826" t="s">
        <v>4</v>
      </c>
      <c r="B1826" s="4" t="s">
        <v>5</v>
      </c>
      <c r="C1826" s="4" t="s">
        <v>11</v>
      </c>
      <c r="D1826" s="4" t="s">
        <v>11</v>
      </c>
      <c r="E1826" s="4" t="s">
        <v>11</v>
      </c>
    </row>
    <row r="1827" spans="1:8">
      <c r="A1827" t="n">
        <v>20659</v>
      </c>
      <c r="B1827" s="48" t="n">
        <v>61</v>
      </c>
      <c r="C1827" s="7" t="n">
        <v>17</v>
      </c>
      <c r="D1827" s="7" t="n">
        <v>18</v>
      </c>
      <c r="E1827" s="7" t="n">
        <v>0</v>
      </c>
    </row>
    <row r="1828" spans="1:8">
      <c r="A1828" t="s">
        <v>4</v>
      </c>
      <c r="B1828" s="4" t="s">
        <v>5</v>
      </c>
      <c r="C1828" s="4" t="s">
        <v>11</v>
      </c>
      <c r="D1828" s="4" t="s">
        <v>14</v>
      </c>
    </row>
    <row r="1829" spans="1:8">
      <c r="A1829" t="n">
        <v>20666</v>
      </c>
      <c r="B1829" s="34" t="n">
        <v>43</v>
      </c>
      <c r="C1829" s="7" t="n">
        <v>0</v>
      </c>
      <c r="D1829" s="7" t="n">
        <v>512</v>
      </c>
    </row>
    <row r="1830" spans="1:8">
      <c r="A1830" t="s">
        <v>4</v>
      </c>
      <c r="B1830" s="4" t="s">
        <v>5</v>
      </c>
      <c r="C1830" s="4" t="s">
        <v>11</v>
      </c>
      <c r="D1830" s="4" t="s">
        <v>13</v>
      </c>
      <c r="E1830" s="4" t="s">
        <v>13</v>
      </c>
      <c r="F1830" s="4" t="s">
        <v>13</v>
      </c>
      <c r="G1830" s="4" t="s">
        <v>13</v>
      </c>
    </row>
    <row r="1831" spans="1:8">
      <c r="A1831" t="n">
        <v>20673</v>
      </c>
      <c r="B1831" s="32" t="n">
        <v>46</v>
      </c>
      <c r="C1831" s="7" t="n">
        <v>0</v>
      </c>
      <c r="D1831" s="7" t="n">
        <v>4.81799983978271</v>
      </c>
      <c r="E1831" s="7" t="n">
        <v>-0.00300000002607703</v>
      </c>
      <c r="F1831" s="7" t="n">
        <v>-18.0849990844727</v>
      </c>
      <c r="G1831" s="7" t="n">
        <v>-9.82400035858154</v>
      </c>
    </row>
    <row r="1832" spans="1:8">
      <c r="A1832" t="s">
        <v>4</v>
      </c>
      <c r="B1832" s="4" t="s">
        <v>5</v>
      </c>
      <c r="C1832" s="4" t="s">
        <v>11</v>
      </c>
      <c r="D1832" s="4" t="s">
        <v>7</v>
      </c>
      <c r="E1832" s="4" t="s">
        <v>7</v>
      </c>
      <c r="F1832" s="4" t="s">
        <v>8</v>
      </c>
    </row>
    <row r="1833" spans="1:8">
      <c r="A1833" t="n">
        <v>20692</v>
      </c>
      <c r="B1833" s="18" t="n">
        <v>47</v>
      </c>
      <c r="C1833" s="7" t="n">
        <v>0</v>
      </c>
      <c r="D1833" s="7" t="n">
        <v>0</v>
      </c>
      <c r="E1833" s="7" t="n">
        <v>0</v>
      </c>
      <c r="F1833" s="7" t="s">
        <v>68</v>
      </c>
    </row>
    <row r="1834" spans="1:8">
      <c r="A1834" t="s">
        <v>4</v>
      </c>
      <c r="B1834" s="4" t="s">
        <v>5</v>
      </c>
      <c r="C1834" s="4" t="s">
        <v>7</v>
      </c>
      <c r="D1834" s="4" t="s">
        <v>11</v>
      </c>
      <c r="E1834" s="4" t="s">
        <v>8</v>
      </c>
      <c r="F1834" s="4" t="s">
        <v>8</v>
      </c>
      <c r="G1834" s="4" t="s">
        <v>8</v>
      </c>
      <c r="H1834" s="4" t="s">
        <v>8</v>
      </c>
    </row>
    <row r="1835" spans="1:8">
      <c r="A1835" t="n">
        <v>20707</v>
      </c>
      <c r="B1835" s="38" t="n">
        <v>51</v>
      </c>
      <c r="C1835" s="7" t="n">
        <v>3</v>
      </c>
      <c r="D1835" s="7" t="n">
        <v>0</v>
      </c>
      <c r="E1835" s="7" t="s">
        <v>277</v>
      </c>
      <c r="F1835" s="7" t="s">
        <v>109</v>
      </c>
      <c r="G1835" s="7" t="s">
        <v>86</v>
      </c>
      <c r="H1835" s="7" t="s">
        <v>87</v>
      </c>
    </row>
    <row r="1836" spans="1:8">
      <c r="A1836" t="s">
        <v>4</v>
      </c>
      <c r="B1836" s="4" t="s">
        <v>5</v>
      </c>
      <c r="C1836" s="4" t="s">
        <v>11</v>
      </c>
      <c r="D1836" s="4" t="s">
        <v>14</v>
      </c>
    </row>
    <row r="1837" spans="1:8">
      <c r="A1837" t="n">
        <v>20728</v>
      </c>
      <c r="B1837" s="34" t="n">
        <v>43</v>
      </c>
      <c r="C1837" s="7" t="n">
        <v>7032</v>
      </c>
      <c r="D1837" s="7" t="n">
        <v>512</v>
      </c>
    </row>
    <row r="1838" spans="1:8">
      <c r="A1838" t="s">
        <v>4</v>
      </c>
      <c r="B1838" s="4" t="s">
        <v>5</v>
      </c>
      <c r="C1838" s="4" t="s">
        <v>11</v>
      </c>
      <c r="D1838" s="4" t="s">
        <v>13</v>
      </c>
      <c r="E1838" s="4" t="s">
        <v>13</v>
      </c>
      <c r="F1838" s="4" t="s">
        <v>13</v>
      </c>
      <c r="G1838" s="4" t="s">
        <v>13</v>
      </c>
    </row>
    <row r="1839" spans="1:8">
      <c r="A1839" t="n">
        <v>20735</v>
      </c>
      <c r="B1839" s="32" t="n">
        <v>46</v>
      </c>
      <c r="C1839" s="7" t="n">
        <v>7032</v>
      </c>
      <c r="D1839" s="7" t="n">
        <v>7.26000022888184</v>
      </c>
      <c r="E1839" s="7" t="n">
        <v>-0.00999999977648258</v>
      </c>
      <c r="F1839" s="7" t="n">
        <v>-18.2700004577637</v>
      </c>
      <c r="G1839" s="7" t="n">
        <v>-79.7519989013672</v>
      </c>
    </row>
    <row r="1840" spans="1:8">
      <c r="A1840" t="s">
        <v>4</v>
      </c>
      <c r="B1840" s="4" t="s">
        <v>5</v>
      </c>
      <c r="C1840" s="4" t="s">
        <v>11</v>
      </c>
      <c r="D1840" s="4" t="s">
        <v>7</v>
      </c>
      <c r="E1840" s="4" t="s">
        <v>7</v>
      </c>
      <c r="F1840" s="4" t="s">
        <v>8</v>
      </c>
    </row>
    <row r="1841" spans="1:8">
      <c r="A1841" t="n">
        <v>20754</v>
      </c>
      <c r="B1841" s="18" t="n">
        <v>47</v>
      </c>
      <c r="C1841" s="7" t="n">
        <v>7032</v>
      </c>
      <c r="D1841" s="7" t="n">
        <v>0</v>
      </c>
      <c r="E1841" s="7" t="n">
        <v>0</v>
      </c>
      <c r="F1841" s="7" t="s">
        <v>24</v>
      </c>
    </row>
    <row r="1842" spans="1:8">
      <c r="A1842" t="s">
        <v>4</v>
      </c>
      <c r="B1842" s="4" t="s">
        <v>5</v>
      </c>
      <c r="C1842" s="4" t="s">
        <v>11</v>
      </c>
      <c r="D1842" s="4" t="s">
        <v>11</v>
      </c>
      <c r="E1842" s="4" t="s">
        <v>11</v>
      </c>
    </row>
    <row r="1843" spans="1:8">
      <c r="A1843" t="n">
        <v>20767</v>
      </c>
      <c r="B1843" s="48" t="n">
        <v>61</v>
      </c>
      <c r="C1843" s="7" t="n">
        <v>7032</v>
      </c>
      <c r="D1843" s="7" t="n">
        <v>0</v>
      </c>
      <c r="E1843" s="7" t="n">
        <v>1000</v>
      </c>
    </row>
    <row r="1844" spans="1:8">
      <c r="A1844" t="s">
        <v>4</v>
      </c>
      <c r="B1844" s="4" t="s">
        <v>5</v>
      </c>
      <c r="C1844" s="4" t="s">
        <v>7</v>
      </c>
      <c r="D1844" s="4" t="s">
        <v>7</v>
      </c>
      <c r="E1844" s="4" t="s">
        <v>13</v>
      </c>
      <c r="F1844" s="4" t="s">
        <v>13</v>
      </c>
      <c r="G1844" s="4" t="s">
        <v>13</v>
      </c>
      <c r="H1844" s="4" t="s">
        <v>11</v>
      </c>
    </row>
    <row r="1845" spans="1:8">
      <c r="A1845" t="n">
        <v>20774</v>
      </c>
      <c r="B1845" s="35" t="n">
        <v>45</v>
      </c>
      <c r="C1845" s="7" t="n">
        <v>2</v>
      </c>
      <c r="D1845" s="7" t="n">
        <v>3</v>
      </c>
      <c r="E1845" s="7" t="n">
        <v>0.550000011920929</v>
      </c>
      <c r="F1845" s="7" t="n">
        <v>-0.0500000007450581</v>
      </c>
      <c r="G1845" s="7" t="n">
        <v>-14.8000001907349</v>
      </c>
      <c r="H1845" s="7" t="n">
        <v>0</v>
      </c>
    </row>
    <row r="1846" spans="1:8">
      <c r="A1846" t="s">
        <v>4</v>
      </c>
      <c r="B1846" s="4" t="s">
        <v>5</v>
      </c>
      <c r="C1846" s="4" t="s">
        <v>7</v>
      </c>
      <c r="D1846" s="4" t="s">
        <v>7</v>
      </c>
      <c r="E1846" s="4" t="s">
        <v>13</v>
      </c>
      <c r="F1846" s="4" t="s">
        <v>13</v>
      </c>
      <c r="G1846" s="4" t="s">
        <v>13</v>
      </c>
      <c r="H1846" s="4" t="s">
        <v>11</v>
      </c>
      <c r="I1846" s="4" t="s">
        <v>7</v>
      </c>
    </row>
    <row r="1847" spans="1:8">
      <c r="A1847" t="n">
        <v>20791</v>
      </c>
      <c r="B1847" s="35" t="n">
        <v>45</v>
      </c>
      <c r="C1847" s="7" t="n">
        <v>4</v>
      </c>
      <c r="D1847" s="7" t="n">
        <v>3</v>
      </c>
      <c r="E1847" s="7" t="n">
        <v>15</v>
      </c>
      <c r="F1847" s="7" t="n">
        <v>195</v>
      </c>
      <c r="G1847" s="7" t="n">
        <v>0</v>
      </c>
      <c r="H1847" s="7" t="n">
        <v>0</v>
      </c>
      <c r="I1847" s="7" t="n">
        <v>0</v>
      </c>
    </row>
    <row r="1848" spans="1:8">
      <c r="A1848" t="s">
        <v>4</v>
      </c>
      <c r="B1848" s="4" t="s">
        <v>5</v>
      </c>
      <c r="C1848" s="4" t="s">
        <v>7</v>
      </c>
      <c r="D1848" s="4" t="s">
        <v>7</v>
      </c>
      <c r="E1848" s="4" t="s">
        <v>13</v>
      </c>
      <c r="F1848" s="4" t="s">
        <v>11</v>
      </c>
    </row>
    <row r="1849" spans="1:8">
      <c r="A1849" t="n">
        <v>20809</v>
      </c>
      <c r="B1849" s="35" t="n">
        <v>45</v>
      </c>
      <c r="C1849" s="7" t="n">
        <v>5</v>
      </c>
      <c r="D1849" s="7" t="n">
        <v>3</v>
      </c>
      <c r="E1849" s="7" t="n">
        <v>2.70000004768372</v>
      </c>
      <c r="F1849" s="7" t="n">
        <v>0</v>
      </c>
    </row>
    <row r="1850" spans="1:8">
      <c r="A1850" t="s">
        <v>4</v>
      </c>
      <c r="B1850" s="4" t="s">
        <v>5</v>
      </c>
      <c r="C1850" s="4" t="s">
        <v>7</v>
      </c>
      <c r="D1850" s="4" t="s">
        <v>7</v>
      </c>
      <c r="E1850" s="4" t="s">
        <v>13</v>
      </c>
      <c r="F1850" s="4" t="s">
        <v>11</v>
      </c>
    </row>
    <row r="1851" spans="1:8">
      <c r="A1851" t="n">
        <v>20818</v>
      </c>
      <c r="B1851" s="35" t="n">
        <v>45</v>
      </c>
      <c r="C1851" s="7" t="n">
        <v>11</v>
      </c>
      <c r="D1851" s="7" t="n">
        <v>3</v>
      </c>
      <c r="E1851" s="7" t="n">
        <v>27</v>
      </c>
      <c r="F1851" s="7" t="n">
        <v>0</v>
      </c>
    </row>
    <row r="1852" spans="1:8">
      <c r="A1852" t="s">
        <v>4</v>
      </c>
      <c r="B1852" s="4" t="s">
        <v>5</v>
      </c>
      <c r="C1852" s="4" t="s">
        <v>11</v>
      </c>
    </row>
    <row r="1853" spans="1:8">
      <c r="A1853" t="n">
        <v>20827</v>
      </c>
      <c r="B1853" s="24" t="n">
        <v>16</v>
      </c>
      <c r="C1853" s="7" t="n">
        <v>300</v>
      </c>
    </row>
    <row r="1854" spans="1:8">
      <c r="A1854" t="s">
        <v>4</v>
      </c>
      <c r="B1854" s="4" t="s">
        <v>5</v>
      </c>
      <c r="C1854" s="4" t="s">
        <v>7</v>
      </c>
      <c r="D1854" s="4" t="s">
        <v>7</v>
      </c>
      <c r="E1854" s="4" t="s">
        <v>13</v>
      </c>
      <c r="F1854" s="4" t="s">
        <v>13</v>
      </c>
      <c r="G1854" s="4" t="s">
        <v>13</v>
      </c>
      <c r="H1854" s="4" t="s">
        <v>11</v>
      </c>
      <c r="I1854" s="4" t="s">
        <v>7</v>
      </c>
    </row>
    <row r="1855" spans="1:8">
      <c r="A1855" t="n">
        <v>20830</v>
      </c>
      <c r="B1855" s="35" t="n">
        <v>45</v>
      </c>
      <c r="C1855" s="7" t="n">
        <v>4</v>
      </c>
      <c r="D1855" s="7" t="n">
        <v>3</v>
      </c>
      <c r="E1855" s="7" t="n">
        <v>15</v>
      </c>
      <c r="F1855" s="7" t="n">
        <v>180</v>
      </c>
      <c r="G1855" s="7" t="n">
        <v>0</v>
      </c>
      <c r="H1855" s="7" t="n">
        <v>7000</v>
      </c>
      <c r="I1855" s="7" t="n">
        <v>0</v>
      </c>
    </row>
    <row r="1856" spans="1:8">
      <c r="A1856" t="s">
        <v>4</v>
      </c>
      <c r="B1856" s="4" t="s">
        <v>5</v>
      </c>
      <c r="C1856" s="4" t="s">
        <v>7</v>
      </c>
      <c r="D1856" s="4" t="s">
        <v>7</v>
      </c>
      <c r="E1856" s="4" t="s">
        <v>13</v>
      </c>
      <c r="F1856" s="4" t="s">
        <v>11</v>
      </c>
    </row>
    <row r="1857" spans="1:9">
      <c r="A1857" t="n">
        <v>20848</v>
      </c>
      <c r="B1857" s="35" t="n">
        <v>45</v>
      </c>
      <c r="C1857" s="7" t="n">
        <v>5</v>
      </c>
      <c r="D1857" s="7" t="n">
        <v>3</v>
      </c>
      <c r="E1857" s="7" t="n">
        <v>3.29999995231628</v>
      </c>
      <c r="F1857" s="7" t="n">
        <v>7000</v>
      </c>
    </row>
    <row r="1858" spans="1:9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13</v>
      </c>
    </row>
    <row r="1859" spans="1:9">
      <c r="A1859" t="n">
        <v>20857</v>
      </c>
      <c r="B1859" s="17" t="n">
        <v>58</v>
      </c>
      <c r="C1859" s="7" t="n">
        <v>100</v>
      </c>
      <c r="D1859" s="7" t="n">
        <v>2000</v>
      </c>
      <c r="E1859" s="7" t="n">
        <v>1</v>
      </c>
    </row>
    <row r="1860" spans="1:9">
      <c r="A1860" t="s">
        <v>4</v>
      </c>
      <c r="B1860" s="4" t="s">
        <v>5</v>
      </c>
      <c r="C1860" s="4" t="s">
        <v>7</v>
      </c>
      <c r="D1860" s="4" t="s">
        <v>11</v>
      </c>
    </row>
    <row r="1861" spans="1:9">
      <c r="A1861" t="n">
        <v>20865</v>
      </c>
      <c r="B1861" s="17" t="n">
        <v>58</v>
      </c>
      <c r="C1861" s="7" t="n">
        <v>255</v>
      </c>
      <c r="D1861" s="7" t="n">
        <v>0</v>
      </c>
    </row>
    <row r="1862" spans="1:9">
      <c r="A1862" t="s">
        <v>4</v>
      </c>
      <c r="B1862" s="4" t="s">
        <v>5</v>
      </c>
      <c r="C1862" s="4" t="s">
        <v>7</v>
      </c>
      <c r="D1862" s="4" t="s">
        <v>11</v>
      </c>
    </row>
    <row r="1863" spans="1:9">
      <c r="A1863" t="n">
        <v>20869</v>
      </c>
      <c r="B1863" s="35" t="n">
        <v>45</v>
      </c>
      <c r="C1863" s="7" t="n">
        <v>7</v>
      </c>
      <c r="D1863" s="7" t="n">
        <v>255</v>
      </c>
    </row>
    <row r="1864" spans="1:9">
      <c r="A1864" t="s">
        <v>4</v>
      </c>
      <c r="B1864" s="4" t="s">
        <v>5</v>
      </c>
      <c r="C1864" s="4" t="s">
        <v>7</v>
      </c>
      <c r="D1864" s="4" t="s">
        <v>11</v>
      </c>
      <c r="E1864" s="4" t="s">
        <v>13</v>
      </c>
    </row>
    <row r="1865" spans="1:9">
      <c r="A1865" t="n">
        <v>20873</v>
      </c>
      <c r="B1865" s="17" t="n">
        <v>58</v>
      </c>
      <c r="C1865" s="7" t="n">
        <v>101</v>
      </c>
      <c r="D1865" s="7" t="n">
        <v>1000</v>
      </c>
      <c r="E1865" s="7" t="n">
        <v>1</v>
      </c>
    </row>
    <row r="1866" spans="1:9">
      <c r="A1866" t="s">
        <v>4</v>
      </c>
      <c r="B1866" s="4" t="s">
        <v>5</v>
      </c>
      <c r="C1866" s="4" t="s">
        <v>7</v>
      </c>
      <c r="D1866" s="4" t="s">
        <v>11</v>
      </c>
    </row>
    <row r="1867" spans="1:9">
      <c r="A1867" t="n">
        <v>20881</v>
      </c>
      <c r="B1867" s="17" t="n">
        <v>58</v>
      </c>
      <c r="C1867" s="7" t="n">
        <v>254</v>
      </c>
      <c r="D1867" s="7" t="n">
        <v>0</v>
      </c>
    </row>
    <row r="1868" spans="1:9">
      <c r="A1868" t="s">
        <v>4</v>
      </c>
      <c r="B1868" s="4" t="s">
        <v>5</v>
      </c>
      <c r="C1868" s="4" t="s">
        <v>7</v>
      </c>
    </row>
    <row r="1869" spans="1:9">
      <c r="A1869" t="n">
        <v>20885</v>
      </c>
      <c r="B1869" s="31" t="n">
        <v>116</v>
      </c>
      <c r="C1869" s="7" t="n">
        <v>0</v>
      </c>
    </row>
    <row r="1870" spans="1:9">
      <c r="A1870" t="s">
        <v>4</v>
      </c>
      <c r="B1870" s="4" t="s">
        <v>5</v>
      </c>
      <c r="C1870" s="4" t="s">
        <v>7</v>
      </c>
      <c r="D1870" s="4" t="s">
        <v>11</v>
      </c>
    </row>
    <row r="1871" spans="1:9">
      <c r="A1871" t="n">
        <v>20887</v>
      </c>
      <c r="B1871" s="31" t="n">
        <v>116</v>
      </c>
      <c r="C1871" s="7" t="n">
        <v>2</v>
      </c>
      <c r="D1871" s="7" t="n">
        <v>1</v>
      </c>
    </row>
    <row r="1872" spans="1:9">
      <c r="A1872" t="s">
        <v>4</v>
      </c>
      <c r="B1872" s="4" t="s">
        <v>5</v>
      </c>
      <c r="C1872" s="4" t="s">
        <v>7</v>
      </c>
      <c r="D1872" s="4" t="s">
        <v>14</v>
      </c>
    </row>
    <row r="1873" spans="1:6">
      <c r="A1873" t="n">
        <v>20891</v>
      </c>
      <c r="B1873" s="31" t="n">
        <v>116</v>
      </c>
      <c r="C1873" s="7" t="n">
        <v>5</v>
      </c>
      <c r="D1873" s="7" t="n">
        <v>1092616192</v>
      </c>
    </row>
    <row r="1874" spans="1:6">
      <c r="A1874" t="s">
        <v>4</v>
      </c>
      <c r="B1874" s="4" t="s">
        <v>5</v>
      </c>
      <c r="C1874" s="4" t="s">
        <v>7</v>
      </c>
      <c r="D1874" s="4" t="s">
        <v>11</v>
      </c>
    </row>
    <row r="1875" spans="1:6">
      <c r="A1875" t="n">
        <v>20897</v>
      </c>
      <c r="B1875" s="31" t="n">
        <v>116</v>
      </c>
      <c r="C1875" s="7" t="n">
        <v>6</v>
      </c>
      <c r="D1875" s="7" t="n">
        <v>1</v>
      </c>
    </row>
    <row r="1876" spans="1:6">
      <c r="A1876" t="s">
        <v>4</v>
      </c>
      <c r="B1876" s="4" t="s">
        <v>5</v>
      </c>
      <c r="C1876" s="4" t="s">
        <v>7</v>
      </c>
      <c r="D1876" s="4" t="s">
        <v>7</v>
      </c>
      <c r="E1876" s="4" t="s">
        <v>13</v>
      </c>
      <c r="F1876" s="4" t="s">
        <v>13</v>
      </c>
      <c r="G1876" s="4" t="s">
        <v>13</v>
      </c>
      <c r="H1876" s="4" t="s">
        <v>11</v>
      </c>
    </row>
    <row r="1877" spans="1:6">
      <c r="A1877" t="n">
        <v>20901</v>
      </c>
      <c r="B1877" s="35" t="n">
        <v>45</v>
      </c>
      <c r="C1877" s="7" t="n">
        <v>2</v>
      </c>
      <c r="D1877" s="7" t="n">
        <v>3</v>
      </c>
      <c r="E1877" s="7" t="n">
        <v>4.75</v>
      </c>
      <c r="F1877" s="7" t="n">
        <v>0.649999976158142</v>
      </c>
      <c r="G1877" s="7" t="n">
        <v>-17.7999992370605</v>
      </c>
      <c r="H1877" s="7" t="n">
        <v>0</v>
      </c>
    </row>
    <row r="1878" spans="1:6">
      <c r="A1878" t="s">
        <v>4</v>
      </c>
      <c r="B1878" s="4" t="s">
        <v>5</v>
      </c>
      <c r="C1878" s="4" t="s">
        <v>7</v>
      </c>
      <c r="D1878" s="4" t="s">
        <v>7</v>
      </c>
      <c r="E1878" s="4" t="s">
        <v>13</v>
      </c>
      <c r="F1878" s="4" t="s">
        <v>13</v>
      </c>
      <c r="G1878" s="4" t="s">
        <v>13</v>
      </c>
      <c r="H1878" s="4" t="s">
        <v>11</v>
      </c>
      <c r="I1878" s="4" t="s">
        <v>7</v>
      </c>
    </row>
    <row r="1879" spans="1:6">
      <c r="A1879" t="n">
        <v>20918</v>
      </c>
      <c r="B1879" s="35" t="n">
        <v>45</v>
      </c>
      <c r="C1879" s="7" t="n">
        <v>4</v>
      </c>
      <c r="D1879" s="7" t="n">
        <v>3</v>
      </c>
      <c r="E1879" s="7" t="n">
        <v>7</v>
      </c>
      <c r="F1879" s="7" t="n">
        <v>117</v>
      </c>
      <c r="G1879" s="7" t="n">
        <v>0</v>
      </c>
      <c r="H1879" s="7" t="n">
        <v>0</v>
      </c>
      <c r="I1879" s="7" t="n">
        <v>0</v>
      </c>
    </row>
    <row r="1880" spans="1:6">
      <c r="A1880" t="s">
        <v>4</v>
      </c>
      <c r="B1880" s="4" t="s">
        <v>5</v>
      </c>
      <c r="C1880" s="4" t="s">
        <v>7</v>
      </c>
      <c r="D1880" s="4" t="s">
        <v>7</v>
      </c>
      <c r="E1880" s="4" t="s">
        <v>13</v>
      </c>
      <c r="F1880" s="4" t="s">
        <v>11</v>
      </c>
    </row>
    <row r="1881" spans="1:6">
      <c r="A1881" t="n">
        <v>20936</v>
      </c>
      <c r="B1881" s="35" t="n">
        <v>45</v>
      </c>
      <c r="C1881" s="7" t="n">
        <v>5</v>
      </c>
      <c r="D1881" s="7" t="n">
        <v>3</v>
      </c>
      <c r="E1881" s="7" t="n">
        <v>3</v>
      </c>
      <c r="F1881" s="7" t="n">
        <v>0</v>
      </c>
    </row>
    <row r="1882" spans="1:6">
      <c r="A1882" t="s">
        <v>4</v>
      </c>
      <c r="B1882" s="4" t="s">
        <v>5</v>
      </c>
      <c r="C1882" s="4" t="s">
        <v>7</v>
      </c>
      <c r="D1882" s="4" t="s">
        <v>7</v>
      </c>
      <c r="E1882" s="4" t="s">
        <v>13</v>
      </c>
      <c r="F1882" s="4" t="s">
        <v>11</v>
      </c>
    </row>
    <row r="1883" spans="1:6">
      <c r="A1883" t="n">
        <v>20945</v>
      </c>
      <c r="B1883" s="35" t="n">
        <v>45</v>
      </c>
      <c r="C1883" s="7" t="n">
        <v>11</v>
      </c>
      <c r="D1883" s="7" t="n">
        <v>3</v>
      </c>
      <c r="E1883" s="7" t="n">
        <v>28.7000007629395</v>
      </c>
      <c r="F1883" s="7" t="n">
        <v>0</v>
      </c>
    </row>
    <row r="1884" spans="1:6">
      <c r="A1884" t="s">
        <v>4</v>
      </c>
      <c r="B1884" s="4" t="s">
        <v>5</v>
      </c>
      <c r="C1884" s="4" t="s">
        <v>7</v>
      </c>
      <c r="D1884" s="4" t="s">
        <v>7</v>
      </c>
      <c r="E1884" s="4" t="s">
        <v>13</v>
      </c>
      <c r="F1884" s="4" t="s">
        <v>11</v>
      </c>
    </row>
    <row r="1885" spans="1:6">
      <c r="A1885" t="n">
        <v>20954</v>
      </c>
      <c r="B1885" s="35" t="n">
        <v>45</v>
      </c>
      <c r="C1885" s="7" t="n">
        <v>5</v>
      </c>
      <c r="D1885" s="7" t="n">
        <v>3</v>
      </c>
      <c r="E1885" s="7" t="n">
        <v>3.5</v>
      </c>
      <c r="F1885" s="7" t="n">
        <v>3000</v>
      </c>
    </row>
    <row r="1886" spans="1:6">
      <c r="A1886" t="s">
        <v>4</v>
      </c>
      <c r="B1886" s="4" t="s">
        <v>5</v>
      </c>
      <c r="C1886" s="4" t="s">
        <v>7</v>
      </c>
      <c r="D1886" s="4" t="s">
        <v>11</v>
      </c>
    </row>
    <row r="1887" spans="1:6">
      <c r="A1887" t="n">
        <v>20963</v>
      </c>
      <c r="B1887" s="35" t="n">
        <v>45</v>
      </c>
      <c r="C1887" s="7" t="n">
        <v>7</v>
      </c>
      <c r="D1887" s="7" t="n">
        <v>255</v>
      </c>
    </row>
    <row r="1888" spans="1:6">
      <c r="A1888" t="s">
        <v>4</v>
      </c>
      <c r="B1888" s="4" t="s">
        <v>5</v>
      </c>
      <c r="C1888" s="4" t="s">
        <v>11</v>
      </c>
      <c r="D1888" s="4" t="s">
        <v>11</v>
      </c>
      <c r="E1888" s="4" t="s">
        <v>13</v>
      </c>
      <c r="F1888" s="4" t="s">
        <v>13</v>
      </c>
      <c r="G1888" s="4" t="s">
        <v>13</v>
      </c>
      <c r="H1888" s="4" t="s">
        <v>13</v>
      </c>
      <c r="I1888" s="4" t="s">
        <v>7</v>
      </c>
      <c r="J1888" s="4" t="s">
        <v>11</v>
      </c>
    </row>
    <row r="1889" spans="1:10">
      <c r="A1889" t="n">
        <v>20967</v>
      </c>
      <c r="B1889" s="50" t="n">
        <v>55</v>
      </c>
      <c r="C1889" s="7" t="n">
        <v>7032</v>
      </c>
      <c r="D1889" s="7" t="n">
        <v>65533</v>
      </c>
      <c r="E1889" s="7" t="n">
        <v>5.67799997329712</v>
      </c>
      <c r="F1889" s="7" t="n">
        <v>0.23199999332428</v>
      </c>
      <c r="G1889" s="7" t="n">
        <v>-17.988000869751</v>
      </c>
      <c r="H1889" s="7" t="n">
        <v>0.5</v>
      </c>
      <c r="I1889" s="7" t="n">
        <v>1</v>
      </c>
      <c r="J1889" s="7" t="n">
        <v>0</v>
      </c>
    </row>
    <row r="1890" spans="1:10">
      <c r="A1890" t="s">
        <v>4</v>
      </c>
      <c r="B1890" s="4" t="s">
        <v>5</v>
      </c>
      <c r="C1890" s="4" t="s">
        <v>11</v>
      </c>
      <c r="D1890" s="4" t="s">
        <v>7</v>
      </c>
    </row>
    <row r="1891" spans="1:10">
      <c r="A1891" t="n">
        <v>20991</v>
      </c>
      <c r="B1891" s="51" t="n">
        <v>56</v>
      </c>
      <c r="C1891" s="7" t="n">
        <v>7032</v>
      </c>
      <c r="D1891" s="7" t="n">
        <v>0</v>
      </c>
    </row>
    <row r="1892" spans="1:10">
      <c r="A1892" t="s">
        <v>4</v>
      </c>
      <c r="B1892" s="4" t="s">
        <v>5</v>
      </c>
      <c r="C1892" s="4" t="s">
        <v>11</v>
      </c>
      <c r="D1892" s="4" t="s">
        <v>13</v>
      </c>
      <c r="E1892" s="4" t="s">
        <v>13</v>
      </c>
      <c r="F1892" s="4" t="s">
        <v>7</v>
      </c>
    </row>
    <row r="1893" spans="1:10">
      <c r="A1893" t="n">
        <v>20995</v>
      </c>
      <c r="B1893" s="55" t="n">
        <v>52</v>
      </c>
      <c r="C1893" s="7" t="n">
        <v>7032</v>
      </c>
      <c r="D1893" s="7" t="n">
        <v>-79.7519989013672</v>
      </c>
      <c r="E1893" s="7" t="n">
        <v>10</v>
      </c>
      <c r="F1893" s="7" t="n">
        <v>0</v>
      </c>
    </row>
    <row r="1894" spans="1:10">
      <c r="A1894" t="s">
        <v>4</v>
      </c>
      <c r="B1894" s="4" t="s">
        <v>5</v>
      </c>
      <c r="C1894" s="4" t="s">
        <v>11</v>
      </c>
    </row>
    <row r="1895" spans="1:10">
      <c r="A1895" t="n">
        <v>21007</v>
      </c>
      <c r="B1895" s="53" t="n">
        <v>54</v>
      </c>
      <c r="C1895" s="7" t="n">
        <v>7032</v>
      </c>
    </row>
    <row r="1896" spans="1:10">
      <c r="A1896" t="s">
        <v>4</v>
      </c>
      <c r="B1896" s="4" t="s">
        <v>5</v>
      </c>
      <c r="C1896" s="4" t="s">
        <v>11</v>
      </c>
    </row>
    <row r="1897" spans="1:10">
      <c r="A1897" t="n">
        <v>21010</v>
      </c>
      <c r="B1897" s="24" t="n">
        <v>16</v>
      </c>
      <c r="C1897" s="7" t="n">
        <v>300</v>
      </c>
    </row>
    <row r="1898" spans="1:10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8</v>
      </c>
    </row>
    <row r="1899" spans="1:10">
      <c r="A1899" t="n">
        <v>21013</v>
      </c>
      <c r="B1899" s="38" t="n">
        <v>51</v>
      </c>
      <c r="C1899" s="7" t="n">
        <v>4</v>
      </c>
      <c r="D1899" s="7" t="n">
        <v>7032</v>
      </c>
      <c r="E1899" s="7" t="s">
        <v>128</v>
      </c>
    </row>
    <row r="1900" spans="1:10">
      <c r="A1900" t="s">
        <v>4</v>
      </c>
      <c r="B1900" s="4" t="s">
        <v>5</v>
      </c>
      <c r="C1900" s="4" t="s">
        <v>11</v>
      </c>
    </row>
    <row r="1901" spans="1:10">
      <c r="A1901" t="n">
        <v>21027</v>
      </c>
      <c r="B1901" s="24" t="n">
        <v>16</v>
      </c>
      <c r="C1901" s="7" t="n">
        <v>0</v>
      </c>
    </row>
    <row r="1902" spans="1:10">
      <c r="A1902" t="s">
        <v>4</v>
      </c>
      <c r="B1902" s="4" t="s">
        <v>5</v>
      </c>
      <c r="C1902" s="4" t="s">
        <v>11</v>
      </c>
      <c r="D1902" s="4" t="s">
        <v>7</v>
      </c>
      <c r="E1902" s="4" t="s">
        <v>14</v>
      </c>
      <c r="F1902" s="4" t="s">
        <v>79</v>
      </c>
      <c r="G1902" s="4" t="s">
        <v>7</v>
      </c>
      <c r="H1902" s="4" t="s">
        <v>7</v>
      </c>
    </row>
    <row r="1903" spans="1:10">
      <c r="A1903" t="n">
        <v>21030</v>
      </c>
      <c r="B1903" s="39" t="n">
        <v>26</v>
      </c>
      <c r="C1903" s="7" t="n">
        <v>7032</v>
      </c>
      <c r="D1903" s="7" t="n">
        <v>17</v>
      </c>
      <c r="E1903" s="7" t="n">
        <v>18393</v>
      </c>
      <c r="F1903" s="7" t="s">
        <v>278</v>
      </c>
      <c r="G1903" s="7" t="n">
        <v>2</v>
      </c>
      <c r="H1903" s="7" t="n">
        <v>0</v>
      </c>
    </row>
    <row r="1904" spans="1:10">
      <c r="A1904" t="s">
        <v>4</v>
      </c>
      <c r="B1904" s="4" t="s">
        <v>5</v>
      </c>
    </row>
    <row r="1905" spans="1:10">
      <c r="A1905" t="n">
        <v>21062</v>
      </c>
      <c r="B1905" s="40" t="n">
        <v>28</v>
      </c>
    </row>
    <row r="1906" spans="1:10">
      <c r="A1906" t="s">
        <v>4</v>
      </c>
      <c r="B1906" s="4" t="s">
        <v>5</v>
      </c>
      <c r="C1906" s="4" t="s">
        <v>11</v>
      </c>
      <c r="D1906" s="4" t="s">
        <v>11</v>
      </c>
      <c r="E1906" s="4" t="s">
        <v>11</v>
      </c>
    </row>
    <row r="1907" spans="1:10">
      <c r="A1907" t="n">
        <v>21063</v>
      </c>
      <c r="B1907" s="48" t="n">
        <v>61</v>
      </c>
      <c r="C1907" s="7" t="n">
        <v>0</v>
      </c>
      <c r="D1907" s="7" t="n">
        <v>7032</v>
      </c>
      <c r="E1907" s="7" t="n">
        <v>1000</v>
      </c>
    </row>
    <row r="1908" spans="1:10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8</v>
      </c>
    </row>
    <row r="1909" spans="1:10">
      <c r="A1909" t="n">
        <v>21070</v>
      </c>
      <c r="B1909" s="38" t="n">
        <v>51</v>
      </c>
      <c r="C1909" s="7" t="n">
        <v>4</v>
      </c>
      <c r="D1909" s="7" t="n">
        <v>0</v>
      </c>
      <c r="E1909" s="7" t="s">
        <v>121</v>
      </c>
    </row>
    <row r="1910" spans="1:10">
      <c r="A1910" t="s">
        <v>4</v>
      </c>
      <c r="B1910" s="4" t="s">
        <v>5</v>
      </c>
      <c r="C1910" s="4" t="s">
        <v>11</v>
      </c>
    </row>
    <row r="1911" spans="1:10">
      <c r="A1911" t="n">
        <v>21084</v>
      </c>
      <c r="B1911" s="24" t="n">
        <v>16</v>
      </c>
      <c r="C1911" s="7" t="n">
        <v>100</v>
      </c>
    </row>
    <row r="1912" spans="1:10">
      <c r="A1912" t="s">
        <v>4</v>
      </c>
      <c r="B1912" s="4" t="s">
        <v>5</v>
      </c>
      <c r="C1912" s="4" t="s">
        <v>11</v>
      </c>
      <c r="D1912" s="4" t="s">
        <v>7</v>
      </c>
      <c r="E1912" s="4" t="s">
        <v>14</v>
      </c>
      <c r="F1912" s="4" t="s">
        <v>79</v>
      </c>
      <c r="G1912" s="4" t="s">
        <v>7</v>
      </c>
      <c r="H1912" s="4" t="s">
        <v>7</v>
      </c>
    </row>
    <row r="1913" spans="1:10">
      <c r="A1913" t="n">
        <v>21087</v>
      </c>
      <c r="B1913" s="39" t="n">
        <v>26</v>
      </c>
      <c r="C1913" s="7" t="n">
        <v>0</v>
      </c>
      <c r="D1913" s="7" t="n">
        <v>17</v>
      </c>
      <c r="E1913" s="7" t="n">
        <v>60246</v>
      </c>
      <c r="F1913" s="7" t="s">
        <v>279</v>
      </c>
      <c r="G1913" s="7" t="n">
        <v>2</v>
      </c>
      <c r="H1913" s="7" t="n">
        <v>0</v>
      </c>
    </row>
    <row r="1914" spans="1:10">
      <c r="A1914" t="s">
        <v>4</v>
      </c>
      <c r="B1914" s="4" t="s">
        <v>5</v>
      </c>
    </row>
    <row r="1915" spans="1:10">
      <c r="A1915" t="n">
        <v>21106</v>
      </c>
      <c r="B1915" s="40" t="n">
        <v>28</v>
      </c>
    </row>
    <row r="1916" spans="1:10">
      <c r="A1916" t="s">
        <v>4</v>
      </c>
      <c r="B1916" s="4" t="s">
        <v>5</v>
      </c>
      <c r="C1916" s="4" t="s">
        <v>11</v>
      </c>
      <c r="D1916" s="4" t="s">
        <v>7</v>
      </c>
    </row>
    <row r="1917" spans="1:10">
      <c r="A1917" t="n">
        <v>21107</v>
      </c>
      <c r="B1917" s="44" t="n">
        <v>89</v>
      </c>
      <c r="C1917" s="7" t="n">
        <v>65533</v>
      </c>
      <c r="D1917" s="7" t="n">
        <v>1</v>
      </c>
    </row>
    <row r="1918" spans="1:10">
      <c r="A1918" t="s">
        <v>4</v>
      </c>
      <c r="B1918" s="4" t="s">
        <v>5</v>
      </c>
      <c r="C1918" s="4" t="s">
        <v>7</v>
      </c>
      <c r="D1918" s="4" t="s">
        <v>11</v>
      </c>
      <c r="E1918" s="4" t="s">
        <v>13</v>
      </c>
    </row>
    <row r="1919" spans="1:10">
      <c r="A1919" t="n">
        <v>21111</v>
      </c>
      <c r="B1919" s="17" t="n">
        <v>58</v>
      </c>
      <c r="C1919" s="7" t="n">
        <v>101</v>
      </c>
      <c r="D1919" s="7" t="n">
        <v>500</v>
      </c>
      <c r="E1919" s="7" t="n">
        <v>1</v>
      </c>
    </row>
    <row r="1920" spans="1:10">
      <c r="A1920" t="s">
        <v>4</v>
      </c>
      <c r="B1920" s="4" t="s">
        <v>5</v>
      </c>
      <c r="C1920" s="4" t="s">
        <v>7</v>
      </c>
      <c r="D1920" s="4" t="s">
        <v>11</v>
      </c>
    </row>
    <row r="1921" spans="1:8">
      <c r="A1921" t="n">
        <v>21119</v>
      </c>
      <c r="B1921" s="17" t="n">
        <v>58</v>
      </c>
      <c r="C1921" s="7" t="n">
        <v>254</v>
      </c>
      <c r="D1921" s="7" t="n">
        <v>0</v>
      </c>
    </row>
    <row r="1922" spans="1:8">
      <c r="A1922" t="s">
        <v>4</v>
      </c>
      <c r="B1922" s="4" t="s">
        <v>5</v>
      </c>
      <c r="C1922" s="4" t="s">
        <v>7</v>
      </c>
      <c r="D1922" s="4" t="s">
        <v>7</v>
      </c>
      <c r="E1922" s="4" t="s">
        <v>13</v>
      </c>
      <c r="F1922" s="4" t="s">
        <v>13</v>
      </c>
      <c r="G1922" s="4" t="s">
        <v>13</v>
      </c>
      <c r="H1922" s="4" t="s">
        <v>11</v>
      </c>
    </row>
    <row r="1923" spans="1:8">
      <c r="A1923" t="n">
        <v>21123</v>
      </c>
      <c r="B1923" s="35" t="n">
        <v>45</v>
      </c>
      <c r="C1923" s="7" t="n">
        <v>2</v>
      </c>
      <c r="D1923" s="7" t="n">
        <v>3</v>
      </c>
      <c r="E1923" s="7" t="n">
        <v>5.19999980926514</v>
      </c>
      <c r="F1923" s="7" t="n">
        <v>0.600000023841858</v>
      </c>
      <c r="G1923" s="7" t="n">
        <v>-18</v>
      </c>
      <c r="H1923" s="7" t="n">
        <v>0</v>
      </c>
    </row>
    <row r="1924" spans="1:8">
      <c r="A1924" t="s">
        <v>4</v>
      </c>
      <c r="B1924" s="4" t="s">
        <v>5</v>
      </c>
      <c r="C1924" s="4" t="s">
        <v>7</v>
      </c>
      <c r="D1924" s="4" t="s">
        <v>7</v>
      </c>
      <c r="E1924" s="4" t="s">
        <v>13</v>
      </c>
      <c r="F1924" s="4" t="s">
        <v>13</v>
      </c>
      <c r="G1924" s="4" t="s">
        <v>13</v>
      </c>
      <c r="H1924" s="4" t="s">
        <v>11</v>
      </c>
      <c r="I1924" s="4" t="s">
        <v>7</v>
      </c>
    </row>
    <row r="1925" spans="1:8">
      <c r="A1925" t="n">
        <v>21140</v>
      </c>
      <c r="B1925" s="35" t="n">
        <v>45</v>
      </c>
      <c r="C1925" s="7" t="n">
        <v>4</v>
      </c>
      <c r="D1925" s="7" t="n">
        <v>3</v>
      </c>
      <c r="E1925" s="7" t="n">
        <v>9</v>
      </c>
      <c r="F1925" s="7" t="n">
        <v>325</v>
      </c>
      <c r="G1925" s="7" t="n">
        <v>0</v>
      </c>
      <c r="H1925" s="7" t="n">
        <v>0</v>
      </c>
      <c r="I1925" s="7" t="n">
        <v>0</v>
      </c>
    </row>
    <row r="1926" spans="1:8">
      <c r="A1926" t="s">
        <v>4</v>
      </c>
      <c r="B1926" s="4" t="s">
        <v>5</v>
      </c>
      <c r="C1926" s="4" t="s">
        <v>7</v>
      </c>
      <c r="D1926" s="4" t="s">
        <v>7</v>
      </c>
      <c r="E1926" s="4" t="s">
        <v>13</v>
      </c>
      <c r="F1926" s="4" t="s">
        <v>11</v>
      </c>
    </row>
    <row r="1927" spans="1:8">
      <c r="A1927" t="n">
        <v>21158</v>
      </c>
      <c r="B1927" s="35" t="n">
        <v>45</v>
      </c>
      <c r="C1927" s="7" t="n">
        <v>5</v>
      </c>
      <c r="D1927" s="7" t="n">
        <v>3</v>
      </c>
      <c r="E1927" s="7" t="n">
        <v>2.29999995231628</v>
      </c>
      <c r="F1927" s="7" t="n">
        <v>0</v>
      </c>
    </row>
    <row r="1928" spans="1:8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13</v>
      </c>
      <c r="F1928" s="4" t="s">
        <v>11</v>
      </c>
    </row>
    <row r="1929" spans="1:8">
      <c r="A1929" t="n">
        <v>21167</v>
      </c>
      <c r="B1929" s="35" t="n">
        <v>45</v>
      </c>
      <c r="C1929" s="7" t="n">
        <v>11</v>
      </c>
      <c r="D1929" s="7" t="n">
        <v>3</v>
      </c>
      <c r="E1929" s="7" t="n">
        <v>28.7000007629395</v>
      </c>
      <c r="F1929" s="7" t="n">
        <v>0</v>
      </c>
    </row>
    <row r="1930" spans="1:8">
      <c r="A1930" t="s">
        <v>4</v>
      </c>
      <c r="B1930" s="4" t="s">
        <v>5</v>
      </c>
      <c r="C1930" s="4" t="s">
        <v>7</v>
      </c>
      <c r="D1930" s="4" t="s">
        <v>7</v>
      </c>
      <c r="E1930" s="4" t="s">
        <v>13</v>
      </c>
      <c r="F1930" s="4" t="s">
        <v>13</v>
      </c>
      <c r="G1930" s="4" t="s">
        <v>13</v>
      </c>
      <c r="H1930" s="4" t="s">
        <v>11</v>
      </c>
      <c r="I1930" s="4" t="s">
        <v>7</v>
      </c>
    </row>
    <row r="1931" spans="1:8">
      <c r="A1931" t="n">
        <v>21176</v>
      </c>
      <c r="B1931" s="35" t="n">
        <v>45</v>
      </c>
      <c r="C1931" s="7" t="n">
        <v>4</v>
      </c>
      <c r="D1931" s="7" t="n">
        <v>3</v>
      </c>
      <c r="E1931" s="7" t="n">
        <v>9</v>
      </c>
      <c r="F1931" s="7" t="n">
        <v>310</v>
      </c>
      <c r="G1931" s="7" t="n">
        <v>0</v>
      </c>
      <c r="H1931" s="7" t="n">
        <v>30000</v>
      </c>
      <c r="I1931" s="7" t="n">
        <v>0</v>
      </c>
    </row>
    <row r="1932" spans="1:8">
      <c r="A1932" t="s">
        <v>4</v>
      </c>
      <c r="B1932" s="4" t="s">
        <v>5</v>
      </c>
      <c r="C1932" s="4" t="s">
        <v>7</v>
      </c>
      <c r="D1932" s="4" t="s">
        <v>11</v>
      </c>
    </row>
    <row r="1933" spans="1:8">
      <c r="A1933" t="n">
        <v>21194</v>
      </c>
      <c r="B1933" s="17" t="n">
        <v>58</v>
      </c>
      <c r="C1933" s="7" t="n">
        <v>255</v>
      </c>
      <c r="D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11</v>
      </c>
      <c r="E1934" s="4" t="s">
        <v>8</v>
      </c>
    </row>
    <row r="1935" spans="1:8">
      <c r="A1935" t="n">
        <v>21198</v>
      </c>
      <c r="B1935" s="38" t="n">
        <v>51</v>
      </c>
      <c r="C1935" s="7" t="n">
        <v>4</v>
      </c>
      <c r="D1935" s="7" t="n">
        <v>7032</v>
      </c>
      <c r="E1935" s="7" t="s">
        <v>128</v>
      </c>
    </row>
    <row r="1936" spans="1:8">
      <c r="A1936" t="s">
        <v>4</v>
      </c>
      <c r="B1936" s="4" t="s">
        <v>5</v>
      </c>
      <c r="C1936" s="4" t="s">
        <v>11</v>
      </c>
    </row>
    <row r="1937" spans="1:9">
      <c r="A1937" t="n">
        <v>21212</v>
      </c>
      <c r="B1937" s="24" t="n">
        <v>16</v>
      </c>
      <c r="C1937" s="7" t="n">
        <v>0</v>
      </c>
    </row>
    <row r="1938" spans="1:9">
      <c r="A1938" t="s">
        <v>4</v>
      </c>
      <c r="B1938" s="4" t="s">
        <v>5</v>
      </c>
      <c r="C1938" s="4" t="s">
        <v>11</v>
      </c>
      <c r="D1938" s="4" t="s">
        <v>7</v>
      </c>
      <c r="E1938" s="4" t="s">
        <v>14</v>
      </c>
      <c r="F1938" s="4" t="s">
        <v>79</v>
      </c>
      <c r="G1938" s="4" t="s">
        <v>7</v>
      </c>
      <c r="H1938" s="4" t="s">
        <v>7</v>
      </c>
      <c r="I1938" s="4" t="s">
        <v>7</v>
      </c>
      <c r="J1938" s="4" t="s">
        <v>14</v>
      </c>
      <c r="K1938" s="4" t="s">
        <v>79</v>
      </c>
      <c r="L1938" s="4" t="s">
        <v>7</v>
      </c>
      <c r="M1938" s="4" t="s">
        <v>7</v>
      </c>
      <c r="N1938" s="4" t="s">
        <v>7</v>
      </c>
      <c r="O1938" s="4" t="s">
        <v>14</v>
      </c>
      <c r="P1938" s="4" t="s">
        <v>79</v>
      </c>
      <c r="Q1938" s="4" t="s">
        <v>7</v>
      </c>
      <c r="R1938" s="4" t="s">
        <v>7</v>
      </c>
    </row>
    <row r="1939" spans="1:9">
      <c r="A1939" t="n">
        <v>21215</v>
      </c>
      <c r="B1939" s="39" t="n">
        <v>26</v>
      </c>
      <c r="C1939" s="7" t="n">
        <v>7032</v>
      </c>
      <c r="D1939" s="7" t="n">
        <v>17</v>
      </c>
      <c r="E1939" s="7" t="n">
        <v>18394</v>
      </c>
      <c r="F1939" s="7" t="s">
        <v>280</v>
      </c>
      <c r="G1939" s="7" t="n">
        <v>2</v>
      </c>
      <c r="H1939" s="7" t="n">
        <v>3</v>
      </c>
      <c r="I1939" s="7" t="n">
        <v>17</v>
      </c>
      <c r="J1939" s="7" t="n">
        <v>18395</v>
      </c>
      <c r="K1939" s="7" t="s">
        <v>281</v>
      </c>
      <c r="L1939" s="7" t="n">
        <v>2</v>
      </c>
      <c r="M1939" s="7" t="n">
        <v>3</v>
      </c>
      <c r="N1939" s="7" t="n">
        <v>17</v>
      </c>
      <c r="O1939" s="7" t="n">
        <v>18396</v>
      </c>
      <c r="P1939" s="7" t="s">
        <v>282</v>
      </c>
      <c r="Q1939" s="7" t="n">
        <v>2</v>
      </c>
      <c r="R1939" s="7" t="n">
        <v>0</v>
      </c>
    </row>
    <row r="1940" spans="1:9">
      <c r="A1940" t="s">
        <v>4</v>
      </c>
      <c r="B1940" s="4" t="s">
        <v>5</v>
      </c>
    </row>
    <row r="1941" spans="1:9">
      <c r="A1941" t="n">
        <v>21471</v>
      </c>
      <c r="B1941" s="40" t="n">
        <v>28</v>
      </c>
    </row>
    <row r="1942" spans="1:9">
      <c r="A1942" t="s">
        <v>4</v>
      </c>
      <c r="B1942" s="4" t="s">
        <v>5</v>
      </c>
      <c r="C1942" s="4" t="s">
        <v>7</v>
      </c>
      <c r="D1942" s="4" t="s">
        <v>11</v>
      </c>
      <c r="E1942" s="4" t="s">
        <v>8</v>
      </c>
    </row>
    <row r="1943" spans="1:9">
      <c r="A1943" t="n">
        <v>21472</v>
      </c>
      <c r="B1943" s="38" t="n">
        <v>51</v>
      </c>
      <c r="C1943" s="7" t="n">
        <v>4</v>
      </c>
      <c r="D1943" s="7" t="n">
        <v>0</v>
      </c>
      <c r="E1943" s="7" t="s">
        <v>121</v>
      </c>
    </row>
    <row r="1944" spans="1:9">
      <c r="A1944" t="s">
        <v>4</v>
      </c>
      <c r="B1944" s="4" t="s">
        <v>5</v>
      </c>
      <c r="C1944" s="4" t="s">
        <v>11</v>
      </c>
    </row>
    <row r="1945" spans="1:9">
      <c r="A1945" t="n">
        <v>21486</v>
      </c>
      <c r="B1945" s="24" t="n">
        <v>16</v>
      </c>
      <c r="C1945" s="7" t="n">
        <v>0</v>
      </c>
    </row>
    <row r="1946" spans="1:9">
      <c r="A1946" t="s">
        <v>4</v>
      </c>
      <c r="B1946" s="4" t="s">
        <v>5</v>
      </c>
      <c r="C1946" s="4" t="s">
        <v>11</v>
      </c>
      <c r="D1946" s="4" t="s">
        <v>7</v>
      </c>
      <c r="E1946" s="4" t="s">
        <v>14</v>
      </c>
      <c r="F1946" s="4" t="s">
        <v>79</v>
      </c>
      <c r="G1946" s="4" t="s">
        <v>7</v>
      </c>
      <c r="H1946" s="4" t="s">
        <v>7</v>
      </c>
    </row>
    <row r="1947" spans="1:9">
      <c r="A1947" t="n">
        <v>21489</v>
      </c>
      <c r="B1947" s="39" t="n">
        <v>26</v>
      </c>
      <c r="C1947" s="7" t="n">
        <v>0</v>
      </c>
      <c r="D1947" s="7" t="n">
        <v>17</v>
      </c>
      <c r="E1947" s="7" t="n">
        <v>60247</v>
      </c>
      <c r="F1947" s="7" t="s">
        <v>283</v>
      </c>
      <c r="G1947" s="7" t="n">
        <v>2</v>
      </c>
      <c r="H1947" s="7" t="n">
        <v>0</v>
      </c>
    </row>
    <row r="1948" spans="1:9">
      <c r="A1948" t="s">
        <v>4</v>
      </c>
      <c r="B1948" s="4" t="s">
        <v>5</v>
      </c>
    </row>
    <row r="1949" spans="1:9">
      <c r="A1949" t="n">
        <v>21519</v>
      </c>
      <c r="B1949" s="40" t="n">
        <v>28</v>
      </c>
    </row>
    <row r="1950" spans="1:9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8</v>
      </c>
      <c r="F1950" s="4" t="s">
        <v>8</v>
      </c>
      <c r="G1950" s="4" t="s">
        <v>8</v>
      </c>
      <c r="H1950" s="4" t="s">
        <v>8</v>
      </c>
    </row>
    <row r="1951" spans="1:9">
      <c r="A1951" t="n">
        <v>21520</v>
      </c>
      <c r="B1951" s="38" t="n">
        <v>51</v>
      </c>
      <c r="C1951" s="7" t="n">
        <v>3</v>
      </c>
      <c r="D1951" s="7" t="n">
        <v>0</v>
      </c>
      <c r="E1951" s="7" t="s">
        <v>87</v>
      </c>
      <c r="F1951" s="7" t="s">
        <v>109</v>
      </c>
      <c r="G1951" s="7" t="s">
        <v>86</v>
      </c>
      <c r="H1951" s="7" t="s">
        <v>87</v>
      </c>
    </row>
    <row r="1952" spans="1:9">
      <c r="A1952" t="s">
        <v>4</v>
      </c>
      <c r="B1952" s="4" t="s">
        <v>5</v>
      </c>
      <c r="C1952" s="4" t="s">
        <v>11</v>
      </c>
      <c r="D1952" s="4" t="s">
        <v>7</v>
      </c>
      <c r="E1952" s="4" t="s">
        <v>7</v>
      </c>
      <c r="F1952" s="4" t="s">
        <v>8</v>
      </c>
    </row>
    <row r="1953" spans="1:18">
      <c r="A1953" t="n">
        <v>21533</v>
      </c>
      <c r="B1953" s="18" t="n">
        <v>47</v>
      </c>
      <c r="C1953" s="7" t="n">
        <v>0</v>
      </c>
      <c r="D1953" s="7" t="n">
        <v>0</v>
      </c>
      <c r="E1953" s="7" t="n">
        <v>0</v>
      </c>
      <c r="F1953" s="7" t="s">
        <v>69</v>
      </c>
    </row>
    <row r="1954" spans="1:18">
      <c r="A1954" t="s">
        <v>4</v>
      </c>
      <c r="B1954" s="4" t="s">
        <v>5</v>
      </c>
      <c r="C1954" s="4" t="s">
        <v>11</v>
      </c>
      <c r="D1954" s="4" t="s">
        <v>7</v>
      </c>
      <c r="E1954" s="4" t="s">
        <v>7</v>
      </c>
      <c r="F1954" s="4" t="s">
        <v>8</v>
      </c>
    </row>
    <row r="1955" spans="1:18">
      <c r="A1955" t="n">
        <v>21549</v>
      </c>
      <c r="B1955" s="18" t="n">
        <v>47</v>
      </c>
      <c r="C1955" s="7" t="n">
        <v>7032</v>
      </c>
      <c r="D1955" s="7" t="n">
        <v>0</v>
      </c>
      <c r="E1955" s="7" t="n">
        <v>0</v>
      </c>
      <c r="F1955" s="7" t="s">
        <v>69</v>
      </c>
    </row>
    <row r="1956" spans="1:18">
      <c r="A1956" t="s">
        <v>4</v>
      </c>
      <c r="B1956" s="4" t="s">
        <v>5</v>
      </c>
      <c r="C1956" s="4" t="s">
        <v>11</v>
      </c>
    </row>
    <row r="1957" spans="1:18">
      <c r="A1957" t="n">
        <v>21565</v>
      </c>
      <c r="B1957" s="24" t="n">
        <v>16</v>
      </c>
      <c r="C1957" s="7" t="n">
        <v>800</v>
      </c>
    </row>
    <row r="1958" spans="1:18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8</v>
      </c>
    </row>
    <row r="1959" spans="1:18">
      <c r="A1959" t="n">
        <v>21568</v>
      </c>
      <c r="B1959" s="38" t="n">
        <v>51</v>
      </c>
      <c r="C1959" s="7" t="n">
        <v>4</v>
      </c>
      <c r="D1959" s="7" t="n">
        <v>7032</v>
      </c>
      <c r="E1959" s="7" t="s">
        <v>121</v>
      </c>
    </row>
    <row r="1960" spans="1:18">
      <c r="A1960" t="s">
        <v>4</v>
      </c>
      <c r="B1960" s="4" t="s">
        <v>5</v>
      </c>
      <c r="C1960" s="4" t="s">
        <v>11</v>
      </c>
    </row>
    <row r="1961" spans="1:18">
      <c r="A1961" t="n">
        <v>21582</v>
      </c>
      <c r="B1961" s="24" t="n">
        <v>16</v>
      </c>
      <c r="C1961" s="7" t="n">
        <v>0</v>
      </c>
    </row>
    <row r="1962" spans="1:18">
      <c r="A1962" t="s">
        <v>4</v>
      </c>
      <c r="B1962" s="4" t="s">
        <v>5</v>
      </c>
      <c r="C1962" s="4" t="s">
        <v>11</v>
      </c>
      <c r="D1962" s="4" t="s">
        <v>7</v>
      </c>
      <c r="E1962" s="4" t="s">
        <v>14</v>
      </c>
      <c r="F1962" s="4" t="s">
        <v>79</v>
      </c>
      <c r="G1962" s="4" t="s">
        <v>7</v>
      </c>
      <c r="H1962" s="4" t="s">
        <v>7</v>
      </c>
    </row>
    <row r="1963" spans="1:18">
      <c r="A1963" t="n">
        <v>21585</v>
      </c>
      <c r="B1963" s="39" t="n">
        <v>26</v>
      </c>
      <c r="C1963" s="7" t="n">
        <v>7032</v>
      </c>
      <c r="D1963" s="7" t="n">
        <v>17</v>
      </c>
      <c r="E1963" s="7" t="n">
        <v>18397</v>
      </c>
      <c r="F1963" s="7" t="s">
        <v>284</v>
      </c>
      <c r="G1963" s="7" t="n">
        <v>2</v>
      </c>
      <c r="H1963" s="7" t="n">
        <v>0</v>
      </c>
    </row>
    <row r="1964" spans="1:18">
      <c r="A1964" t="s">
        <v>4</v>
      </c>
      <c r="B1964" s="4" t="s">
        <v>5</v>
      </c>
    </row>
    <row r="1965" spans="1:18">
      <c r="A1965" t="n">
        <v>21600</v>
      </c>
      <c r="B1965" s="40" t="n">
        <v>28</v>
      </c>
    </row>
    <row r="1966" spans="1:18">
      <c r="A1966" t="s">
        <v>4</v>
      </c>
      <c r="B1966" s="4" t="s">
        <v>5</v>
      </c>
      <c r="C1966" s="4" t="s">
        <v>7</v>
      </c>
      <c r="D1966" s="4" t="s">
        <v>11</v>
      </c>
      <c r="E1966" s="4" t="s">
        <v>8</v>
      </c>
    </row>
    <row r="1967" spans="1:18">
      <c r="A1967" t="n">
        <v>21601</v>
      </c>
      <c r="B1967" s="38" t="n">
        <v>51</v>
      </c>
      <c r="C1967" s="7" t="n">
        <v>4</v>
      </c>
      <c r="D1967" s="7" t="n">
        <v>0</v>
      </c>
      <c r="E1967" s="7" t="s">
        <v>285</v>
      </c>
    </row>
    <row r="1968" spans="1:18">
      <c r="A1968" t="s">
        <v>4</v>
      </c>
      <c r="B1968" s="4" t="s">
        <v>5</v>
      </c>
      <c r="C1968" s="4" t="s">
        <v>11</v>
      </c>
    </row>
    <row r="1969" spans="1:8">
      <c r="A1969" t="n">
        <v>21615</v>
      </c>
      <c r="B1969" s="24" t="n">
        <v>16</v>
      </c>
      <c r="C1969" s="7" t="n">
        <v>0</v>
      </c>
    </row>
    <row r="1970" spans="1:8">
      <c r="A1970" t="s">
        <v>4</v>
      </c>
      <c r="B1970" s="4" t="s">
        <v>5</v>
      </c>
      <c r="C1970" s="4" t="s">
        <v>11</v>
      </c>
      <c r="D1970" s="4" t="s">
        <v>7</v>
      </c>
      <c r="E1970" s="4" t="s">
        <v>14</v>
      </c>
      <c r="F1970" s="4" t="s">
        <v>79</v>
      </c>
      <c r="G1970" s="4" t="s">
        <v>7</v>
      </c>
      <c r="H1970" s="4" t="s">
        <v>7</v>
      </c>
      <c r="I1970" s="4" t="s">
        <v>7</v>
      </c>
      <c r="J1970" s="4" t="s">
        <v>14</v>
      </c>
      <c r="K1970" s="4" t="s">
        <v>79</v>
      </c>
      <c r="L1970" s="4" t="s">
        <v>7</v>
      </c>
      <c r="M1970" s="4" t="s">
        <v>7</v>
      </c>
    </row>
    <row r="1971" spans="1:8">
      <c r="A1971" t="n">
        <v>21618</v>
      </c>
      <c r="B1971" s="39" t="n">
        <v>26</v>
      </c>
      <c r="C1971" s="7" t="n">
        <v>0</v>
      </c>
      <c r="D1971" s="7" t="n">
        <v>17</v>
      </c>
      <c r="E1971" s="7" t="n">
        <v>60248</v>
      </c>
      <c r="F1971" s="7" t="s">
        <v>286</v>
      </c>
      <c r="G1971" s="7" t="n">
        <v>2</v>
      </c>
      <c r="H1971" s="7" t="n">
        <v>3</v>
      </c>
      <c r="I1971" s="7" t="n">
        <v>17</v>
      </c>
      <c r="J1971" s="7" t="n">
        <v>60249</v>
      </c>
      <c r="K1971" s="7" t="s">
        <v>287</v>
      </c>
      <c r="L1971" s="7" t="n">
        <v>2</v>
      </c>
      <c r="M1971" s="7" t="n">
        <v>0</v>
      </c>
    </row>
    <row r="1972" spans="1:8">
      <c r="A1972" t="s">
        <v>4</v>
      </c>
      <c r="B1972" s="4" t="s">
        <v>5</v>
      </c>
    </row>
    <row r="1973" spans="1:8">
      <c r="A1973" t="n">
        <v>21772</v>
      </c>
      <c r="B1973" s="40" t="n">
        <v>28</v>
      </c>
    </row>
    <row r="1974" spans="1:8">
      <c r="A1974" t="s">
        <v>4</v>
      </c>
      <c r="B1974" s="4" t="s">
        <v>5</v>
      </c>
      <c r="C1974" s="4" t="s">
        <v>11</v>
      </c>
      <c r="D1974" s="4" t="s">
        <v>7</v>
      </c>
      <c r="E1974" s="4" t="s">
        <v>13</v>
      </c>
      <c r="F1974" s="4" t="s">
        <v>11</v>
      </c>
    </row>
    <row r="1975" spans="1:8">
      <c r="A1975" t="n">
        <v>21773</v>
      </c>
      <c r="B1975" s="41" t="n">
        <v>59</v>
      </c>
      <c r="C1975" s="7" t="n">
        <v>7032</v>
      </c>
      <c r="D1975" s="7" t="n">
        <v>15</v>
      </c>
      <c r="E1975" s="7" t="n">
        <v>0.150000005960464</v>
      </c>
      <c r="F1975" s="7" t="n">
        <v>0</v>
      </c>
    </row>
    <row r="1976" spans="1:8">
      <c r="A1976" t="s">
        <v>4</v>
      </c>
      <c r="B1976" s="4" t="s">
        <v>5</v>
      </c>
      <c r="C1976" s="4" t="s">
        <v>11</v>
      </c>
    </row>
    <row r="1977" spans="1:8">
      <c r="A1977" t="n">
        <v>21783</v>
      </c>
      <c r="B1977" s="24" t="n">
        <v>16</v>
      </c>
      <c r="C1977" s="7" t="n">
        <v>1000</v>
      </c>
    </row>
    <row r="1978" spans="1:8">
      <c r="A1978" t="s">
        <v>4</v>
      </c>
      <c r="B1978" s="4" t="s">
        <v>5</v>
      </c>
      <c r="C1978" s="4" t="s">
        <v>11</v>
      </c>
      <c r="D1978" s="4" t="s">
        <v>7</v>
      </c>
      <c r="E1978" s="4" t="s">
        <v>13</v>
      </c>
      <c r="F1978" s="4" t="s">
        <v>11</v>
      </c>
    </row>
    <row r="1979" spans="1:8">
      <c r="A1979" t="n">
        <v>21786</v>
      </c>
      <c r="B1979" s="41" t="n">
        <v>59</v>
      </c>
      <c r="C1979" s="7" t="n">
        <v>7032</v>
      </c>
      <c r="D1979" s="7" t="n">
        <v>255</v>
      </c>
      <c r="E1979" s="7" t="n">
        <v>0</v>
      </c>
      <c r="F1979" s="7" t="n">
        <v>0</v>
      </c>
    </row>
    <row r="1980" spans="1:8">
      <c r="A1980" t="s">
        <v>4</v>
      </c>
      <c r="B1980" s="4" t="s">
        <v>5</v>
      </c>
      <c r="C1980" s="4" t="s">
        <v>7</v>
      </c>
      <c r="D1980" s="4" t="s">
        <v>11</v>
      </c>
      <c r="E1980" s="4" t="s">
        <v>8</v>
      </c>
    </row>
    <row r="1981" spans="1:8">
      <c r="A1981" t="n">
        <v>21796</v>
      </c>
      <c r="B1981" s="38" t="n">
        <v>51</v>
      </c>
      <c r="C1981" s="7" t="n">
        <v>4</v>
      </c>
      <c r="D1981" s="7" t="n">
        <v>7032</v>
      </c>
      <c r="E1981" s="7" t="s">
        <v>128</v>
      </c>
    </row>
    <row r="1982" spans="1:8">
      <c r="A1982" t="s">
        <v>4</v>
      </c>
      <c r="B1982" s="4" t="s">
        <v>5</v>
      </c>
      <c r="C1982" s="4" t="s">
        <v>11</v>
      </c>
    </row>
    <row r="1983" spans="1:8">
      <c r="A1983" t="n">
        <v>21810</v>
      </c>
      <c r="B1983" s="24" t="n">
        <v>16</v>
      </c>
      <c r="C1983" s="7" t="n">
        <v>0</v>
      </c>
    </row>
    <row r="1984" spans="1:8">
      <c r="A1984" t="s">
        <v>4</v>
      </c>
      <c r="B1984" s="4" t="s">
        <v>5</v>
      </c>
      <c r="C1984" s="4" t="s">
        <v>11</v>
      </c>
      <c r="D1984" s="4" t="s">
        <v>7</v>
      </c>
      <c r="E1984" s="4" t="s">
        <v>14</v>
      </c>
      <c r="F1984" s="4" t="s">
        <v>79</v>
      </c>
      <c r="G1984" s="4" t="s">
        <v>7</v>
      </c>
      <c r="H1984" s="4" t="s">
        <v>7</v>
      </c>
      <c r="I1984" s="4" t="s">
        <v>7</v>
      </c>
      <c r="J1984" s="4" t="s">
        <v>14</v>
      </c>
      <c r="K1984" s="4" t="s">
        <v>79</v>
      </c>
      <c r="L1984" s="4" t="s">
        <v>7</v>
      </c>
      <c r="M1984" s="4" t="s">
        <v>7</v>
      </c>
    </row>
    <row r="1985" spans="1:13">
      <c r="A1985" t="n">
        <v>21813</v>
      </c>
      <c r="B1985" s="39" t="n">
        <v>26</v>
      </c>
      <c r="C1985" s="7" t="n">
        <v>7032</v>
      </c>
      <c r="D1985" s="7" t="n">
        <v>17</v>
      </c>
      <c r="E1985" s="7" t="n">
        <v>18398</v>
      </c>
      <c r="F1985" s="7" t="s">
        <v>288</v>
      </c>
      <c r="G1985" s="7" t="n">
        <v>2</v>
      </c>
      <c r="H1985" s="7" t="n">
        <v>3</v>
      </c>
      <c r="I1985" s="7" t="n">
        <v>17</v>
      </c>
      <c r="J1985" s="7" t="n">
        <v>18399</v>
      </c>
      <c r="K1985" s="7" t="s">
        <v>289</v>
      </c>
      <c r="L1985" s="7" t="n">
        <v>2</v>
      </c>
      <c r="M1985" s="7" t="n">
        <v>0</v>
      </c>
    </row>
    <row r="1986" spans="1:13">
      <c r="A1986" t="s">
        <v>4</v>
      </c>
      <c r="B1986" s="4" t="s">
        <v>5</v>
      </c>
    </row>
    <row r="1987" spans="1:13">
      <c r="A1987" t="n">
        <v>21917</v>
      </c>
      <c r="B1987" s="40" t="n">
        <v>28</v>
      </c>
    </row>
    <row r="1988" spans="1:13">
      <c r="A1988" t="s">
        <v>4</v>
      </c>
      <c r="B1988" s="4" t="s">
        <v>5</v>
      </c>
      <c r="C1988" s="4" t="s">
        <v>11</v>
      </c>
      <c r="D1988" s="4" t="s">
        <v>7</v>
      </c>
    </row>
    <row r="1989" spans="1:13">
      <c r="A1989" t="n">
        <v>21918</v>
      </c>
      <c r="B1989" s="44" t="n">
        <v>89</v>
      </c>
      <c r="C1989" s="7" t="n">
        <v>65533</v>
      </c>
      <c r="D1989" s="7" t="n">
        <v>1</v>
      </c>
    </row>
    <row r="1990" spans="1:13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7</v>
      </c>
    </row>
    <row r="1991" spans="1:13">
      <c r="A1991" t="n">
        <v>21922</v>
      </c>
      <c r="B1991" s="36" t="n">
        <v>49</v>
      </c>
      <c r="C1991" s="7" t="n">
        <v>1</v>
      </c>
      <c r="D1991" s="7" t="n">
        <v>2000</v>
      </c>
      <c r="E1991" s="7" t="n">
        <v>0</v>
      </c>
    </row>
    <row r="1992" spans="1:13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13</v>
      </c>
      <c r="F1992" s="4" t="s">
        <v>11</v>
      </c>
      <c r="G1992" s="4" t="s">
        <v>14</v>
      </c>
      <c r="H1992" s="4" t="s">
        <v>14</v>
      </c>
      <c r="I1992" s="4" t="s">
        <v>11</v>
      </c>
      <c r="J1992" s="4" t="s">
        <v>11</v>
      </c>
      <c r="K1992" s="4" t="s">
        <v>14</v>
      </c>
      <c r="L1992" s="4" t="s">
        <v>14</v>
      </c>
      <c r="M1992" s="4" t="s">
        <v>14</v>
      </c>
      <c r="N1992" s="4" t="s">
        <v>14</v>
      </c>
      <c r="O1992" s="4" t="s">
        <v>8</v>
      </c>
    </row>
    <row r="1993" spans="1:13">
      <c r="A1993" t="n">
        <v>21927</v>
      </c>
      <c r="B1993" s="14" t="n">
        <v>50</v>
      </c>
      <c r="C1993" s="7" t="n">
        <v>0</v>
      </c>
      <c r="D1993" s="7" t="n">
        <v>2134</v>
      </c>
      <c r="E1993" s="7" t="n">
        <v>0.400000005960464</v>
      </c>
      <c r="F1993" s="7" t="n">
        <v>500</v>
      </c>
      <c r="G1993" s="7" t="n">
        <v>0</v>
      </c>
      <c r="H1993" s="7" t="n">
        <v>-1069547520</v>
      </c>
      <c r="I1993" s="7" t="n">
        <v>0</v>
      </c>
      <c r="J1993" s="7" t="n">
        <v>65533</v>
      </c>
      <c r="K1993" s="7" t="n">
        <v>0</v>
      </c>
      <c r="L1993" s="7" t="n">
        <v>0</v>
      </c>
      <c r="M1993" s="7" t="n">
        <v>0</v>
      </c>
      <c r="N1993" s="7" t="n">
        <v>0</v>
      </c>
      <c r="O1993" s="7" t="s">
        <v>17</v>
      </c>
    </row>
    <row r="1994" spans="1:13">
      <c r="A1994" t="s">
        <v>4</v>
      </c>
      <c r="B1994" s="4" t="s">
        <v>5</v>
      </c>
      <c r="C1994" s="4" t="s">
        <v>7</v>
      </c>
    </row>
    <row r="1995" spans="1:13">
      <c r="A1995" t="n">
        <v>21966</v>
      </c>
      <c r="B1995" s="35" t="n">
        <v>45</v>
      </c>
      <c r="C1995" s="7" t="n">
        <v>0</v>
      </c>
    </row>
    <row r="1996" spans="1:13">
      <c r="A1996" t="s">
        <v>4</v>
      </c>
      <c r="B1996" s="4" t="s">
        <v>5</v>
      </c>
      <c r="C1996" s="4" t="s">
        <v>7</v>
      </c>
      <c r="D1996" s="4" t="s">
        <v>7</v>
      </c>
      <c r="E1996" s="4" t="s">
        <v>13</v>
      </c>
      <c r="F1996" s="4" t="s">
        <v>13</v>
      </c>
      <c r="G1996" s="4" t="s">
        <v>13</v>
      </c>
      <c r="H1996" s="4" t="s">
        <v>11</v>
      </c>
    </row>
    <row r="1997" spans="1:13">
      <c r="A1997" t="n">
        <v>21968</v>
      </c>
      <c r="B1997" s="35" t="n">
        <v>45</v>
      </c>
      <c r="C1997" s="7" t="n">
        <v>2</v>
      </c>
      <c r="D1997" s="7" t="n">
        <v>3</v>
      </c>
      <c r="E1997" s="7" t="n">
        <v>4.75</v>
      </c>
      <c r="F1997" s="7" t="n">
        <v>0.649999976158142</v>
      </c>
      <c r="G1997" s="7" t="n">
        <v>-17.7999992370605</v>
      </c>
      <c r="H1997" s="7" t="n">
        <v>0</v>
      </c>
    </row>
    <row r="1998" spans="1:13">
      <c r="A1998" t="s">
        <v>4</v>
      </c>
      <c r="B1998" s="4" t="s">
        <v>5</v>
      </c>
      <c r="C1998" s="4" t="s">
        <v>7</v>
      </c>
      <c r="D1998" s="4" t="s">
        <v>7</v>
      </c>
      <c r="E1998" s="4" t="s">
        <v>13</v>
      </c>
      <c r="F1998" s="4" t="s">
        <v>13</v>
      </c>
      <c r="G1998" s="4" t="s">
        <v>13</v>
      </c>
      <c r="H1998" s="4" t="s">
        <v>11</v>
      </c>
      <c r="I1998" s="4" t="s">
        <v>7</v>
      </c>
    </row>
    <row r="1999" spans="1:13">
      <c r="A1999" t="n">
        <v>21985</v>
      </c>
      <c r="B1999" s="35" t="n">
        <v>45</v>
      </c>
      <c r="C1999" s="7" t="n">
        <v>4</v>
      </c>
      <c r="D1999" s="7" t="n">
        <v>3</v>
      </c>
      <c r="E1999" s="7" t="n">
        <v>7</v>
      </c>
      <c r="F1999" s="7" t="n">
        <v>117</v>
      </c>
      <c r="G1999" s="7" t="n">
        <v>0</v>
      </c>
      <c r="H1999" s="7" t="n">
        <v>0</v>
      </c>
      <c r="I1999" s="7" t="n">
        <v>0</v>
      </c>
    </row>
    <row r="2000" spans="1:13">
      <c r="A2000" t="s">
        <v>4</v>
      </c>
      <c r="B2000" s="4" t="s">
        <v>5</v>
      </c>
      <c r="C2000" s="4" t="s">
        <v>7</v>
      </c>
      <c r="D2000" s="4" t="s">
        <v>7</v>
      </c>
      <c r="E2000" s="4" t="s">
        <v>13</v>
      </c>
      <c r="F2000" s="4" t="s">
        <v>11</v>
      </c>
    </row>
    <row r="2001" spans="1:15">
      <c r="A2001" t="n">
        <v>22003</v>
      </c>
      <c r="B2001" s="35" t="n">
        <v>45</v>
      </c>
      <c r="C2001" s="7" t="n">
        <v>5</v>
      </c>
      <c r="D2001" s="7" t="n">
        <v>3</v>
      </c>
      <c r="E2001" s="7" t="n">
        <v>3.5</v>
      </c>
      <c r="F2001" s="7" t="n">
        <v>0</v>
      </c>
    </row>
    <row r="2002" spans="1:15">
      <c r="A2002" t="s">
        <v>4</v>
      </c>
      <c r="B2002" s="4" t="s">
        <v>5</v>
      </c>
      <c r="C2002" s="4" t="s">
        <v>7</v>
      </c>
      <c r="D2002" s="4" t="s">
        <v>7</v>
      </c>
      <c r="E2002" s="4" t="s">
        <v>13</v>
      </c>
      <c r="F2002" s="4" t="s">
        <v>11</v>
      </c>
    </row>
    <row r="2003" spans="1:15">
      <c r="A2003" t="n">
        <v>22012</v>
      </c>
      <c r="B2003" s="35" t="n">
        <v>45</v>
      </c>
      <c r="C2003" s="7" t="n">
        <v>11</v>
      </c>
      <c r="D2003" s="7" t="n">
        <v>3</v>
      </c>
      <c r="E2003" s="7" t="n">
        <v>28.7000007629395</v>
      </c>
      <c r="F2003" s="7" t="n">
        <v>0</v>
      </c>
    </row>
    <row r="2004" spans="1:15">
      <c r="A2004" t="s">
        <v>4</v>
      </c>
      <c r="B2004" s="4" t="s">
        <v>5</v>
      </c>
      <c r="C2004" s="4" t="s">
        <v>7</v>
      </c>
      <c r="D2004" s="4" t="s">
        <v>13</v>
      </c>
      <c r="E2004" s="4" t="s">
        <v>13</v>
      </c>
      <c r="F2004" s="4" t="s">
        <v>13</v>
      </c>
    </row>
    <row r="2005" spans="1:15">
      <c r="A2005" t="n">
        <v>22021</v>
      </c>
      <c r="B2005" s="35" t="n">
        <v>45</v>
      </c>
      <c r="C2005" s="7" t="n">
        <v>9</v>
      </c>
      <c r="D2005" s="7" t="n">
        <v>0.0500000007450581</v>
      </c>
      <c r="E2005" s="7" t="n">
        <v>0.0500000007450581</v>
      </c>
      <c r="F2005" s="7" t="n">
        <v>1.5</v>
      </c>
    </row>
    <row r="2006" spans="1:15">
      <c r="A2006" t="s">
        <v>4</v>
      </c>
      <c r="B2006" s="4" t="s">
        <v>5</v>
      </c>
      <c r="C2006" s="4" t="s">
        <v>11</v>
      </c>
    </row>
    <row r="2007" spans="1:15">
      <c r="A2007" t="n">
        <v>22035</v>
      </c>
      <c r="B2007" s="24" t="n">
        <v>16</v>
      </c>
      <c r="C2007" s="7" t="n">
        <v>1000</v>
      </c>
    </row>
    <row r="2008" spans="1:15">
      <c r="A2008" t="s">
        <v>4</v>
      </c>
      <c r="B2008" s="4" t="s">
        <v>5</v>
      </c>
      <c r="C2008" s="4" t="s">
        <v>7</v>
      </c>
      <c r="D2008" s="4" t="s">
        <v>11</v>
      </c>
      <c r="E2008" s="4" t="s">
        <v>8</v>
      </c>
      <c r="F2008" s="4" t="s">
        <v>8</v>
      </c>
      <c r="G2008" s="4" t="s">
        <v>8</v>
      </c>
      <c r="H2008" s="4" t="s">
        <v>8</v>
      </c>
    </row>
    <row r="2009" spans="1:15">
      <c r="A2009" t="n">
        <v>22038</v>
      </c>
      <c r="B2009" s="38" t="n">
        <v>51</v>
      </c>
      <c r="C2009" s="7" t="n">
        <v>3</v>
      </c>
      <c r="D2009" s="7" t="n">
        <v>0</v>
      </c>
      <c r="E2009" s="7" t="s">
        <v>117</v>
      </c>
      <c r="F2009" s="7" t="s">
        <v>85</v>
      </c>
      <c r="G2009" s="7" t="s">
        <v>86</v>
      </c>
      <c r="H2009" s="7" t="s">
        <v>87</v>
      </c>
    </row>
    <row r="2010" spans="1:15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8</v>
      </c>
      <c r="F2010" s="4" t="s">
        <v>8</v>
      </c>
      <c r="G2010" s="4" t="s">
        <v>8</v>
      </c>
      <c r="H2010" s="4" t="s">
        <v>8</v>
      </c>
    </row>
    <row r="2011" spans="1:15">
      <c r="A2011" t="n">
        <v>22051</v>
      </c>
      <c r="B2011" s="38" t="n">
        <v>51</v>
      </c>
      <c r="C2011" s="7" t="n">
        <v>3</v>
      </c>
      <c r="D2011" s="7" t="n">
        <v>18</v>
      </c>
      <c r="E2011" s="7" t="s">
        <v>117</v>
      </c>
      <c r="F2011" s="7" t="s">
        <v>85</v>
      </c>
      <c r="G2011" s="7" t="s">
        <v>86</v>
      </c>
      <c r="H2011" s="7" t="s">
        <v>87</v>
      </c>
    </row>
    <row r="2012" spans="1:15">
      <c r="A2012" t="s">
        <v>4</v>
      </c>
      <c r="B2012" s="4" t="s">
        <v>5</v>
      </c>
      <c r="C2012" s="4" t="s">
        <v>7</v>
      </c>
      <c r="D2012" s="4" t="s">
        <v>11</v>
      </c>
      <c r="E2012" s="4" t="s">
        <v>8</v>
      </c>
      <c r="F2012" s="4" t="s">
        <v>8</v>
      </c>
      <c r="G2012" s="4" t="s">
        <v>8</v>
      </c>
      <c r="H2012" s="4" t="s">
        <v>8</v>
      </c>
    </row>
    <row r="2013" spans="1:15">
      <c r="A2013" t="n">
        <v>22064</v>
      </c>
      <c r="B2013" s="38" t="n">
        <v>51</v>
      </c>
      <c r="C2013" s="7" t="n">
        <v>3</v>
      </c>
      <c r="D2013" s="7" t="n">
        <v>17</v>
      </c>
      <c r="E2013" s="7" t="s">
        <v>117</v>
      </c>
      <c r="F2013" s="7" t="s">
        <v>85</v>
      </c>
      <c r="G2013" s="7" t="s">
        <v>86</v>
      </c>
      <c r="H2013" s="7" t="s">
        <v>87</v>
      </c>
    </row>
    <row r="2014" spans="1:15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8</v>
      </c>
      <c r="F2014" s="4" t="s">
        <v>8</v>
      </c>
      <c r="G2014" s="4" t="s">
        <v>8</v>
      </c>
      <c r="H2014" s="4" t="s">
        <v>8</v>
      </c>
    </row>
    <row r="2015" spans="1:15">
      <c r="A2015" t="n">
        <v>22077</v>
      </c>
      <c r="B2015" s="38" t="n">
        <v>51</v>
      </c>
      <c r="C2015" s="7" t="n">
        <v>3</v>
      </c>
      <c r="D2015" s="7" t="n">
        <v>7032</v>
      </c>
      <c r="E2015" s="7" t="s">
        <v>117</v>
      </c>
      <c r="F2015" s="7" t="s">
        <v>85</v>
      </c>
      <c r="G2015" s="7" t="s">
        <v>86</v>
      </c>
      <c r="H2015" s="7" t="s">
        <v>87</v>
      </c>
    </row>
    <row r="2016" spans="1:15">
      <c r="A2016" t="s">
        <v>4</v>
      </c>
      <c r="B2016" s="4" t="s">
        <v>5</v>
      </c>
      <c r="C2016" s="4" t="s">
        <v>11</v>
      </c>
      <c r="D2016" s="4" t="s">
        <v>7</v>
      </c>
      <c r="E2016" s="4" t="s">
        <v>13</v>
      </c>
      <c r="F2016" s="4" t="s">
        <v>11</v>
      </c>
    </row>
    <row r="2017" spans="1:8">
      <c r="A2017" t="n">
        <v>22090</v>
      </c>
      <c r="B2017" s="41" t="n">
        <v>59</v>
      </c>
      <c r="C2017" s="7" t="n">
        <v>0</v>
      </c>
      <c r="D2017" s="7" t="n">
        <v>1</v>
      </c>
      <c r="E2017" s="7" t="n">
        <v>0.150000005960464</v>
      </c>
      <c r="F2017" s="7" t="n">
        <v>0</v>
      </c>
    </row>
    <row r="2018" spans="1:8">
      <c r="A2018" t="s">
        <v>4</v>
      </c>
      <c r="B2018" s="4" t="s">
        <v>5</v>
      </c>
      <c r="C2018" s="4" t="s">
        <v>11</v>
      </c>
    </row>
    <row r="2019" spans="1:8">
      <c r="A2019" t="n">
        <v>22100</v>
      </c>
      <c r="B2019" s="24" t="n">
        <v>16</v>
      </c>
      <c r="C2019" s="7" t="n">
        <v>50</v>
      </c>
    </row>
    <row r="2020" spans="1:8">
      <c r="A2020" t="s">
        <v>4</v>
      </c>
      <c r="B2020" s="4" t="s">
        <v>5</v>
      </c>
      <c r="C2020" s="4" t="s">
        <v>11</v>
      </c>
      <c r="D2020" s="4" t="s">
        <v>7</v>
      </c>
      <c r="E2020" s="4" t="s">
        <v>13</v>
      </c>
      <c r="F2020" s="4" t="s">
        <v>11</v>
      </c>
    </row>
    <row r="2021" spans="1:8">
      <c r="A2021" t="n">
        <v>22103</v>
      </c>
      <c r="B2021" s="41" t="n">
        <v>59</v>
      </c>
      <c r="C2021" s="7" t="n">
        <v>18</v>
      </c>
      <c r="D2021" s="7" t="n">
        <v>1</v>
      </c>
      <c r="E2021" s="7" t="n">
        <v>0.150000005960464</v>
      </c>
      <c r="F2021" s="7" t="n">
        <v>0</v>
      </c>
    </row>
    <row r="2022" spans="1:8">
      <c r="A2022" t="s">
        <v>4</v>
      </c>
      <c r="B2022" s="4" t="s">
        <v>5</v>
      </c>
      <c r="C2022" s="4" t="s">
        <v>11</v>
      </c>
    </row>
    <row r="2023" spans="1:8">
      <c r="A2023" t="n">
        <v>22113</v>
      </c>
      <c r="B2023" s="24" t="n">
        <v>16</v>
      </c>
      <c r="C2023" s="7" t="n">
        <v>50</v>
      </c>
    </row>
    <row r="2024" spans="1:8">
      <c r="A2024" t="s">
        <v>4</v>
      </c>
      <c r="B2024" s="4" t="s">
        <v>5</v>
      </c>
      <c r="C2024" s="4" t="s">
        <v>11</v>
      </c>
      <c r="D2024" s="4" t="s">
        <v>7</v>
      </c>
      <c r="E2024" s="4" t="s">
        <v>13</v>
      </c>
      <c r="F2024" s="4" t="s">
        <v>11</v>
      </c>
    </row>
    <row r="2025" spans="1:8">
      <c r="A2025" t="n">
        <v>22116</v>
      </c>
      <c r="B2025" s="41" t="n">
        <v>59</v>
      </c>
      <c r="C2025" s="7" t="n">
        <v>17</v>
      </c>
      <c r="D2025" s="7" t="n">
        <v>1</v>
      </c>
      <c r="E2025" s="7" t="n">
        <v>0.150000005960464</v>
      </c>
      <c r="F2025" s="7" t="n">
        <v>0</v>
      </c>
    </row>
    <row r="2026" spans="1:8">
      <c r="A2026" t="s">
        <v>4</v>
      </c>
      <c r="B2026" s="4" t="s">
        <v>5</v>
      </c>
      <c r="C2026" s="4" t="s">
        <v>11</v>
      </c>
    </row>
    <row r="2027" spans="1:8">
      <c r="A2027" t="n">
        <v>22126</v>
      </c>
      <c r="B2027" s="24" t="n">
        <v>16</v>
      </c>
      <c r="C2027" s="7" t="n">
        <v>50</v>
      </c>
    </row>
    <row r="2028" spans="1:8">
      <c r="A2028" t="s">
        <v>4</v>
      </c>
      <c r="B2028" s="4" t="s">
        <v>5</v>
      </c>
      <c r="C2028" s="4" t="s">
        <v>11</v>
      </c>
      <c r="D2028" s="4" t="s">
        <v>7</v>
      </c>
      <c r="E2028" s="4" t="s">
        <v>13</v>
      </c>
      <c r="F2028" s="4" t="s">
        <v>11</v>
      </c>
    </row>
    <row r="2029" spans="1:8">
      <c r="A2029" t="n">
        <v>22129</v>
      </c>
      <c r="B2029" s="41" t="n">
        <v>59</v>
      </c>
      <c r="C2029" s="7" t="n">
        <v>7032</v>
      </c>
      <c r="D2029" s="7" t="n">
        <v>1</v>
      </c>
      <c r="E2029" s="7" t="n">
        <v>0.150000005960464</v>
      </c>
      <c r="F2029" s="7" t="n">
        <v>0</v>
      </c>
    </row>
    <row r="2030" spans="1:8">
      <c r="A2030" t="s">
        <v>4</v>
      </c>
      <c r="B2030" s="4" t="s">
        <v>5</v>
      </c>
      <c r="C2030" s="4" t="s">
        <v>11</v>
      </c>
    </row>
    <row r="2031" spans="1:8">
      <c r="A2031" t="n">
        <v>22139</v>
      </c>
      <c r="B2031" s="24" t="n">
        <v>16</v>
      </c>
      <c r="C2031" s="7" t="n">
        <v>1000</v>
      </c>
    </row>
    <row r="2032" spans="1:8">
      <c r="A2032" t="s">
        <v>4</v>
      </c>
      <c r="B2032" s="4" t="s">
        <v>5</v>
      </c>
      <c r="C2032" s="4" t="s">
        <v>11</v>
      </c>
      <c r="D2032" s="4" t="s">
        <v>11</v>
      </c>
      <c r="E2032" s="4" t="s">
        <v>11</v>
      </c>
    </row>
    <row r="2033" spans="1:6">
      <c r="A2033" t="n">
        <v>22142</v>
      </c>
      <c r="B2033" s="48" t="n">
        <v>61</v>
      </c>
      <c r="C2033" s="7" t="n">
        <v>0</v>
      </c>
      <c r="D2033" s="7" t="n">
        <v>65533</v>
      </c>
      <c r="E2033" s="7" t="n">
        <v>1000</v>
      </c>
    </row>
    <row r="2034" spans="1:6">
      <c r="A2034" t="s">
        <v>4</v>
      </c>
      <c r="B2034" s="4" t="s">
        <v>5</v>
      </c>
      <c r="C2034" s="4" t="s">
        <v>11</v>
      </c>
      <c r="D2034" s="4" t="s">
        <v>13</v>
      </c>
      <c r="E2034" s="4" t="s">
        <v>13</v>
      </c>
      <c r="F2034" s="4" t="s">
        <v>13</v>
      </c>
      <c r="G2034" s="4" t="s">
        <v>11</v>
      </c>
      <c r="H2034" s="4" t="s">
        <v>11</v>
      </c>
    </row>
    <row r="2035" spans="1:6">
      <c r="A2035" t="n">
        <v>22149</v>
      </c>
      <c r="B2035" s="45" t="n">
        <v>60</v>
      </c>
      <c r="C2035" s="7" t="n">
        <v>0</v>
      </c>
      <c r="D2035" s="7" t="n">
        <v>-30</v>
      </c>
      <c r="E2035" s="7" t="n">
        <v>20</v>
      </c>
      <c r="F2035" s="7" t="n">
        <v>0</v>
      </c>
      <c r="G2035" s="7" t="n">
        <v>300</v>
      </c>
      <c r="H2035" s="7" t="n">
        <v>0</v>
      </c>
    </row>
    <row r="2036" spans="1:6">
      <c r="A2036" t="s">
        <v>4</v>
      </c>
      <c r="B2036" s="4" t="s">
        <v>5</v>
      </c>
      <c r="C2036" s="4" t="s">
        <v>11</v>
      </c>
      <c r="D2036" s="4" t="s">
        <v>11</v>
      </c>
      <c r="E2036" s="4" t="s">
        <v>11</v>
      </c>
    </row>
    <row r="2037" spans="1:6">
      <c r="A2037" t="n">
        <v>22168</v>
      </c>
      <c r="B2037" s="48" t="n">
        <v>61</v>
      </c>
      <c r="C2037" s="7" t="n">
        <v>18</v>
      </c>
      <c r="D2037" s="7" t="n">
        <v>65533</v>
      </c>
      <c r="E2037" s="7" t="n">
        <v>1000</v>
      </c>
    </row>
    <row r="2038" spans="1:6">
      <c r="A2038" t="s">
        <v>4</v>
      </c>
      <c r="B2038" s="4" t="s">
        <v>5</v>
      </c>
      <c r="C2038" s="4" t="s">
        <v>11</v>
      </c>
      <c r="D2038" s="4" t="s">
        <v>13</v>
      </c>
      <c r="E2038" s="4" t="s">
        <v>13</v>
      </c>
      <c r="F2038" s="4" t="s">
        <v>13</v>
      </c>
      <c r="G2038" s="4" t="s">
        <v>11</v>
      </c>
      <c r="H2038" s="4" t="s">
        <v>11</v>
      </c>
    </row>
    <row r="2039" spans="1:6">
      <c r="A2039" t="n">
        <v>22175</v>
      </c>
      <c r="B2039" s="45" t="n">
        <v>60</v>
      </c>
      <c r="C2039" s="7" t="n">
        <v>18</v>
      </c>
      <c r="D2039" s="7" t="n">
        <v>0</v>
      </c>
      <c r="E2039" s="7" t="n">
        <v>20</v>
      </c>
      <c r="F2039" s="7" t="n">
        <v>0</v>
      </c>
      <c r="G2039" s="7" t="n">
        <v>300</v>
      </c>
      <c r="H2039" s="7" t="n">
        <v>0</v>
      </c>
    </row>
    <row r="2040" spans="1:6">
      <c r="A2040" t="s">
        <v>4</v>
      </c>
      <c r="B2040" s="4" t="s">
        <v>5</v>
      </c>
      <c r="C2040" s="4" t="s">
        <v>11</v>
      </c>
      <c r="D2040" s="4" t="s">
        <v>11</v>
      </c>
      <c r="E2040" s="4" t="s">
        <v>11</v>
      </c>
    </row>
    <row r="2041" spans="1:6">
      <c r="A2041" t="n">
        <v>22194</v>
      </c>
      <c r="B2041" s="48" t="n">
        <v>61</v>
      </c>
      <c r="C2041" s="7" t="n">
        <v>17</v>
      </c>
      <c r="D2041" s="7" t="n">
        <v>65533</v>
      </c>
      <c r="E2041" s="7" t="n">
        <v>1000</v>
      </c>
    </row>
    <row r="2042" spans="1:6">
      <c r="A2042" t="s">
        <v>4</v>
      </c>
      <c r="B2042" s="4" t="s">
        <v>5</v>
      </c>
      <c r="C2042" s="4" t="s">
        <v>11</v>
      </c>
      <c r="D2042" s="4" t="s">
        <v>13</v>
      </c>
      <c r="E2042" s="4" t="s">
        <v>13</v>
      </c>
      <c r="F2042" s="4" t="s">
        <v>13</v>
      </c>
      <c r="G2042" s="4" t="s">
        <v>11</v>
      </c>
      <c r="H2042" s="4" t="s">
        <v>11</v>
      </c>
    </row>
    <row r="2043" spans="1:6">
      <c r="A2043" t="n">
        <v>22201</v>
      </c>
      <c r="B2043" s="45" t="n">
        <v>60</v>
      </c>
      <c r="C2043" s="7" t="n">
        <v>17</v>
      </c>
      <c r="D2043" s="7" t="n">
        <v>0</v>
      </c>
      <c r="E2043" s="7" t="n">
        <v>20</v>
      </c>
      <c r="F2043" s="7" t="n">
        <v>0</v>
      </c>
      <c r="G2043" s="7" t="n">
        <v>300</v>
      </c>
      <c r="H2043" s="7" t="n">
        <v>0</v>
      </c>
    </row>
    <row r="2044" spans="1:6">
      <c r="A2044" t="s">
        <v>4</v>
      </c>
      <c r="B2044" s="4" t="s">
        <v>5</v>
      </c>
      <c r="C2044" s="4" t="s">
        <v>11</v>
      </c>
      <c r="D2044" s="4" t="s">
        <v>11</v>
      </c>
      <c r="E2044" s="4" t="s">
        <v>11</v>
      </c>
    </row>
    <row r="2045" spans="1:6">
      <c r="A2045" t="n">
        <v>22220</v>
      </c>
      <c r="B2045" s="48" t="n">
        <v>61</v>
      </c>
      <c r="C2045" s="7" t="n">
        <v>7032</v>
      </c>
      <c r="D2045" s="7" t="n">
        <v>65533</v>
      </c>
      <c r="E2045" s="7" t="n">
        <v>1000</v>
      </c>
    </row>
    <row r="2046" spans="1:6">
      <c r="A2046" t="s">
        <v>4</v>
      </c>
      <c r="B2046" s="4" t="s">
        <v>5</v>
      </c>
      <c r="C2046" s="4" t="s">
        <v>11</v>
      </c>
      <c r="D2046" s="4" t="s">
        <v>13</v>
      </c>
      <c r="E2046" s="4" t="s">
        <v>13</v>
      </c>
      <c r="F2046" s="4" t="s">
        <v>13</v>
      </c>
      <c r="G2046" s="4" t="s">
        <v>11</v>
      </c>
      <c r="H2046" s="4" t="s">
        <v>11</v>
      </c>
    </row>
    <row r="2047" spans="1:6">
      <c r="A2047" t="n">
        <v>22227</v>
      </c>
      <c r="B2047" s="45" t="n">
        <v>60</v>
      </c>
      <c r="C2047" s="7" t="n">
        <v>7032</v>
      </c>
      <c r="D2047" s="7" t="n">
        <v>0</v>
      </c>
      <c r="E2047" s="7" t="n">
        <v>20</v>
      </c>
      <c r="F2047" s="7" t="n">
        <v>0</v>
      </c>
      <c r="G2047" s="7" t="n">
        <v>300</v>
      </c>
      <c r="H2047" s="7" t="n">
        <v>0</v>
      </c>
    </row>
    <row r="2048" spans="1:6">
      <c r="A2048" t="s">
        <v>4</v>
      </c>
      <c r="B2048" s="4" t="s">
        <v>5</v>
      </c>
      <c r="C2048" s="4" t="s">
        <v>7</v>
      </c>
      <c r="D2048" s="4" t="s">
        <v>7</v>
      </c>
    </row>
    <row r="2049" spans="1:8">
      <c r="A2049" t="n">
        <v>22246</v>
      </c>
      <c r="B2049" s="36" t="n">
        <v>49</v>
      </c>
      <c r="C2049" s="7" t="n">
        <v>2</v>
      </c>
      <c r="D2049" s="7" t="n">
        <v>0</v>
      </c>
    </row>
    <row r="2050" spans="1:8">
      <c r="A2050" t="s">
        <v>4</v>
      </c>
      <c r="B2050" s="4" t="s">
        <v>5</v>
      </c>
      <c r="C2050" s="4" t="s">
        <v>7</v>
      </c>
      <c r="D2050" s="4" t="s">
        <v>11</v>
      </c>
      <c r="E2050" s="4" t="s">
        <v>14</v>
      </c>
      <c r="F2050" s="4" t="s">
        <v>11</v>
      </c>
      <c r="G2050" s="4" t="s">
        <v>14</v>
      </c>
      <c r="H2050" s="4" t="s">
        <v>7</v>
      </c>
    </row>
    <row r="2051" spans="1:8">
      <c r="A2051" t="n">
        <v>22249</v>
      </c>
      <c r="B2051" s="36" t="n">
        <v>49</v>
      </c>
      <c r="C2051" s="7" t="n">
        <v>0</v>
      </c>
      <c r="D2051" s="7" t="n">
        <v>513</v>
      </c>
      <c r="E2051" s="7" t="n">
        <v>1065353216</v>
      </c>
      <c r="F2051" s="7" t="n">
        <v>0</v>
      </c>
      <c r="G2051" s="7" t="n">
        <v>0</v>
      </c>
      <c r="H2051" s="7" t="n">
        <v>0</v>
      </c>
    </row>
    <row r="2052" spans="1:8">
      <c r="A2052" t="s">
        <v>4</v>
      </c>
      <c r="B2052" s="4" t="s">
        <v>5</v>
      </c>
      <c r="C2052" s="4" t="s">
        <v>7</v>
      </c>
      <c r="D2052" s="4" t="s">
        <v>11</v>
      </c>
      <c r="E2052" s="4" t="s">
        <v>8</v>
      </c>
    </row>
    <row r="2053" spans="1:8">
      <c r="A2053" t="n">
        <v>22264</v>
      </c>
      <c r="B2053" s="38" t="n">
        <v>51</v>
      </c>
      <c r="C2053" s="7" t="n">
        <v>4</v>
      </c>
      <c r="D2053" s="7" t="n">
        <v>18</v>
      </c>
      <c r="E2053" s="7" t="s">
        <v>290</v>
      </c>
    </row>
    <row r="2054" spans="1:8">
      <c r="A2054" t="s">
        <v>4</v>
      </c>
      <c r="B2054" s="4" t="s">
        <v>5</v>
      </c>
      <c r="C2054" s="4" t="s">
        <v>11</v>
      </c>
    </row>
    <row r="2055" spans="1:8">
      <c r="A2055" t="n">
        <v>22278</v>
      </c>
      <c r="B2055" s="24" t="n">
        <v>16</v>
      </c>
      <c r="C2055" s="7" t="n">
        <v>0</v>
      </c>
    </row>
    <row r="2056" spans="1:8">
      <c r="A2056" t="s">
        <v>4</v>
      </c>
      <c r="B2056" s="4" t="s">
        <v>5</v>
      </c>
      <c r="C2056" s="4" t="s">
        <v>11</v>
      </c>
      <c r="D2056" s="4" t="s">
        <v>7</v>
      </c>
      <c r="E2056" s="4" t="s">
        <v>14</v>
      </c>
      <c r="F2056" s="4" t="s">
        <v>79</v>
      </c>
      <c r="G2056" s="4" t="s">
        <v>7</v>
      </c>
      <c r="H2056" s="4" t="s">
        <v>7</v>
      </c>
    </row>
    <row r="2057" spans="1:8">
      <c r="A2057" t="n">
        <v>22281</v>
      </c>
      <c r="B2057" s="39" t="n">
        <v>26</v>
      </c>
      <c r="C2057" s="7" t="n">
        <v>18</v>
      </c>
      <c r="D2057" s="7" t="n">
        <v>17</v>
      </c>
      <c r="E2057" s="7" t="n">
        <v>17344</v>
      </c>
      <c r="F2057" s="7" t="s">
        <v>291</v>
      </c>
      <c r="G2057" s="7" t="n">
        <v>2</v>
      </c>
      <c r="H2057" s="7" t="n">
        <v>0</v>
      </c>
    </row>
    <row r="2058" spans="1:8">
      <c r="A2058" t="s">
        <v>4</v>
      </c>
      <c r="B2058" s="4" t="s">
        <v>5</v>
      </c>
    </row>
    <row r="2059" spans="1:8">
      <c r="A2059" t="n">
        <v>22310</v>
      </c>
      <c r="B2059" s="40" t="n">
        <v>28</v>
      </c>
    </row>
    <row r="2060" spans="1:8">
      <c r="A2060" t="s">
        <v>4</v>
      </c>
      <c r="B2060" s="4" t="s">
        <v>5</v>
      </c>
      <c r="C2060" s="4" t="s">
        <v>7</v>
      </c>
      <c r="D2060" s="4" t="s">
        <v>11</v>
      </c>
      <c r="E2060" s="4" t="s">
        <v>8</v>
      </c>
    </row>
    <row r="2061" spans="1:8">
      <c r="A2061" t="n">
        <v>22311</v>
      </c>
      <c r="B2061" s="38" t="n">
        <v>51</v>
      </c>
      <c r="C2061" s="7" t="n">
        <v>4</v>
      </c>
      <c r="D2061" s="7" t="n">
        <v>17</v>
      </c>
      <c r="E2061" s="7" t="s">
        <v>152</v>
      </c>
    </row>
    <row r="2062" spans="1:8">
      <c r="A2062" t="s">
        <v>4</v>
      </c>
      <c r="B2062" s="4" t="s">
        <v>5</v>
      </c>
      <c r="C2062" s="4" t="s">
        <v>11</v>
      </c>
    </row>
    <row r="2063" spans="1:8">
      <c r="A2063" t="n">
        <v>22329</v>
      </c>
      <c r="B2063" s="24" t="n">
        <v>16</v>
      </c>
      <c r="C2063" s="7" t="n">
        <v>0</v>
      </c>
    </row>
    <row r="2064" spans="1:8">
      <c r="A2064" t="s">
        <v>4</v>
      </c>
      <c r="B2064" s="4" t="s">
        <v>5</v>
      </c>
      <c r="C2064" s="4" t="s">
        <v>11</v>
      </c>
      <c r="D2064" s="4" t="s">
        <v>7</v>
      </c>
      <c r="E2064" s="4" t="s">
        <v>14</v>
      </c>
      <c r="F2064" s="4" t="s">
        <v>79</v>
      </c>
      <c r="G2064" s="4" t="s">
        <v>7</v>
      </c>
      <c r="H2064" s="4" t="s">
        <v>7</v>
      </c>
    </row>
    <row r="2065" spans="1:8">
      <c r="A2065" t="n">
        <v>22332</v>
      </c>
      <c r="B2065" s="39" t="n">
        <v>26</v>
      </c>
      <c r="C2065" s="7" t="n">
        <v>17</v>
      </c>
      <c r="D2065" s="7" t="n">
        <v>17</v>
      </c>
      <c r="E2065" s="7" t="n">
        <v>16372</v>
      </c>
      <c r="F2065" s="7" t="s">
        <v>292</v>
      </c>
      <c r="G2065" s="7" t="n">
        <v>2</v>
      </c>
      <c r="H2065" s="7" t="n">
        <v>0</v>
      </c>
    </row>
    <row r="2066" spans="1:8">
      <c r="A2066" t="s">
        <v>4</v>
      </c>
      <c r="B2066" s="4" t="s">
        <v>5</v>
      </c>
    </row>
    <row r="2067" spans="1:8">
      <c r="A2067" t="n">
        <v>22365</v>
      </c>
      <c r="B2067" s="40" t="n">
        <v>28</v>
      </c>
    </row>
    <row r="2068" spans="1:8">
      <c r="A2068" t="s">
        <v>4</v>
      </c>
      <c r="B2068" s="4" t="s">
        <v>5</v>
      </c>
      <c r="C2068" s="4" t="s">
        <v>11</v>
      </c>
      <c r="D2068" s="4" t="s">
        <v>7</v>
      </c>
    </row>
    <row r="2069" spans="1:8">
      <c r="A2069" t="n">
        <v>22366</v>
      </c>
      <c r="B2069" s="44" t="n">
        <v>89</v>
      </c>
      <c r="C2069" s="7" t="n">
        <v>65533</v>
      </c>
      <c r="D2069" s="7" t="n">
        <v>1</v>
      </c>
    </row>
    <row r="2070" spans="1:8">
      <c r="A2070" t="s">
        <v>4</v>
      </c>
      <c r="B2070" s="4" t="s">
        <v>5</v>
      </c>
      <c r="C2070" s="4" t="s">
        <v>7</v>
      </c>
      <c r="D2070" s="4" t="s">
        <v>11</v>
      </c>
      <c r="E2070" s="4" t="s">
        <v>13</v>
      </c>
    </row>
    <row r="2071" spans="1:8">
      <c r="A2071" t="n">
        <v>22370</v>
      </c>
      <c r="B2071" s="17" t="n">
        <v>58</v>
      </c>
      <c r="C2071" s="7" t="n">
        <v>101</v>
      </c>
      <c r="D2071" s="7" t="n">
        <v>300</v>
      </c>
      <c r="E2071" s="7" t="n">
        <v>1</v>
      </c>
    </row>
    <row r="2072" spans="1:8">
      <c r="A2072" t="s">
        <v>4</v>
      </c>
      <c r="B2072" s="4" t="s">
        <v>5</v>
      </c>
      <c r="C2072" s="4" t="s">
        <v>7</v>
      </c>
      <c r="D2072" s="4" t="s">
        <v>11</v>
      </c>
    </row>
    <row r="2073" spans="1:8">
      <c r="A2073" t="n">
        <v>22378</v>
      </c>
      <c r="B2073" s="17" t="n">
        <v>58</v>
      </c>
      <c r="C2073" s="7" t="n">
        <v>254</v>
      </c>
      <c r="D2073" s="7" t="n">
        <v>0</v>
      </c>
    </row>
    <row r="2074" spans="1:8">
      <c r="A2074" t="s">
        <v>4</v>
      </c>
      <c r="B2074" s="4" t="s">
        <v>5</v>
      </c>
      <c r="C2074" s="4" t="s">
        <v>7</v>
      </c>
      <c r="D2074" s="4" t="s">
        <v>7</v>
      </c>
      <c r="E2074" s="4" t="s">
        <v>13</v>
      </c>
      <c r="F2074" s="4" t="s">
        <v>13</v>
      </c>
      <c r="G2074" s="4" t="s">
        <v>13</v>
      </c>
      <c r="H2074" s="4" t="s">
        <v>11</v>
      </c>
    </row>
    <row r="2075" spans="1:8">
      <c r="A2075" t="n">
        <v>22382</v>
      </c>
      <c r="B2075" s="35" t="n">
        <v>45</v>
      </c>
      <c r="C2075" s="7" t="n">
        <v>2</v>
      </c>
      <c r="D2075" s="7" t="n">
        <v>3</v>
      </c>
      <c r="E2075" s="7" t="n">
        <v>4.73000001907349</v>
      </c>
      <c r="F2075" s="7" t="n">
        <v>1.14999997615814</v>
      </c>
      <c r="G2075" s="7" t="n">
        <v>-17.3299999237061</v>
      </c>
      <c r="H2075" s="7" t="n">
        <v>0</v>
      </c>
    </row>
    <row r="2076" spans="1:8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13</v>
      </c>
      <c r="F2076" s="4" t="s">
        <v>13</v>
      </c>
      <c r="G2076" s="4" t="s">
        <v>13</v>
      </c>
      <c r="H2076" s="4" t="s">
        <v>11</v>
      </c>
      <c r="I2076" s="4" t="s">
        <v>7</v>
      </c>
    </row>
    <row r="2077" spans="1:8">
      <c r="A2077" t="n">
        <v>22399</v>
      </c>
      <c r="B2077" s="35" t="n">
        <v>45</v>
      </c>
      <c r="C2077" s="7" t="n">
        <v>4</v>
      </c>
      <c r="D2077" s="7" t="n">
        <v>3</v>
      </c>
      <c r="E2077" s="7" t="n">
        <v>21</v>
      </c>
      <c r="F2077" s="7" t="n">
        <v>335</v>
      </c>
      <c r="G2077" s="7" t="n">
        <v>0</v>
      </c>
      <c r="H2077" s="7" t="n">
        <v>0</v>
      </c>
      <c r="I2077" s="7" t="n">
        <v>0</v>
      </c>
    </row>
    <row r="2078" spans="1:8">
      <c r="A2078" t="s">
        <v>4</v>
      </c>
      <c r="B2078" s="4" t="s">
        <v>5</v>
      </c>
      <c r="C2078" s="4" t="s">
        <v>7</v>
      </c>
      <c r="D2078" s="4" t="s">
        <v>7</v>
      </c>
      <c r="E2078" s="4" t="s">
        <v>13</v>
      </c>
      <c r="F2078" s="4" t="s">
        <v>11</v>
      </c>
    </row>
    <row r="2079" spans="1:8">
      <c r="A2079" t="n">
        <v>22417</v>
      </c>
      <c r="B2079" s="35" t="n">
        <v>45</v>
      </c>
      <c r="C2079" s="7" t="n">
        <v>5</v>
      </c>
      <c r="D2079" s="7" t="n">
        <v>3</v>
      </c>
      <c r="E2079" s="7" t="n">
        <v>1.70000004768372</v>
      </c>
      <c r="F2079" s="7" t="n">
        <v>0</v>
      </c>
    </row>
    <row r="2080" spans="1:8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13</v>
      </c>
      <c r="F2080" s="4" t="s">
        <v>11</v>
      </c>
    </row>
    <row r="2081" spans="1:9">
      <c r="A2081" t="n">
        <v>22426</v>
      </c>
      <c r="B2081" s="35" t="n">
        <v>45</v>
      </c>
      <c r="C2081" s="7" t="n">
        <v>11</v>
      </c>
      <c r="D2081" s="7" t="n">
        <v>3</v>
      </c>
      <c r="E2081" s="7" t="n">
        <v>31.6000003814697</v>
      </c>
      <c r="F2081" s="7" t="n">
        <v>0</v>
      </c>
    </row>
    <row r="2082" spans="1:9">
      <c r="A2082" t="s">
        <v>4</v>
      </c>
      <c r="B2082" s="4" t="s">
        <v>5</v>
      </c>
      <c r="C2082" s="4" t="s">
        <v>7</v>
      </c>
    </row>
    <row r="2083" spans="1:9">
      <c r="A2083" t="n">
        <v>22435</v>
      </c>
      <c r="B2083" s="31" t="n">
        <v>116</v>
      </c>
      <c r="C2083" s="7" t="n">
        <v>0</v>
      </c>
    </row>
    <row r="2084" spans="1:9">
      <c r="A2084" t="s">
        <v>4</v>
      </c>
      <c r="B2084" s="4" t="s">
        <v>5</v>
      </c>
      <c r="C2084" s="4" t="s">
        <v>7</v>
      </c>
      <c r="D2084" s="4" t="s">
        <v>11</v>
      </c>
    </row>
    <row r="2085" spans="1:9">
      <c r="A2085" t="n">
        <v>22437</v>
      </c>
      <c r="B2085" s="31" t="n">
        <v>116</v>
      </c>
      <c r="C2085" s="7" t="n">
        <v>2</v>
      </c>
      <c r="D2085" s="7" t="n">
        <v>1</v>
      </c>
    </row>
    <row r="2086" spans="1:9">
      <c r="A2086" t="s">
        <v>4</v>
      </c>
      <c r="B2086" s="4" t="s">
        <v>5</v>
      </c>
      <c r="C2086" s="4" t="s">
        <v>7</v>
      </c>
      <c r="D2086" s="4" t="s">
        <v>14</v>
      </c>
    </row>
    <row r="2087" spans="1:9">
      <c r="A2087" t="n">
        <v>22441</v>
      </c>
      <c r="B2087" s="31" t="n">
        <v>116</v>
      </c>
      <c r="C2087" s="7" t="n">
        <v>5</v>
      </c>
      <c r="D2087" s="7" t="n">
        <v>1077936128</v>
      </c>
    </row>
    <row r="2088" spans="1:9">
      <c r="A2088" t="s">
        <v>4</v>
      </c>
      <c r="B2088" s="4" t="s">
        <v>5</v>
      </c>
      <c r="C2088" s="4" t="s">
        <v>7</v>
      </c>
      <c r="D2088" s="4" t="s">
        <v>11</v>
      </c>
    </row>
    <row r="2089" spans="1:9">
      <c r="A2089" t="n">
        <v>22447</v>
      </c>
      <c r="B2089" s="31" t="n">
        <v>116</v>
      </c>
      <c r="C2089" s="7" t="n">
        <v>6</v>
      </c>
      <c r="D2089" s="7" t="n">
        <v>1</v>
      </c>
    </row>
    <row r="2090" spans="1:9">
      <c r="A2090" t="s">
        <v>4</v>
      </c>
      <c r="B2090" s="4" t="s">
        <v>5</v>
      </c>
      <c r="C2090" s="4" t="s">
        <v>11</v>
      </c>
      <c r="D2090" s="4" t="s">
        <v>13</v>
      </c>
      <c r="E2090" s="4" t="s">
        <v>13</v>
      </c>
      <c r="F2090" s="4" t="s">
        <v>13</v>
      </c>
      <c r="G2090" s="4" t="s">
        <v>13</v>
      </c>
    </row>
    <row r="2091" spans="1:9">
      <c r="A2091" t="n">
        <v>22451</v>
      </c>
      <c r="B2091" s="32" t="n">
        <v>46</v>
      </c>
      <c r="C2091" s="7" t="n">
        <v>0</v>
      </c>
      <c r="D2091" s="7" t="n">
        <v>4.71000003814697</v>
      </c>
      <c r="E2091" s="7" t="n">
        <v>-0.310000002384186</v>
      </c>
      <c r="F2091" s="7" t="n">
        <v>-17.4400005340576</v>
      </c>
      <c r="G2091" s="7" t="n">
        <v>-9.82400035858154</v>
      </c>
    </row>
    <row r="2092" spans="1:9">
      <c r="A2092" t="s">
        <v>4</v>
      </c>
      <c r="B2092" s="4" t="s">
        <v>5</v>
      </c>
      <c r="C2092" s="4" t="s">
        <v>11</v>
      </c>
      <c r="D2092" s="4" t="s">
        <v>7</v>
      </c>
      <c r="E2092" s="4" t="s">
        <v>8</v>
      </c>
      <c r="F2092" s="4" t="s">
        <v>13</v>
      </c>
      <c r="G2092" s="4" t="s">
        <v>13</v>
      </c>
      <c r="H2092" s="4" t="s">
        <v>13</v>
      </c>
    </row>
    <row r="2093" spans="1:9">
      <c r="A2093" t="n">
        <v>22470</v>
      </c>
      <c r="B2093" s="33" t="n">
        <v>48</v>
      </c>
      <c r="C2093" s="7" t="n">
        <v>0</v>
      </c>
      <c r="D2093" s="7" t="n">
        <v>0</v>
      </c>
      <c r="E2093" s="7" t="s">
        <v>24</v>
      </c>
      <c r="F2093" s="7" t="n">
        <v>0.5</v>
      </c>
      <c r="G2093" s="7" t="n">
        <v>1</v>
      </c>
      <c r="H2093" s="7" t="n">
        <v>0</v>
      </c>
    </row>
    <row r="2094" spans="1:9">
      <c r="A2094" t="s">
        <v>4</v>
      </c>
      <c r="B2094" s="4" t="s">
        <v>5</v>
      </c>
      <c r="C2094" s="4" t="s">
        <v>7</v>
      </c>
      <c r="D2094" s="4" t="s">
        <v>11</v>
      </c>
      <c r="E2094" s="4" t="s">
        <v>13</v>
      </c>
      <c r="F2094" s="4" t="s">
        <v>11</v>
      </c>
      <c r="G2094" s="4" t="s">
        <v>14</v>
      </c>
      <c r="H2094" s="4" t="s">
        <v>14</v>
      </c>
      <c r="I2094" s="4" t="s">
        <v>11</v>
      </c>
      <c r="J2094" s="4" t="s">
        <v>11</v>
      </c>
      <c r="K2094" s="4" t="s">
        <v>14</v>
      </c>
      <c r="L2094" s="4" t="s">
        <v>14</v>
      </c>
      <c r="M2094" s="4" t="s">
        <v>14</v>
      </c>
      <c r="N2094" s="4" t="s">
        <v>14</v>
      </c>
      <c r="O2094" s="4" t="s">
        <v>8</v>
      </c>
    </row>
    <row r="2095" spans="1:9">
      <c r="A2095" t="n">
        <v>22494</v>
      </c>
      <c r="B2095" s="14" t="n">
        <v>50</v>
      </c>
      <c r="C2095" s="7" t="n">
        <v>0</v>
      </c>
      <c r="D2095" s="7" t="n">
        <v>2203</v>
      </c>
      <c r="E2095" s="7" t="n">
        <v>0.5</v>
      </c>
      <c r="F2095" s="7" t="n">
        <v>0</v>
      </c>
      <c r="G2095" s="7" t="n">
        <v>0</v>
      </c>
      <c r="H2095" s="7" t="n">
        <v>1077936128</v>
      </c>
      <c r="I2095" s="7" t="n">
        <v>0</v>
      </c>
      <c r="J2095" s="7" t="n">
        <v>65533</v>
      </c>
      <c r="K2095" s="7" t="n">
        <v>0</v>
      </c>
      <c r="L2095" s="7" t="n">
        <v>0</v>
      </c>
      <c r="M2095" s="7" t="n">
        <v>0</v>
      </c>
      <c r="N2095" s="7" t="n">
        <v>0</v>
      </c>
      <c r="O2095" s="7" t="s">
        <v>17</v>
      </c>
    </row>
    <row r="2096" spans="1:9">
      <c r="A2096" t="s">
        <v>4</v>
      </c>
      <c r="B2096" s="4" t="s">
        <v>5</v>
      </c>
      <c r="C2096" s="4" t="s">
        <v>11</v>
      </c>
    </row>
    <row r="2097" spans="1:15">
      <c r="A2097" t="n">
        <v>22533</v>
      </c>
      <c r="B2097" s="24" t="n">
        <v>16</v>
      </c>
      <c r="C2097" s="7" t="n">
        <v>500</v>
      </c>
    </row>
    <row r="2098" spans="1:15">
      <c r="A2098" t="s">
        <v>4</v>
      </c>
      <c r="B2098" s="4" t="s">
        <v>5</v>
      </c>
      <c r="C2098" s="4" t="s">
        <v>7</v>
      </c>
      <c r="D2098" s="4" t="s">
        <v>11</v>
      </c>
    </row>
    <row r="2099" spans="1:15">
      <c r="A2099" t="n">
        <v>22536</v>
      </c>
      <c r="B2099" s="17" t="n">
        <v>58</v>
      </c>
      <c r="C2099" s="7" t="n">
        <v>255</v>
      </c>
      <c r="D2099" s="7" t="n">
        <v>0</v>
      </c>
    </row>
    <row r="2100" spans="1:15">
      <c r="A2100" t="s">
        <v>4</v>
      </c>
      <c r="B2100" s="4" t="s">
        <v>5</v>
      </c>
      <c r="C2100" s="4" t="s">
        <v>11</v>
      </c>
    </row>
    <row r="2101" spans="1:15">
      <c r="A2101" t="n">
        <v>22540</v>
      </c>
      <c r="B2101" s="24" t="n">
        <v>16</v>
      </c>
      <c r="C2101" s="7" t="n">
        <v>500</v>
      </c>
    </row>
    <row r="2102" spans="1:15">
      <c r="A2102" t="s">
        <v>4</v>
      </c>
      <c r="B2102" s="4" t="s">
        <v>5</v>
      </c>
      <c r="C2102" s="4" t="s">
        <v>7</v>
      </c>
      <c r="D2102" s="4" t="s">
        <v>11</v>
      </c>
      <c r="E2102" s="4" t="s">
        <v>8</v>
      </c>
    </row>
    <row r="2103" spans="1:15">
      <c r="A2103" t="n">
        <v>22543</v>
      </c>
      <c r="B2103" s="38" t="n">
        <v>51</v>
      </c>
      <c r="C2103" s="7" t="n">
        <v>4</v>
      </c>
      <c r="D2103" s="7" t="n">
        <v>0</v>
      </c>
      <c r="E2103" s="7" t="s">
        <v>293</v>
      </c>
    </row>
    <row r="2104" spans="1:15">
      <c r="A2104" t="s">
        <v>4</v>
      </c>
      <c r="B2104" s="4" t="s">
        <v>5</v>
      </c>
      <c r="C2104" s="4" t="s">
        <v>11</v>
      </c>
    </row>
    <row r="2105" spans="1:15">
      <c r="A2105" t="n">
        <v>22556</v>
      </c>
      <c r="B2105" s="24" t="n">
        <v>16</v>
      </c>
      <c r="C2105" s="7" t="n">
        <v>0</v>
      </c>
    </row>
    <row r="2106" spans="1:15">
      <c r="A2106" t="s">
        <v>4</v>
      </c>
      <c r="B2106" s="4" t="s">
        <v>5</v>
      </c>
      <c r="C2106" s="4" t="s">
        <v>11</v>
      </c>
      <c r="D2106" s="4" t="s">
        <v>7</v>
      </c>
      <c r="E2106" s="4" t="s">
        <v>14</v>
      </c>
      <c r="F2106" s="4" t="s">
        <v>79</v>
      </c>
      <c r="G2106" s="4" t="s">
        <v>7</v>
      </c>
      <c r="H2106" s="4" t="s">
        <v>7</v>
      </c>
    </row>
    <row r="2107" spans="1:15">
      <c r="A2107" t="n">
        <v>22559</v>
      </c>
      <c r="B2107" s="39" t="n">
        <v>26</v>
      </c>
      <c r="C2107" s="7" t="n">
        <v>0</v>
      </c>
      <c r="D2107" s="7" t="n">
        <v>17</v>
      </c>
      <c r="E2107" s="7" t="n">
        <v>60250</v>
      </c>
      <c r="F2107" s="7" t="s">
        <v>294</v>
      </c>
      <c r="G2107" s="7" t="n">
        <v>2</v>
      </c>
      <c r="H2107" s="7" t="n">
        <v>0</v>
      </c>
    </row>
    <row r="2108" spans="1:15">
      <c r="A2108" t="s">
        <v>4</v>
      </c>
      <c r="B2108" s="4" t="s">
        <v>5</v>
      </c>
    </row>
    <row r="2109" spans="1:15">
      <c r="A2109" t="n">
        <v>22604</v>
      </c>
      <c r="B2109" s="40" t="n">
        <v>28</v>
      </c>
    </row>
    <row r="2110" spans="1:15">
      <c r="A2110" t="s">
        <v>4</v>
      </c>
      <c r="B2110" s="4" t="s">
        <v>5</v>
      </c>
      <c r="C2110" s="4" t="s">
        <v>7</v>
      </c>
      <c r="D2110" s="4" t="s">
        <v>11</v>
      </c>
      <c r="E2110" s="4" t="s">
        <v>14</v>
      </c>
      <c r="F2110" s="4" t="s">
        <v>11</v>
      </c>
    </row>
    <row r="2111" spans="1:15">
      <c r="A2111" t="n">
        <v>22605</v>
      </c>
      <c r="B2111" s="14" t="n">
        <v>50</v>
      </c>
      <c r="C2111" s="7" t="n">
        <v>3</v>
      </c>
      <c r="D2111" s="7" t="n">
        <v>8040</v>
      </c>
      <c r="E2111" s="7" t="n">
        <v>1045220557</v>
      </c>
      <c r="F2111" s="7" t="n">
        <v>500</v>
      </c>
    </row>
    <row r="2112" spans="1:15">
      <c r="A2112" t="s">
        <v>4</v>
      </c>
      <c r="B2112" s="4" t="s">
        <v>5</v>
      </c>
      <c r="C2112" s="4" t="s">
        <v>7</v>
      </c>
      <c r="D2112" s="4" t="s">
        <v>13</v>
      </c>
      <c r="E2112" s="4" t="s">
        <v>11</v>
      </c>
      <c r="F2112" s="4" t="s">
        <v>7</v>
      </c>
    </row>
    <row r="2113" spans="1:8">
      <c r="A2113" t="n">
        <v>22615</v>
      </c>
      <c r="B2113" s="36" t="n">
        <v>49</v>
      </c>
      <c r="C2113" s="7" t="n">
        <v>3</v>
      </c>
      <c r="D2113" s="7" t="n">
        <v>0.600000023841858</v>
      </c>
      <c r="E2113" s="7" t="n">
        <v>500</v>
      </c>
      <c r="F2113" s="7" t="n">
        <v>0</v>
      </c>
    </row>
    <row r="2114" spans="1:8">
      <c r="A2114" t="s">
        <v>4</v>
      </c>
      <c r="B2114" s="4" t="s">
        <v>5</v>
      </c>
      <c r="C2114" s="4" t="s">
        <v>7</v>
      </c>
      <c r="D2114" s="4" t="s">
        <v>7</v>
      </c>
      <c r="E2114" s="4" t="s">
        <v>7</v>
      </c>
      <c r="F2114" s="4" t="s">
        <v>13</v>
      </c>
      <c r="G2114" s="4" t="s">
        <v>13</v>
      </c>
      <c r="H2114" s="4" t="s">
        <v>13</v>
      </c>
      <c r="I2114" s="4" t="s">
        <v>13</v>
      </c>
      <c r="J2114" s="4" t="s">
        <v>13</v>
      </c>
    </row>
    <row r="2115" spans="1:8">
      <c r="A2115" t="n">
        <v>22624</v>
      </c>
      <c r="B2115" s="26" t="n">
        <v>76</v>
      </c>
      <c r="C2115" s="7" t="n">
        <v>21</v>
      </c>
      <c r="D2115" s="7" t="n">
        <v>3</v>
      </c>
      <c r="E2115" s="7" t="n">
        <v>0</v>
      </c>
      <c r="F2115" s="7" t="n">
        <v>1</v>
      </c>
      <c r="G2115" s="7" t="n">
        <v>1</v>
      </c>
      <c r="H2115" s="7" t="n">
        <v>1</v>
      </c>
      <c r="I2115" s="7" t="n">
        <v>1</v>
      </c>
      <c r="J2115" s="7" t="n">
        <v>1000</v>
      </c>
    </row>
    <row r="2116" spans="1:8">
      <c r="A2116" t="s">
        <v>4</v>
      </c>
      <c r="B2116" s="4" t="s">
        <v>5</v>
      </c>
      <c r="C2116" s="4" t="s">
        <v>7</v>
      </c>
      <c r="D2116" s="4" t="s">
        <v>7</v>
      </c>
    </row>
    <row r="2117" spans="1:8">
      <c r="A2117" t="n">
        <v>22648</v>
      </c>
      <c r="B2117" s="42" t="n">
        <v>77</v>
      </c>
      <c r="C2117" s="7" t="n">
        <v>21</v>
      </c>
      <c r="D2117" s="7" t="n">
        <v>3</v>
      </c>
    </row>
    <row r="2118" spans="1:8">
      <c r="A2118" t="s">
        <v>4</v>
      </c>
      <c r="B2118" s="4" t="s">
        <v>5</v>
      </c>
      <c r="C2118" s="4" t="s">
        <v>11</v>
      </c>
    </row>
    <row r="2119" spans="1:8">
      <c r="A2119" t="n">
        <v>22651</v>
      </c>
      <c r="B2119" s="24" t="n">
        <v>16</v>
      </c>
      <c r="C2119" s="7" t="n">
        <v>500</v>
      </c>
    </row>
    <row r="2120" spans="1:8">
      <c r="A2120" t="s">
        <v>4</v>
      </c>
      <c r="B2120" s="4" t="s">
        <v>5</v>
      </c>
      <c r="C2120" s="4" t="s">
        <v>7</v>
      </c>
      <c r="D2120" s="4" t="s">
        <v>11</v>
      </c>
      <c r="E2120" s="4" t="s">
        <v>11</v>
      </c>
      <c r="F2120" s="4" t="s">
        <v>7</v>
      </c>
    </row>
    <row r="2121" spans="1:8">
      <c r="A2121" t="n">
        <v>22654</v>
      </c>
      <c r="B2121" s="43" t="n">
        <v>25</v>
      </c>
      <c r="C2121" s="7" t="n">
        <v>1</v>
      </c>
      <c r="D2121" s="7" t="n">
        <v>260</v>
      </c>
      <c r="E2121" s="7" t="n">
        <v>640</v>
      </c>
      <c r="F2121" s="7" t="n">
        <v>2</v>
      </c>
    </row>
    <row r="2122" spans="1:8">
      <c r="A2122" t="s">
        <v>4</v>
      </c>
      <c r="B2122" s="4" t="s">
        <v>5</v>
      </c>
      <c r="C2122" s="4" t="s">
        <v>7</v>
      </c>
      <c r="D2122" s="4" t="s">
        <v>11</v>
      </c>
      <c r="E2122" s="4" t="s">
        <v>8</v>
      </c>
    </row>
    <row r="2123" spans="1:8">
      <c r="A2123" t="n">
        <v>22661</v>
      </c>
      <c r="B2123" s="38" t="n">
        <v>51</v>
      </c>
      <c r="C2123" s="7" t="n">
        <v>4</v>
      </c>
      <c r="D2123" s="7" t="n">
        <v>0</v>
      </c>
      <c r="E2123" s="7" t="s">
        <v>293</v>
      </c>
    </row>
    <row r="2124" spans="1:8">
      <c r="A2124" t="s">
        <v>4</v>
      </c>
      <c r="B2124" s="4" t="s">
        <v>5</v>
      </c>
      <c r="C2124" s="4" t="s">
        <v>11</v>
      </c>
    </row>
    <row r="2125" spans="1:8">
      <c r="A2125" t="n">
        <v>22674</v>
      </c>
      <c r="B2125" s="24" t="n">
        <v>16</v>
      </c>
      <c r="C2125" s="7" t="n">
        <v>0</v>
      </c>
    </row>
    <row r="2126" spans="1:8">
      <c r="A2126" t="s">
        <v>4</v>
      </c>
      <c r="B2126" s="4" t="s">
        <v>5</v>
      </c>
      <c r="C2126" s="4" t="s">
        <v>11</v>
      </c>
      <c r="D2126" s="4" t="s">
        <v>7</v>
      </c>
      <c r="E2126" s="4" t="s">
        <v>14</v>
      </c>
      <c r="F2126" s="4" t="s">
        <v>79</v>
      </c>
      <c r="G2126" s="4" t="s">
        <v>7</v>
      </c>
      <c r="H2126" s="4" t="s">
        <v>7</v>
      </c>
    </row>
    <row r="2127" spans="1:8">
      <c r="A2127" t="n">
        <v>22677</v>
      </c>
      <c r="B2127" s="39" t="n">
        <v>26</v>
      </c>
      <c r="C2127" s="7" t="n">
        <v>0</v>
      </c>
      <c r="D2127" s="7" t="n">
        <v>17</v>
      </c>
      <c r="E2127" s="7" t="n">
        <v>60251</v>
      </c>
      <c r="F2127" s="7" t="s">
        <v>295</v>
      </c>
      <c r="G2127" s="7" t="n">
        <v>2</v>
      </c>
      <c r="H2127" s="7" t="n">
        <v>0</v>
      </c>
    </row>
    <row r="2128" spans="1:8">
      <c r="A2128" t="s">
        <v>4</v>
      </c>
      <c r="B2128" s="4" t="s">
        <v>5</v>
      </c>
    </row>
    <row r="2129" spans="1:10">
      <c r="A2129" t="n">
        <v>22758</v>
      </c>
      <c r="B2129" s="40" t="n">
        <v>28</v>
      </c>
    </row>
    <row r="2130" spans="1:10">
      <c r="A2130" t="s">
        <v>4</v>
      </c>
      <c r="B2130" s="4" t="s">
        <v>5</v>
      </c>
      <c r="C2130" s="4" t="s">
        <v>7</v>
      </c>
      <c r="D2130" s="4" t="s">
        <v>11</v>
      </c>
      <c r="E2130" s="4" t="s">
        <v>11</v>
      </c>
      <c r="F2130" s="4" t="s">
        <v>7</v>
      </c>
    </row>
    <row r="2131" spans="1:10">
      <c r="A2131" t="n">
        <v>22759</v>
      </c>
      <c r="B2131" s="43" t="n">
        <v>25</v>
      </c>
      <c r="C2131" s="7" t="n">
        <v>1</v>
      </c>
      <c r="D2131" s="7" t="n">
        <v>65535</v>
      </c>
      <c r="E2131" s="7" t="n">
        <v>65535</v>
      </c>
      <c r="F2131" s="7" t="n">
        <v>0</v>
      </c>
    </row>
    <row r="2132" spans="1:10">
      <c r="A2132" t="s">
        <v>4</v>
      </c>
      <c r="B2132" s="4" t="s">
        <v>5</v>
      </c>
      <c r="C2132" s="4" t="s">
        <v>7</v>
      </c>
      <c r="D2132" s="4" t="s">
        <v>11</v>
      </c>
      <c r="E2132" s="4" t="s">
        <v>14</v>
      </c>
      <c r="F2132" s="4" t="s">
        <v>11</v>
      </c>
    </row>
    <row r="2133" spans="1:10">
      <c r="A2133" t="n">
        <v>22766</v>
      </c>
      <c r="B2133" s="14" t="n">
        <v>50</v>
      </c>
      <c r="C2133" s="7" t="n">
        <v>3</v>
      </c>
      <c r="D2133" s="7" t="n">
        <v>8040</v>
      </c>
      <c r="E2133" s="7" t="n">
        <v>1058642330</v>
      </c>
      <c r="F2133" s="7" t="n">
        <v>500</v>
      </c>
    </row>
    <row r="2134" spans="1:10">
      <c r="A2134" t="s">
        <v>4</v>
      </c>
      <c r="B2134" s="4" t="s">
        <v>5</v>
      </c>
      <c r="C2134" s="4" t="s">
        <v>7</v>
      </c>
      <c r="D2134" s="4" t="s">
        <v>13</v>
      </c>
      <c r="E2134" s="4" t="s">
        <v>11</v>
      </c>
      <c r="F2134" s="4" t="s">
        <v>7</v>
      </c>
    </row>
    <row r="2135" spans="1:10">
      <c r="A2135" t="n">
        <v>22776</v>
      </c>
      <c r="B2135" s="36" t="n">
        <v>49</v>
      </c>
      <c r="C2135" s="7" t="n">
        <v>3</v>
      </c>
      <c r="D2135" s="7" t="n">
        <v>1</v>
      </c>
      <c r="E2135" s="7" t="n">
        <v>500</v>
      </c>
      <c r="F2135" s="7" t="n">
        <v>0</v>
      </c>
    </row>
    <row r="2136" spans="1:10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7</v>
      </c>
      <c r="F2136" s="4" t="s">
        <v>13</v>
      </c>
      <c r="G2136" s="4" t="s">
        <v>13</v>
      </c>
      <c r="H2136" s="4" t="s">
        <v>13</v>
      </c>
      <c r="I2136" s="4" t="s">
        <v>13</v>
      </c>
      <c r="J2136" s="4" t="s">
        <v>13</v>
      </c>
    </row>
    <row r="2137" spans="1:10">
      <c r="A2137" t="n">
        <v>22785</v>
      </c>
      <c r="B2137" s="26" t="n">
        <v>76</v>
      </c>
      <c r="C2137" s="7" t="n">
        <v>21</v>
      </c>
      <c r="D2137" s="7" t="n">
        <v>3</v>
      </c>
      <c r="E2137" s="7" t="n">
        <v>0</v>
      </c>
      <c r="F2137" s="7" t="n">
        <v>1</v>
      </c>
      <c r="G2137" s="7" t="n">
        <v>1</v>
      </c>
      <c r="H2137" s="7" t="n">
        <v>1</v>
      </c>
      <c r="I2137" s="7" t="n">
        <v>0</v>
      </c>
      <c r="J2137" s="7" t="n">
        <v>1000</v>
      </c>
    </row>
    <row r="2138" spans="1:10">
      <c r="A2138" t="s">
        <v>4</v>
      </c>
      <c r="B2138" s="4" t="s">
        <v>5</v>
      </c>
      <c r="C2138" s="4" t="s">
        <v>7</v>
      </c>
      <c r="D2138" s="4" t="s">
        <v>7</v>
      </c>
    </row>
    <row r="2139" spans="1:10">
      <c r="A2139" t="n">
        <v>22809</v>
      </c>
      <c r="B2139" s="42" t="n">
        <v>77</v>
      </c>
      <c r="C2139" s="7" t="n">
        <v>21</v>
      </c>
      <c r="D2139" s="7" t="n">
        <v>3</v>
      </c>
    </row>
    <row r="2140" spans="1:10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8</v>
      </c>
    </row>
    <row r="2141" spans="1:10">
      <c r="A2141" t="n">
        <v>22812</v>
      </c>
      <c r="B2141" s="38" t="n">
        <v>51</v>
      </c>
      <c r="C2141" s="7" t="n">
        <v>4</v>
      </c>
      <c r="D2141" s="7" t="n">
        <v>7032</v>
      </c>
      <c r="E2141" s="7" t="s">
        <v>296</v>
      </c>
    </row>
    <row r="2142" spans="1:10">
      <c r="A2142" t="s">
        <v>4</v>
      </c>
      <c r="B2142" s="4" t="s">
        <v>5</v>
      </c>
      <c r="C2142" s="4" t="s">
        <v>11</v>
      </c>
    </row>
    <row r="2143" spans="1:10">
      <c r="A2143" t="n">
        <v>22825</v>
      </c>
      <c r="B2143" s="24" t="n">
        <v>16</v>
      </c>
      <c r="C2143" s="7" t="n">
        <v>0</v>
      </c>
    </row>
    <row r="2144" spans="1:10">
      <c r="A2144" t="s">
        <v>4</v>
      </c>
      <c r="B2144" s="4" t="s">
        <v>5</v>
      </c>
      <c r="C2144" s="4" t="s">
        <v>11</v>
      </c>
      <c r="D2144" s="4" t="s">
        <v>7</v>
      </c>
      <c r="E2144" s="4" t="s">
        <v>14</v>
      </c>
      <c r="F2144" s="4" t="s">
        <v>79</v>
      </c>
      <c r="G2144" s="4" t="s">
        <v>7</v>
      </c>
      <c r="H2144" s="4" t="s">
        <v>7</v>
      </c>
      <c r="I2144" s="4" t="s">
        <v>7</v>
      </c>
      <c r="J2144" s="4" t="s">
        <v>14</v>
      </c>
      <c r="K2144" s="4" t="s">
        <v>79</v>
      </c>
      <c r="L2144" s="4" t="s">
        <v>7</v>
      </c>
      <c r="M2144" s="4" t="s">
        <v>7</v>
      </c>
      <c r="N2144" s="4" t="s">
        <v>7</v>
      </c>
      <c r="O2144" s="4" t="s">
        <v>14</v>
      </c>
      <c r="P2144" s="4" t="s">
        <v>79</v>
      </c>
      <c r="Q2144" s="4" t="s">
        <v>7</v>
      </c>
      <c r="R2144" s="4" t="s">
        <v>7</v>
      </c>
    </row>
    <row r="2145" spans="1:18">
      <c r="A2145" t="n">
        <v>22828</v>
      </c>
      <c r="B2145" s="39" t="n">
        <v>26</v>
      </c>
      <c r="C2145" s="7" t="n">
        <v>7032</v>
      </c>
      <c r="D2145" s="7" t="n">
        <v>17</v>
      </c>
      <c r="E2145" s="7" t="n">
        <v>18400</v>
      </c>
      <c r="F2145" s="7" t="s">
        <v>297</v>
      </c>
      <c r="G2145" s="7" t="n">
        <v>2</v>
      </c>
      <c r="H2145" s="7" t="n">
        <v>3</v>
      </c>
      <c r="I2145" s="7" t="n">
        <v>17</v>
      </c>
      <c r="J2145" s="7" t="n">
        <v>18401</v>
      </c>
      <c r="K2145" s="7" t="s">
        <v>298</v>
      </c>
      <c r="L2145" s="7" t="n">
        <v>2</v>
      </c>
      <c r="M2145" s="7" t="n">
        <v>3</v>
      </c>
      <c r="N2145" s="7" t="n">
        <v>17</v>
      </c>
      <c r="O2145" s="7" t="n">
        <v>18402</v>
      </c>
      <c r="P2145" s="7" t="s">
        <v>299</v>
      </c>
      <c r="Q2145" s="7" t="n">
        <v>2</v>
      </c>
      <c r="R2145" s="7" t="n">
        <v>0</v>
      </c>
    </row>
    <row r="2146" spans="1:18">
      <c r="A2146" t="s">
        <v>4</v>
      </c>
      <c r="B2146" s="4" t="s">
        <v>5</v>
      </c>
    </row>
    <row r="2147" spans="1:18">
      <c r="A2147" t="n">
        <v>23023</v>
      </c>
      <c r="B2147" s="40" t="n">
        <v>28</v>
      </c>
    </row>
    <row r="2148" spans="1:18">
      <c r="A2148" t="s">
        <v>4</v>
      </c>
      <c r="B2148" s="4" t="s">
        <v>5</v>
      </c>
      <c r="C2148" s="4" t="s">
        <v>7</v>
      </c>
      <c r="D2148" s="4" t="s">
        <v>11</v>
      </c>
      <c r="E2148" s="4" t="s">
        <v>7</v>
      </c>
    </row>
    <row r="2149" spans="1:18">
      <c r="A2149" t="n">
        <v>23024</v>
      </c>
      <c r="B2149" s="36" t="n">
        <v>49</v>
      </c>
      <c r="C2149" s="7" t="n">
        <v>1</v>
      </c>
      <c r="D2149" s="7" t="n">
        <v>4000</v>
      </c>
      <c r="E2149" s="7" t="n">
        <v>0</v>
      </c>
    </row>
    <row r="2150" spans="1:18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11</v>
      </c>
    </row>
    <row r="2151" spans="1:18">
      <c r="A2151" t="n">
        <v>23029</v>
      </c>
      <c r="B2151" s="14" t="n">
        <v>50</v>
      </c>
      <c r="C2151" s="7" t="n">
        <v>1</v>
      </c>
      <c r="D2151" s="7" t="n">
        <v>8040</v>
      </c>
      <c r="E2151" s="7" t="n">
        <v>2000</v>
      </c>
    </row>
    <row r="2152" spans="1:18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13</v>
      </c>
      <c r="F2152" s="4" t="s">
        <v>11</v>
      </c>
    </row>
    <row r="2153" spans="1:18">
      <c r="A2153" t="n">
        <v>23035</v>
      </c>
      <c r="B2153" s="35" t="n">
        <v>45</v>
      </c>
      <c r="C2153" s="7" t="n">
        <v>5</v>
      </c>
      <c r="D2153" s="7" t="n">
        <v>3</v>
      </c>
      <c r="E2153" s="7" t="n">
        <v>1.89999997615814</v>
      </c>
      <c r="F2153" s="7" t="n">
        <v>2000</v>
      </c>
    </row>
    <row r="2154" spans="1:18">
      <c r="A2154" t="s">
        <v>4</v>
      </c>
      <c r="B2154" s="4" t="s">
        <v>5</v>
      </c>
      <c r="C2154" s="4" t="s">
        <v>7</v>
      </c>
      <c r="D2154" s="4" t="s">
        <v>11</v>
      </c>
      <c r="E2154" s="4" t="s">
        <v>13</v>
      </c>
    </row>
    <row r="2155" spans="1:18">
      <c r="A2155" t="n">
        <v>23044</v>
      </c>
      <c r="B2155" s="17" t="n">
        <v>58</v>
      </c>
      <c r="C2155" s="7" t="n">
        <v>0</v>
      </c>
      <c r="D2155" s="7" t="n">
        <v>2000</v>
      </c>
      <c r="E2155" s="7" t="n">
        <v>1</v>
      </c>
    </row>
    <row r="2156" spans="1:18">
      <c r="A2156" t="s">
        <v>4</v>
      </c>
      <c r="B2156" s="4" t="s">
        <v>5</v>
      </c>
      <c r="C2156" s="4" t="s">
        <v>7</v>
      </c>
      <c r="D2156" s="4" t="s">
        <v>11</v>
      </c>
    </row>
    <row r="2157" spans="1:18">
      <c r="A2157" t="n">
        <v>23052</v>
      </c>
      <c r="B2157" s="17" t="n">
        <v>58</v>
      </c>
      <c r="C2157" s="7" t="n">
        <v>255</v>
      </c>
      <c r="D2157" s="7" t="n">
        <v>0</v>
      </c>
    </row>
    <row r="2158" spans="1:18">
      <c r="A2158" t="s">
        <v>4</v>
      </c>
      <c r="B2158" s="4" t="s">
        <v>5</v>
      </c>
      <c r="C2158" s="4" t="s">
        <v>7</v>
      </c>
      <c r="D2158" s="4" t="s">
        <v>11</v>
      </c>
    </row>
    <row r="2159" spans="1:18">
      <c r="A2159" t="n">
        <v>23056</v>
      </c>
      <c r="B2159" s="35" t="n">
        <v>45</v>
      </c>
      <c r="C2159" s="7" t="n">
        <v>7</v>
      </c>
      <c r="D2159" s="7" t="n">
        <v>255</v>
      </c>
    </row>
    <row r="2160" spans="1:18">
      <c r="A2160" t="s">
        <v>4</v>
      </c>
      <c r="B2160" s="4" t="s">
        <v>5</v>
      </c>
      <c r="C2160" s="4" t="s">
        <v>7</v>
      </c>
      <c r="D2160" s="4" t="s">
        <v>7</v>
      </c>
    </row>
    <row r="2161" spans="1:18">
      <c r="A2161" t="n">
        <v>23060</v>
      </c>
      <c r="B2161" s="36" t="n">
        <v>49</v>
      </c>
      <c r="C2161" s="7" t="n">
        <v>2</v>
      </c>
      <c r="D2161" s="7" t="n">
        <v>0</v>
      </c>
    </row>
    <row r="2162" spans="1:18">
      <c r="A2162" t="s">
        <v>4</v>
      </c>
      <c r="B2162" s="4" t="s">
        <v>5</v>
      </c>
      <c r="C2162" s="4" t="s">
        <v>7</v>
      </c>
      <c r="D2162" s="4" t="s">
        <v>7</v>
      </c>
      <c r="E2162" s="4" t="s">
        <v>7</v>
      </c>
      <c r="F2162" s="4" t="s">
        <v>13</v>
      </c>
      <c r="G2162" s="4" t="s">
        <v>13</v>
      </c>
      <c r="H2162" s="4" t="s">
        <v>13</v>
      </c>
      <c r="I2162" s="4" t="s">
        <v>13</v>
      </c>
      <c r="J2162" s="4" t="s">
        <v>13</v>
      </c>
    </row>
    <row r="2163" spans="1:18">
      <c r="A2163" t="n">
        <v>23063</v>
      </c>
      <c r="B2163" s="26" t="n">
        <v>76</v>
      </c>
      <c r="C2163" s="7" t="n">
        <v>22</v>
      </c>
      <c r="D2163" s="7" t="n">
        <v>3</v>
      </c>
      <c r="E2163" s="7" t="n">
        <v>0</v>
      </c>
      <c r="F2163" s="7" t="n">
        <v>1</v>
      </c>
      <c r="G2163" s="7" t="n">
        <v>1</v>
      </c>
      <c r="H2163" s="7" t="n">
        <v>1</v>
      </c>
      <c r="I2163" s="7" t="n">
        <v>1</v>
      </c>
      <c r="J2163" s="7" t="n">
        <v>1000</v>
      </c>
    </row>
    <row r="2164" spans="1:18">
      <c r="A2164" t="s">
        <v>4</v>
      </c>
      <c r="B2164" s="4" t="s">
        <v>5</v>
      </c>
      <c r="C2164" s="4" t="s">
        <v>7</v>
      </c>
      <c r="D2164" s="4" t="s">
        <v>7</v>
      </c>
    </row>
    <row r="2165" spans="1:18">
      <c r="A2165" t="n">
        <v>23087</v>
      </c>
      <c r="B2165" s="42" t="n">
        <v>77</v>
      </c>
      <c r="C2165" s="7" t="n">
        <v>22</v>
      </c>
      <c r="D2165" s="7" t="n">
        <v>3</v>
      </c>
    </row>
    <row r="2166" spans="1:18">
      <c r="A2166" t="s">
        <v>4</v>
      </c>
      <c r="B2166" s="4" t="s">
        <v>5</v>
      </c>
      <c r="C2166" s="4" t="s">
        <v>11</v>
      </c>
    </row>
    <row r="2167" spans="1:18">
      <c r="A2167" t="n">
        <v>23090</v>
      </c>
      <c r="B2167" s="24" t="n">
        <v>16</v>
      </c>
      <c r="C2167" s="7" t="n">
        <v>2500</v>
      </c>
    </row>
    <row r="2168" spans="1:18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7</v>
      </c>
      <c r="F2168" s="4" t="s">
        <v>13</v>
      </c>
      <c r="G2168" s="4" t="s">
        <v>13</v>
      </c>
      <c r="H2168" s="4" t="s">
        <v>13</v>
      </c>
      <c r="I2168" s="4" t="s">
        <v>13</v>
      </c>
      <c r="J2168" s="4" t="s">
        <v>13</v>
      </c>
    </row>
    <row r="2169" spans="1:18">
      <c r="A2169" t="n">
        <v>23093</v>
      </c>
      <c r="B2169" s="26" t="n">
        <v>76</v>
      </c>
      <c r="C2169" s="7" t="n">
        <v>22</v>
      </c>
      <c r="D2169" s="7" t="n">
        <v>3</v>
      </c>
      <c r="E2169" s="7" t="n">
        <v>0</v>
      </c>
      <c r="F2169" s="7" t="n">
        <v>1</v>
      </c>
      <c r="G2169" s="7" t="n">
        <v>1</v>
      </c>
      <c r="H2169" s="7" t="n">
        <v>1</v>
      </c>
      <c r="I2169" s="7" t="n">
        <v>0</v>
      </c>
      <c r="J2169" s="7" t="n">
        <v>1000</v>
      </c>
    </row>
    <row r="2170" spans="1:18">
      <c r="A2170" t="s">
        <v>4</v>
      </c>
      <c r="B2170" s="4" t="s">
        <v>5</v>
      </c>
      <c r="C2170" s="4" t="s">
        <v>7</v>
      </c>
      <c r="D2170" s="4" t="s">
        <v>7</v>
      </c>
    </row>
    <row r="2171" spans="1:18">
      <c r="A2171" t="n">
        <v>23117</v>
      </c>
      <c r="B2171" s="42" t="n">
        <v>77</v>
      </c>
      <c r="C2171" s="7" t="n">
        <v>22</v>
      </c>
      <c r="D2171" s="7" t="n">
        <v>3</v>
      </c>
    </row>
    <row r="2172" spans="1:18">
      <c r="A2172" t="s">
        <v>4</v>
      </c>
      <c r="B2172" s="4" t="s">
        <v>5</v>
      </c>
      <c r="C2172" s="4" t="s">
        <v>7</v>
      </c>
    </row>
    <row r="2173" spans="1:18">
      <c r="A2173" t="n">
        <v>23120</v>
      </c>
      <c r="B2173" s="56" t="n">
        <v>78</v>
      </c>
      <c r="C2173" s="7" t="n">
        <v>255</v>
      </c>
    </row>
    <row r="2174" spans="1:18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7</v>
      </c>
    </row>
    <row r="2175" spans="1:18">
      <c r="A2175" t="n">
        <v>23122</v>
      </c>
      <c r="B2175" s="27" t="n">
        <v>39</v>
      </c>
      <c r="C2175" s="7" t="n">
        <v>11</v>
      </c>
      <c r="D2175" s="7" t="n">
        <v>65533</v>
      </c>
      <c r="E2175" s="7" t="n">
        <v>200</v>
      </c>
    </row>
    <row r="2176" spans="1:18">
      <c r="A2176" t="s">
        <v>4</v>
      </c>
      <c r="B2176" s="4" t="s">
        <v>5</v>
      </c>
      <c r="C2176" s="4" t="s">
        <v>7</v>
      </c>
      <c r="D2176" s="4" t="s">
        <v>11</v>
      </c>
      <c r="E2176" s="4" t="s">
        <v>7</v>
      </c>
    </row>
    <row r="2177" spans="1:10">
      <c r="A2177" t="n">
        <v>23127</v>
      </c>
      <c r="B2177" s="27" t="n">
        <v>39</v>
      </c>
      <c r="C2177" s="7" t="n">
        <v>11</v>
      </c>
      <c r="D2177" s="7" t="n">
        <v>65533</v>
      </c>
      <c r="E2177" s="7" t="n">
        <v>201</v>
      </c>
    </row>
    <row r="2178" spans="1:10">
      <c r="A2178" t="s">
        <v>4</v>
      </c>
      <c r="B2178" s="4" t="s">
        <v>5</v>
      </c>
      <c r="C2178" s="4" t="s">
        <v>7</v>
      </c>
      <c r="D2178" s="4" t="s">
        <v>11</v>
      </c>
      <c r="E2178" s="4" t="s">
        <v>7</v>
      </c>
    </row>
    <row r="2179" spans="1:10">
      <c r="A2179" t="n">
        <v>23132</v>
      </c>
      <c r="B2179" s="30" t="n">
        <v>36</v>
      </c>
      <c r="C2179" s="7" t="n">
        <v>9</v>
      </c>
      <c r="D2179" s="7" t="n">
        <v>0</v>
      </c>
      <c r="E2179" s="7" t="n">
        <v>0</v>
      </c>
    </row>
    <row r="2180" spans="1:10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7</v>
      </c>
    </row>
    <row r="2181" spans="1:10">
      <c r="A2181" t="n">
        <v>23137</v>
      </c>
      <c r="B2181" s="30" t="n">
        <v>36</v>
      </c>
      <c r="C2181" s="7" t="n">
        <v>9</v>
      </c>
      <c r="D2181" s="7" t="n">
        <v>7032</v>
      </c>
      <c r="E2181" s="7" t="n">
        <v>0</v>
      </c>
    </row>
    <row r="2182" spans="1:10">
      <c r="A2182" t="s">
        <v>4</v>
      </c>
      <c r="B2182" s="4" t="s">
        <v>5</v>
      </c>
      <c r="C2182" s="4" t="s">
        <v>7</v>
      </c>
      <c r="D2182" s="4" t="s">
        <v>11</v>
      </c>
      <c r="E2182" s="4" t="s">
        <v>7</v>
      </c>
    </row>
    <row r="2183" spans="1:10">
      <c r="A2183" t="n">
        <v>23142</v>
      </c>
      <c r="B2183" s="30" t="n">
        <v>36</v>
      </c>
      <c r="C2183" s="7" t="n">
        <v>9</v>
      </c>
      <c r="D2183" s="7" t="n">
        <v>17</v>
      </c>
      <c r="E2183" s="7" t="n">
        <v>0</v>
      </c>
    </row>
    <row r="2184" spans="1:10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7</v>
      </c>
    </row>
    <row r="2185" spans="1:10">
      <c r="A2185" t="n">
        <v>23147</v>
      </c>
      <c r="B2185" s="30" t="n">
        <v>36</v>
      </c>
      <c r="C2185" s="7" t="n">
        <v>9</v>
      </c>
      <c r="D2185" s="7" t="n">
        <v>18</v>
      </c>
      <c r="E2185" s="7" t="n">
        <v>0</v>
      </c>
    </row>
    <row r="2186" spans="1:10">
      <c r="A2186" t="s">
        <v>4</v>
      </c>
      <c r="B2186" s="4" t="s">
        <v>5</v>
      </c>
      <c r="C2186" s="4" t="s">
        <v>14</v>
      </c>
    </row>
    <row r="2187" spans="1:10">
      <c r="A2187" t="n">
        <v>23152</v>
      </c>
      <c r="B2187" s="37" t="n">
        <v>15</v>
      </c>
      <c r="C2187" s="7" t="n">
        <v>1024</v>
      </c>
    </row>
    <row r="2188" spans="1:10">
      <c r="A2188" t="s">
        <v>4</v>
      </c>
      <c r="B2188" s="4" t="s">
        <v>5</v>
      </c>
      <c r="C2188" s="4" t="s">
        <v>7</v>
      </c>
      <c r="D2188" s="4" t="s">
        <v>11</v>
      </c>
    </row>
    <row r="2189" spans="1:10">
      <c r="A2189" t="n">
        <v>23157</v>
      </c>
      <c r="B2189" s="8" t="n">
        <v>162</v>
      </c>
      <c r="C2189" s="7" t="n">
        <v>1</v>
      </c>
      <c r="D2189" s="7" t="n">
        <v>0</v>
      </c>
    </row>
    <row r="2190" spans="1:10">
      <c r="A2190" t="s">
        <v>4</v>
      </c>
      <c r="B2190" s="4" t="s">
        <v>5</v>
      </c>
    </row>
    <row r="2191" spans="1:10">
      <c r="A2191" t="n">
        <v>23161</v>
      </c>
      <c r="B2191" s="5" t="n">
        <v>1</v>
      </c>
    </row>
    <row r="2192" spans="1:10" s="3" customFormat="1" customHeight="0">
      <c r="A2192" s="3" t="s">
        <v>2</v>
      </c>
      <c r="B2192" s="3" t="s">
        <v>300</v>
      </c>
    </row>
    <row r="2193" spans="1:5">
      <c r="A2193" t="s">
        <v>4</v>
      </c>
      <c r="B2193" s="4" t="s">
        <v>5</v>
      </c>
      <c r="C2193" s="4" t="s">
        <v>7</v>
      </c>
      <c r="D2193" s="4" t="s">
        <v>7</v>
      </c>
      <c r="E2193" s="4" t="s">
        <v>7</v>
      </c>
      <c r="F2193" s="4" t="s">
        <v>7</v>
      </c>
    </row>
    <row r="2194" spans="1:5">
      <c r="A2194" t="n">
        <v>23164</v>
      </c>
      <c r="B2194" s="9" t="n">
        <v>14</v>
      </c>
      <c r="C2194" s="7" t="n">
        <v>2</v>
      </c>
      <c r="D2194" s="7" t="n">
        <v>0</v>
      </c>
      <c r="E2194" s="7" t="n">
        <v>0</v>
      </c>
      <c r="F2194" s="7" t="n">
        <v>0</v>
      </c>
    </row>
    <row r="2195" spans="1:5">
      <c r="A2195" t="s">
        <v>4</v>
      </c>
      <c r="B2195" s="4" t="s">
        <v>5</v>
      </c>
      <c r="C2195" s="4" t="s">
        <v>7</v>
      </c>
      <c r="D2195" s="16" t="s">
        <v>21</v>
      </c>
      <c r="E2195" s="4" t="s">
        <v>5</v>
      </c>
      <c r="F2195" s="4" t="s">
        <v>7</v>
      </c>
      <c r="G2195" s="4" t="s">
        <v>11</v>
      </c>
      <c r="H2195" s="16" t="s">
        <v>22</v>
      </c>
      <c r="I2195" s="4" t="s">
        <v>7</v>
      </c>
      <c r="J2195" s="4" t="s">
        <v>14</v>
      </c>
      <c r="K2195" s="4" t="s">
        <v>7</v>
      </c>
      <c r="L2195" s="4" t="s">
        <v>7</v>
      </c>
      <c r="M2195" s="16" t="s">
        <v>21</v>
      </c>
      <c r="N2195" s="4" t="s">
        <v>5</v>
      </c>
      <c r="O2195" s="4" t="s">
        <v>7</v>
      </c>
      <c r="P2195" s="4" t="s">
        <v>11</v>
      </c>
      <c r="Q2195" s="16" t="s">
        <v>22</v>
      </c>
      <c r="R2195" s="4" t="s">
        <v>7</v>
      </c>
      <c r="S2195" s="4" t="s">
        <v>14</v>
      </c>
      <c r="T2195" s="4" t="s">
        <v>7</v>
      </c>
      <c r="U2195" s="4" t="s">
        <v>7</v>
      </c>
      <c r="V2195" s="4" t="s">
        <v>7</v>
      </c>
      <c r="W2195" s="4" t="s">
        <v>12</v>
      </c>
    </row>
    <row r="2196" spans="1:5">
      <c r="A2196" t="n">
        <v>23169</v>
      </c>
      <c r="B2196" s="11" t="n">
        <v>5</v>
      </c>
      <c r="C2196" s="7" t="n">
        <v>28</v>
      </c>
      <c r="D2196" s="16" t="s">
        <v>3</v>
      </c>
      <c r="E2196" s="8" t="n">
        <v>162</v>
      </c>
      <c r="F2196" s="7" t="n">
        <v>3</v>
      </c>
      <c r="G2196" s="7" t="n">
        <v>4247</v>
      </c>
      <c r="H2196" s="16" t="s">
        <v>3</v>
      </c>
      <c r="I2196" s="7" t="n">
        <v>0</v>
      </c>
      <c r="J2196" s="7" t="n">
        <v>1</v>
      </c>
      <c r="K2196" s="7" t="n">
        <v>2</v>
      </c>
      <c r="L2196" s="7" t="n">
        <v>28</v>
      </c>
      <c r="M2196" s="16" t="s">
        <v>3</v>
      </c>
      <c r="N2196" s="8" t="n">
        <v>162</v>
      </c>
      <c r="O2196" s="7" t="n">
        <v>3</v>
      </c>
      <c r="P2196" s="7" t="n">
        <v>4247</v>
      </c>
      <c r="Q2196" s="16" t="s">
        <v>3</v>
      </c>
      <c r="R2196" s="7" t="n">
        <v>0</v>
      </c>
      <c r="S2196" s="7" t="n">
        <v>2</v>
      </c>
      <c r="T2196" s="7" t="n">
        <v>2</v>
      </c>
      <c r="U2196" s="7" t="n">
        <v>11</v>
      </c>
      <c r="V2196" s="7" t="n">
        <v>1</v>
      </c>
      <c r="W2196" s="12" t="n">
        <f t="normal" ca="1">A2200</f>
        <v>0</v>
      </c>
    </row>
    <row r="2197" spans="1:5">
      <c r="A2197" t="s">
        <v>4</v>
      </c>
      <c r="B2197" s="4" t="s">
        <v>5</v>
      </c>
      <c r="C2197" s="4" t="s">
        <v>7</v>
      </c>
      <c r="D2197" s="4" t="s">
        <v>11</v>
      </c>
      <c r="E2197" s="4" t="s">
        <v>13</v>
      </c>
    </row>
    <row r="2198" spans="1:5">
      <c r="A2198" t="n">
        <v>23198</v>
      </c>
      <c r="B2198" s="17" t="n">
        <v>58</v>
      </c>
      <c r="C2198" s="7" t="n">
        <v>0</v>
      </c>
      <c r="D2198" s="7" t="n">
        <v>0</v>
      </c>
      <c r="E2198" s="7" t="n">
        <v>1</v>
      </c>
    </row>
    <row r="2199" spans="1:5">
      <c r="A2199" t="s">
        <v>4</v>
      </c>
      <c r="B2199" s="4" t="s">
        <v>5</v>
      </c>
      <c r="C2199" s="4" t="s">
        <v>7</v>
      </c>
      <c r="D2199" s="16" t="s">
        <v>21</v>
      </c>
      <c r="E2199" s="4" t="s">
        <v>5</v>
      </c>
      <c r="F2199" s="4" t="s">
        <v>7</v>
      </c>
      <c r="G2199" s="4" t="s">
        <v>11</v>
      </c>
      <c r="H2199" s="16" t="s">
        <v>22</v>
      </c>
      <c r="I2199" s="4" t="s">
        <v>7</v>
      </c>
      <c r="J2199" s="4" t="s">
        <v>14</v>
      </c>
      <c r="K2199" s="4" t="s">
        <v>7</v>
      </c>
      <c r="L2199" s="4" t="s">
        <v>7</v>
      </c>
      <c r="M2199" s="16" t="s">
        <v>21</v>
      </c>
      <c r="N2199" s="4" t="s">
        <v>5</v>
      </c>
      <c r="O2199" s="4" t="s">
        <v>7</v>
      </c>
      <c r="P2199" s="4" t="s">
        <v>11</v>
      </c>
      <c r="Q2199" s="16" t="s">
        <v>22</v>
      </c>
      <c r="R2199" s="4" t="s">
        <v>7</v>
      </c>
      <c r="S2199" s="4" t="s">
        <v>14</v>
      </c>
      <c r="T2199" s="4" t="s">
        <v>7</v>
      </c>
      <c r="U2199" s="4" t="s">
        <v>7</v>
      </c>
      <c r="V2199" s="4" t="s">
        <v>7</v>
      </c>
      <c r="W2199" s="4" t="s">
        <v>12</v>
      </c>
    </row>
    <row r="2200" spans="1:5">
      <c r="A2200" t="n">
        <v>23206</v>
      </c>
      <c r="B2200" s="11" t="n">
        <v>5</v>
      </c>
      <c r="C2200" s="7" t="n">
        <v>28</v>
      </c>
      <c r="D2200" s="16" t="s">
        <v>3</v>
      </c>
      <c r="E2200" s="8" t="n">
        <v>162</v>
      </c>
      <c r="F2200" s="7" t="n">
        <v>3</v>
      </c>
      <c r="G2200" s="7" t="n">
        <v>4247</v>
      </c>
      <c r="H2200" s="16" t="s">
        <v>3</v>
      </c>
      <c r="I2200" s="7" t="n">
        <v>0</v>
      </c>
      <c r="J2200" s="7" t="n">
        <v>1</v>
      </c>
      <c r="K2200" s="7" t="n">
        <v>3</v>
      </c>
      <c r="L2200" s="7" t="n">
        <v>28</v>
      </c>
      <c r="M2200" s="16" t="s">
        <v>3</v>
      </c>
      <c r="N2200" s="8" t="n">
        <v>162</v>
      </c>
      <c r="O2200" s="7" t="n">
        <v>3</v>
      </c>
      <c r="P2200" s="7" t="n">
        <v>4247</v>
      </c>
      <c r="Q2200" s="16" t="s">
        <v>3</v>
      </c>
      <c r="R2200" s="7" t="n">
        <v>0</v>
      </c>
      <c r="S2200" s="7" t="n">
        <v>2</v>
      </c>
      <c r="T2200" s="7" t="n">
        <v>3</v>
      </c>
      <c r="U2200" s="7" t="n">
        <v>9</v>
      </c>
      <c r="V2200" s="7" t="n">
        <v>1</v>
      </c>
      <c r="W2200" s="12" t="n">
        <f t="normal" ca="1">A2210</f>
        <v>0</v>
      </c>
    </row>
    <row r="2201" spans="1:5">
      <c r="A2201" t="s">
        <v>4</v>
      </c>
      <c r="B2201" s="4" t="s">
        <v>5</v>
      </c>
      <c r="C2201" s="4" t="s">
        <v>7</v>
      </c>
      <c r="D2201" s="16" t="s">
        <v>21</v>
      </c>
      <c r="E2201" s="4" t="s">
        <v>5</v>
      </c>
      <c r="F2201" s="4" t="s">
        <v>11</v>
      </c>
      <c r="G2201" s="4" t="s">
        <v>7</v>
      </c>
      <c r="H2201" s="4" t="s">
        <v>7</v>
      </c>
      <c r="I2201" s="4" t="s">
        <v>8</v>
      </c>
      <c r="J2201" s="16" t="s">
        <v>22</v>
      </c>
      <c r="K2201" s="4" t="s">
        <v>7</v>
      </c>
      <c r="L2201" s="4" t="s">
        <v>7</v>
      </c>
      <c r="M2201" s="16" t="s">
        <v>21</v>
      </c>
      <c r="N2201" s="4" t="s">
        <v>5</v>
      </c>
      <c r="O2201" s="4" t="s">
        <v>7</v>
      </c>
      <c r="P2201" s="16" t="s">
        <v>22</v>
      </c>
      <c r="Q2201" s="4" t="s">
        <v>7</v>
      </c>
      <c r="R2201" s="4" t="s">
        <v>14</v>
      </c>
      <c r="S2201" s="4" t="s">
        <v>7</v>
      </c>
      <c r="T2201" s="4" t="s">
        <v>7</v>
      </c>
      <c r="U2201" s="4" t="s">
        <v>7</v>
      </c>
      <c r="V2201" s="16" t="s">
        <v>21</v>
      </c>
      <c r="W2201" s="4" t="s">
        <v>5</v>
      </c>
      <c r="X2201" s="4" t="s">
        <v>7</v>
      </c>
      <c r="Y2201" s="16" t="s">
        <v>22</v>
      </c>
      <c r="Z2201" s="4" t="s">
        <v>7</v>
      </c>
      <c r="AA2201" s="4" t="s">
        <v>14</v>
      </c>
      <c r="AB2201" s="4" t="s">
        <v>7</v>
      </c>
      <c r="AC2201" s="4" t="s">
        <v>7</v>
      </c>
      <c r="AD2201" s="4" t="s">
        <v>7</v>
      </c>
      <c r="AE2201" s="4" t="s">
        <v>12</v>
      </c>
    </row>
    <row r="2202" spans="1:5">
      <c r="A2202" t="n">
        <v>23235</v>
      </c>
      <c r="B2202" s="11" t="n">
        <v>5</v>
      </c>
      <c r="C2202" s="7" t="n">
        <v>28</v>
      </c>
      <c r="D2202" s="16" t="s">
        <v>3</v>
      </c>
      <c r="E2202" s="18" t="n">
        <v>47</v>
      </c>
      <c r="F2202" s="7" t="n">
        <v>61456</v>
      </c>
      <c r="G2202" s="7" t="n">
        <v>2</v>
      </c>
      <c r="H2202" s="7" t="n">
        <v>0</v>
      </c>
      <c r="I2202" s="7" t="s">
        <v>23</v>
      </c>
      <c r="J2202" s="16" t="s">
        <v>3</v>
      </c>
      <c r="K2202" s="7" t="n">
        <v>8</v>
      </c>
      <c r="L2202" s="7" t="n">
        <v>28</v>
      </c>
      <c r="M2202" s="16" t="s">
        <v>3</v>
      </c>
      <c r="N2202" s="19" t="n">
        <v>74</v>
      </c>
      <c r="O2202" s="7" t="n">
        <v>65</v>
      </c>
      <c r="P2202" s="16" t="s">
        <v>3</v>
      </c>
      <c r="Q2202" s="7" t="n">
        <v>0</v>
      </c>
      <c r="R2202" s="7" t="n">
        <v>1</v>
      </c>
      <c r="S2202" s="7" t="n">
        <v>3</v>
      </c>
      <c r="T2202" s="7" t="n">
        <v>9</v>
      </c>
      <c r="U2202" s="7" t="n">
        <v>28</v>
      </c>
      <c r="V2202" s="16" t="s">
        <v>3</v>
      </c>
      <c r="W2202" s="19" t="n">
        <v>74</v>
      </c>
      <c r="X2202" s="7" t="n">
        <v>65</v>
      </c>
      <c r="Y2202" s="16" t="s">
        <v>3</v>
      </c>
      <c r="Z2202" s="7" t="n">
        <v>0</v>
      </c>
      <c r="AA2202" s="7" t="n">
        <v>2</v>
      </c>
      <c r="AB2202" s="7" t="n">
        <v>3</v>
      </c>
      <c r="AC2202" s="7" t="n">
        <v>9</v>
      </c>
      <c r="AD2202" s="7" t="n">
        <v>1</v>
      </c>
      <c r="AE2202" s="12" t="n">
        <f t="normal" ca="1">A2206</f>
        <v>0</v>
      </c>
    </row>
    <row r="2203" spans="1:5">
      <c r="A2203" t="s">
        <v>4</v>
      </c>
      <c r="B2203" s="4" t="s">
        <v>5</v>
      </c>
      <c r="C2203" s="4" t="s">
        <v>11</v>
      </c>
      <c r="D2203" s="4" t="s">
        <v>7</v>
      </c>
      <c r="E2203" s="4" t="s">
        <v>7</v>
      </c>
      <c r="F2203" s="4" t="s">
        <v>8</v>
      </c>
    </row>
    <row r="2204" spans="1:5">
      <c r="A2204" t="n">
        <v>23283</v>
      </c>
      <c r="B2204" s="18" t="n">
        <v>47</v>
      </c>
      <c r="C2204" s="7" t="n">
        <v>61456</v>
      </c>
      <c r="D2204" s="7" t="n">
        <v>0</v>
      </c>
      <c r="E2204" s="7" t="n">
        <v>0</v>
      </c>
      <c r="F2204" s="7" t="s">
        <v>24</v>
      </c>
    </row>
    <row r="2205" spans="1:5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13</v>
      </c>
    </row>
    <row r="2206" spans="1:5">
      <c r="A2206" t="n">
        <v>23296</v>
      </c>
      <c r="B2206" s="17" t="n">
        <v>58</v>
      </c>
      <c r="C2206" s="7" t="n">
        <v>0</v>
      </c>
      <c r="D2206" s="7" t="n">
        <v>300</v>
      </c>
      <c r="E2206" s="7" t="n">
        <v>1</v>
      </c>
    </row>
    <row r="2207" spans="1:5">
      <c r="A2207" t="s">
        <v>4</v>
      </c>
      <c r="B2207" s="4" t="s">
        <v>5</v>
      </c>
      <c r="C2207" s="4" t="s">
        <v>7</v>
      </c>
      <c r="D2207" s="4" t="s">
        <v>11</v>
      </c>
    </row>
    <row r="2208" spans="1:5">
      <c r="A2208" t="n">
        <v>23304</v>
      </c>
      <c r="B2208" s="17" t="n">
        <v>58</v>
      </c>
      <c r="C2208" s="7" t="n">
        <v>255</v>
      </c>
      <c r="D2208" s="7" t="n">
        <v>0</v>
      </c>
    </row>
    <row r="2209" spans="1:31">
      <c r="A2209" t="s">
        <v>4</v>
      </c>
      <c r="B2209" s="4" t="s">
        <v>5</v>
      </c>
      <c r="C2209" s="4" t="s">
        <v>7</v>
      </c>
      <c r="D2209" s="4" t="s">
        <v>7</v>
      </c>
      <c r="E2209" s="4" t="s">
        <v>7</v>
      </c>
      <c r="F2209" s="4" t="s">
        <v>7</v>
      </c>
    </row>
    <row r="2210" spans="1:31">
      <c r="A2210" t="n">
        <v>23308</v>
      </c>
      <c r="B2210" s="9" t="n">
        <v>14</v>
      </c>
      <c r="C2210" s="7" t="n">
        <v>0</v>
      </c>
      <c r="D2210" s="7" t="n">
        <v>0</v>
      </c>
      <c r="E2210" s="7" t="n">
        <v>0</v>
      </c>
      <c r="F2210" s="7" t="n">
        <v>64</v>
      </c>
    </row>
    <row r="2211" spans="1:31">
      <c r="A2211" t="s">
        <v>4</v>
      </c>
      <c r="B2211" s="4" t="s">
        <v>5</v>
      </c>
      <c r="C2211" s="4" t="s">
        <v>7</v>
      </c>
      <c r="D2211" s="4" t="s">
        <v>11</v>
      </c>
    </row>
    <row r="2212" spans="1:31">
      <c r="A2212" t="n">
        <v>23313</v>
      </c>
      <c r="B2212" s="20" t="n">
        <v>22</v>
      </c>
      <c r="C2212" s="7" t="n">
        <v>0</v>
      </c>
      <c r="D2212" s="7" t="n">
        <v>4247</v>
      </c>
    </row>
    <row r="2213" spans="1:31">
      <c r="A2213" t="s">
        <v>4</v>
      </c>
      <c r="B2213" s="4" t="s">
        <v>5</v>
      </c>
      <c r="C2213" s="4" t="s">
        <v>7</v>
      </c>
      <c r="D2213" s="4" t="s">
        <v>11</v>
      </c>
    </row>
    <row r="2214" spans="1:31">
      <c r="A2214" t="n">
        <v>23317</v>
      </c>
      <c r="B2214" s="17" t="n">
        <v>58</v>
      </c>
      <c r="C2214" s="7" t="n">
        <v>5</v>
      </c>
      <c r="D2214" s="7" t="n">
        <v>300</v>
      </c>
    </row>
    <row r="2215" spans="1:31">
      <c r="A2215" t="s">
        <v>4</v>
      </c>
      <c r="B2215" s="4" t="s">
        <v>5</v>
      </c>
      <c r="C2215" s="4" t="s">
        <v>13</v>
      </c>
      <c r="D2215" s="4" t="s">
        <v>11</v>
      </c>
    </row>
    <row r="2216" spans="1:31">
      <c r="A2216" t="n">
        <v>23321</v>
      </c>
      <c r="B2216" s="21" t="n">
        <v>103</v>
      </c>
      <c r="C2216" s="7" t="n">
        <v>0</v>
      </c>
      <c r="D2216" s="7" t="n">
        <v>300</v>
      </c>
    </row>
    <row r="2217" spans="1:31">
      <c r="A2217" t="s">
        <v>4</v>
      </c>
      <c r="B2217" s="4" t="s">
        <v>5</v>
      </c>
      <c r="C2217" s="4" t="s">
        <v>7</v>
      </c>
    </row>
    <row r="2218" spans="1:31">
      <c r="A2218" t="n">
        <v>23328</v>
      </c>
      <c r="B2218" s="22" t="n">
        <v>64</v>
      </c>
      <c r="C2218" s="7" t="n">
        <v>7</v>
      </c>
    </row>
    <row r="2219" spans="1:31">
      <c r="A2219" t="s">
        <v>4</v>
      </c>
      <c r="B2219" s="4" t="s">
        <v>5</v>
      </c>
      <c r="C2219" s="4" t="s">
        <v>7</v>
      </c>
      <c r="D2219" s="4" t="s">
        <v>11</v>
      </c>
    </row>
    <row r="2220" spans="1:31">
      <c r="A2220" t="n">
        <v>23330</v>
      </c>
      <c r="B2220" s="23" t="n">
        <v>72</v>
      </c>
      <c r="C2220" s="7" t="n">
        <v>5</v>
      </c>
      <c r="D2220" s="7" t="n">
        <v>0</v>
      </c>
    </row>
    <row r="2221" spans="1:31">
      <c r="A2221" t="s">
        <v>4</v>
      </c>
      <c r="B2221" s="4" t="s">
        <v>5</v>
      </c>
      <c r="C2221" s="4" t="s">
        <v>7</v>
      </c>
      <c r="D2221" s="16" t="s">
        <v>21</v>
      </c>
      <c r="E2221" s="4" t="s">
        <v>5</v>
      </c>
      <c r="F2221" s="4" t="s">
        <v>7</v>
      </c>
      <c r="G2221" s="4" t="s">
        <v>11</v>
      </c>
      <c r="H2221" s="16" t="s">
        <v>22</v>
      </c>
      <c r="I2221" s="4" t="s">
        <v>7</v>
      </c>
      <c r="J2221" s="4" t="s">
        <v>14</v>
      </c>
      <c r="K2221" s="4" t="s">
        <v>7</v>
      </c>
      <c r="L2221" s="4" t="s">
        <v>7</v>
      </c>
      <c r="M2221" s="4" t="s">
        <v>12</v>
      </c>
    </row>
    <row r="2222" spans="1:31">
      <c r="A2222" t="n">
        <v>23334</v>
      </c>
      <c r="B2222" s="11" t="n">
        <v>5</v>
      </c>
      <c r="C2222" s="7" t="n">
        <v>28</v>
      </c>
      <c r="D2222" s="16" t="s">
        <v>3</v>
      </c>
      <c r="E2222" s="8" t="n">
        <v>162</v>
      </c>
      <c r="F2222" s="7" t="n">
        <v>4</v>
      </c>
      <c r="G2222" s="7" t="n">
        <v>4247</v>
      </c>
      <c r="H2222" s="16" t="s">
        <v>3</v>
      </c>
      <c r="I2222" s="7" t="n">
        <v>0</v>
      </c>
      <c r="J2222" s="7" t="n">
        <v>1</v>
      </c>
      <c r="K2222" s="7" t="n">
        <v>2</v>
      </c>
      <c r="L2222" s="7" t="n">
        <v>1</v>
      </c>
      <c r="M2222" s="12" t="n">
        <f t="normal" ca="1">A2228</f>
        <v>0</v>
      </c>
    </row>
    <row r="2223" spans="1:31">
      <c r="A2223" t="s">
        <v>4</v>
      </c>
      <c r="B2223" s="4" t="s">
        <v>5</v>
      </c>
      <c r="C2223" s="4" t="s">
        <v>7</v>
      </c>
      <c r="D2223" s="4" t="s">
        <v>8</v>
      </c>
    </row>
    <row r="2224" spans="1:31">
      <c r="A2224" t="n">
        <v>23351</v>
      </c>
      <c r="B2224" s="6" t="n">
        <v>2</v>
      </c>
      <c r="C2224" s="7" t="n">
        <v>10</v>
      </c>
      <c r="D2224" s="7" t="s">
        <v>25</v>
      </c>
    </row>
    <row r="2225" spans="1:13">
      <c r="A2225" t="s">
        <v>4</v>
      </c>
      <c r="B2225" s="4" t="s">
        <v>5</v>
      </c>
      <c r="C2225" s="4" t="s">
        <v>11</v>
      </c>
    </row>
    <row r="2226" spans="1:13">
      <c r="A2226" t="n">
        <v>23368</v>
      </c>
      <c r="B2226" s="24" t="n">
        <v>16</v>
      </c>
      <c r="C2226" s="7" t="n">
        <v>0</v>
      </c>
    </row>
    <row r="2227" spans="1:13">
      <c r="A2227" t="s">
        <v>4</v>
      </c>
      <c r="B2227" s="4" t="s">
        <v>5</v>
      </c>
      <c r="C2227" s="4" t="s">
        <v>7</v>
      </c>
      <c r="D2227" s="4" t="s">
        <v>11</v>
      </c>
      <c r="E2227" s="4" t="s">
        <v>7</v>
      </c>
      <c r="F2227" s="4" t="s">
        <v>7</v>
      </c>
      <c r="G2227" s="4" t="s">
        <v>12</v>
      </c>
    </row>
    <row r="2228" spans="1:13">
      <c r="A2228" t="n">
        <v>23371</v>
      </c>
      <c r="B2228" s="11" t="n">
        <v>5</v>
      </c>
      <c r="C2228" s="7" t="n">
        <v>30</v>
      </c>
      <c r="D2228" s="7" t="n">
        <v>6496</v>
      </c>
      <c r="E2228" s="7" t="n">
        <v>8</v>
      </c>
      <c r="F2228" s="7" t="n">
        <v>1</v>
      </c>
      <c r="G2228" s="12" t="n">
        <f t="normal" ca="1">A2300</f>
        <v>0</v>
      </c>
    </row>
    <row r="2229" spans="1:13">
      <c r="A2229" t="s">
        <v>4</v>
      </c>
      <c r="B2229" s="4" t="s">
        <v>5</v>
      </c>
      <c r="C2229" s="4" t="s">
        <v>7</v>
      </c>
      <c r="D2229" s="4" t="s">
        <v>11</v>
      </c>
      <c r="E2229" s="4" t="s">
        <v>11</v>
      </c>
      <c r="F2229" s="4" t="s">
        <v>11</v>
      </c>
      <c r="G2229" s="4" t="s">
        <v>14</v>
      </c>
    </row>
    <row r="2230" spans="1:13">
      <c r="A2230" t="n">
        <v>23381</v>
      </c>
      <c r="B2230" s="57" t="n">
        <v>95</v>
      </c>
      <c r="C2230" s="7" t="n">
        <v>6</v>
      </c>
      <c r="D2230" s="7" t="n">
        <v>0</v>
      </c>
      <c r="E2230" s="7" t="n">
        <v>6</v>
      </c>
      <c r="F2230" s="7" t="n">
        <v>1500</v>
      </c>
      <c r="G2230" s="7" t="n">
        <v>1</v>
      </c>
    </row>
    <row r="2231" spans="1:13">
      <c r="A2231" t="s">
        <v>4</v>
      </c>
      <c r="B2231" s="4" t="s">
        <v>5</v>
      </c>
      <c r="C2231" s="4" t="s">
        <v>7</v>
      </c>
      <c r="D2231" s="4" t="s">
        <v>11</v>
      </c>
      <c r="E2231" s="4" t="s">
        <v>11</v>
      </c>
      <c r="F2231" s="4" t="s">
        <v>11</v>
      </c>
      <c r="G2231" s="4" t="s">
        <v>14</v>
      </c>
    </row>
    <row r="2232" spans="1:13">
      <c r="A2232" t="n">
        <v>23393</v>
      </c>
      <c r="B2232" s="57" t="n">
        <v>95</v>
      </c>
      <c r="C2232" s="7" t="n">
        <v>6</v>
      </c>
      <c r="D2232" s="7" t="n">
        <v>1</v>
      </c>
      <c r="E2232" s="7" t="n">
        <v>6</v>
      </c>
      <c r="F2232" s="7" t="n">
        <v>1500</v>
      </c>
      <c r="G2232" s="7" t="n">
        <v>1</v>
      </c>
    </row>
    <row r="2233" spans="1:13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11</v>
      </c>
      <c r="F2233" s="4" t="s">
        <v>11</v>
      </c>
      <c r="G2233" s="4" t="s">
        <v>14</v>
      </c>
    </row>
    <row r="2234" spans="1:13">
      <c r="A2234" t="n">
        <v>23405</v>
      </c>
      <c r="B2234" s="57" t="n">
        <v>95</v>
      </c>
      <c r="C2234" s="7" t="n">
        <v>6</v>
      </c>
      <c r="D2234" s="7" t="n">
        <v>2</v>
      </c>
      <c r="E2234" s="7" t="n">
        <v>6</v>
      </c>
      <c r="F2234" s="7" t="n">
        <v>1500</v>
      </c>
      <c r="G2234" s="7" t="n">
        <v>1</v>
      </c>
    </row>
    <row r="2235" spans="1:13">
      <c r="A2235" t="s">
        <v>4</v>
      </c>
      <c r="B2235" s="4" t="s">
        <v>5</v>
      </c>
      <c r="C2235" s="4" t="s">
        <v>7</v>
      </c>
      <c r="D2235" s="4" t="s">
        <v>11</v>
      </c>
      <c r="E2235" s="4" t="s">
        <v>11</v>
      </c>
      <c r="F2235" s="4" t="s">
        <v>11</v>
      </c>
      <c r="G2235" s="4" t="s">
        <v>14</v>
      </c>
    </row>
    <row r="2236" spans="1:13">
      <c r="A2236" t="n">
        <v>23417</v>
      </c>
      <c r="B2236" s="57" t="n">
        <v>95</v>
      </c>
      <c r="C2236" s="7" t="n">
        <v>6</v>
      </c>
      <c r="D2236" s="7" t="n">
        <v>3</v>
      </c>
      <c r="E2236" s="7" t="n">
        <v>6</v>
      </c>
      <c r="F2236" s="7" t="n">
        <v>1500</v>
      </c>
      <c r="G2236" s="7" t="n">
        <v>1</v>
      </c>
    </row>
    <row r="2237" spans="1:13">
      <c r="A2237" t="s">
        <v>4</v>
      </c>
      <c r="B2237" s="4" t="s">
        <v>5</v>
      </c>
      <c r="C2237" s="4" t="s">
        <v>7</v>
      </c>
      <c r="D2237" s="4" t="s">
        <v>11</v>
      </c>
      <c r="E2237" s="4" t="s">
        <v>11</v>
      </c>
      <c r="F2237" s="4" t="s">
        <v>11</v>
      </c>
      <c r="G2237" s="4" t="s">
        <v>14</v>
      </c>
    </row>
    <row r="2238" spans="1:13">
      <c r="A2238" t="n">
        <v>23429</v>
      </c>
      <c r="B2238" s="57" t="n">
        <v>95</v>
      </c>
      <c r="C2238" s="7" t="n">
        <v>6</v>
      </c>
      <c r="D2238" s="7" t="n">
        <v>4</v>
      </c>
      <c r="E2238" s="7" t="n">
        <v>6</v>
      </c>
      <c r="F2238" s="7" t="n">
        <v>1500</v>
      </c>
      <c r="G2238" s="7" t="n">
        <v>1</v>
      </c>
    </row>
    <row r="2239" spans="1:13">
      <c r="A2239" t="s">
        <v>4</v>
      </c>
      <c r="B2239" s="4" t="s">
        <v>5</v>
      </c>
      <c r="C2239" s="4" t="s">
        <v>7</v>
      </c>
      <c r="D2239" s="4" t="s">
        <v>11</v>
      </c>
      <c r="E2239" s="4" t="s">
        <v>11</v>
      </c>
      <c r="F2239" s="4" t="s">
        <v>11</v>
      </c>
      <c r="G2239" s="4" t="s">
        <v>14</v>
      </c>
    </row>
    <row r="2240" spans="1:13">
      <c r="A2240" t="n">
        <v>23441</v>
      </c>
      <c r="B2240" s="57" t="n">
        <v>95</v>
      </c>
      <c r="C2240" s="7" t="n">
        <v>6</v>
      </c>
      <c r="D2240" s="7" t="n">
        <v>5</v>
      </c>
      <c r="E2240" s="7" t="n">
        <v>6</v>
      </c>
      <c r="F2240" s="7" t="n">
        <v>1500</v>
      </c>
      <c r="G2240" s="7" t="n">
        <v>1</v>
      </c>
    </row>
    <row r="2241" spans="1:7">
      <c r="A2241" t="s">
        <v>4</v>
      </c>
      <c r="B2241" s="4" t="s">
        <v>5</v>
      </c>
      <c r="C2241" s="4" t="s">
        <v>7</v>
      </c>
      <c r="D2241" s="4" t="s">
        <v>11</v>
      </c>
      <c r="E2241" s="4" t="s">
        <v>11</v>
      </c>
      <c r="F2241" s="4" t="s">
        <v>11</v>
      </c>
      <c r="G2241" s="4" t="s">
        <v>14</v>
      </c>
    </row>
    <row r="2242" spans="1:7">
      <c r="A2242" t="n">
        <v>23453</v>
      </c>
      <c r="B2242" s="57" t="n">
        <v>95</v>
      </c>
      <c r="C2242" s="7" t="n">
        <v>6</v>
      </c>
      <c r="D2242" s="7" t="n">
        <v>7</v>
      </c>
      <c r="E2242" s="7" t="n">
        <v>6</v>
      </c>
      <c r="F2242" s="7" t="n">
        <v>1500</v>
      </c>
      <c r="G2242" s="7" t="n">
        <v>1</v>
      </c>
    </row>
    <row r="2243" spans="1:7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11</v>
      </c>
      <c r="F2243" s="4" t="s">
        <v>11</v>
      </c>
      <c r="G2243" s="4" t="s">
        <v>14</v>
      </c>
    </row>
    <row r="2244" spans="1:7">
      <c r="A2244" t="n">
        <v>23465</v>
      </c>
      <c r="B2244" s="57" t="n">
        <v>95</v>
      </c>
      <c r="C2244" s="7" t="n">
        <v>6</v>
      </c>
      <c r="D2244" s="7" t="n">
        <v>8</v>
      </c>
      <c r="E2244" s="7" t="n">
        <v>6</v>
      </c>
      <c r="F2244" s="7" t="n">
        <v>1500</v>
      </c>
      <c r="G2244" s="7" t="n">
        <v>1</v>
      </c>
    </row>
    <row r="2245" spans="1:7">
      <c r="A2245" t="s">
        <v>4</v>
      </c>
      <c r="B2245" s="4" t="s">
        <v>5</v>
      </c>
      <c r="C2245" s="4" t="s">
        <v>7</v>
      </c>
      <c r="D2245" s="4" t="s">
        <v>11</v>
      </c>
      <c r="E2245" s="4" t="s">
        <v>11</v>
      </c>
      <c r="F2245" s="4" t="s">
        <v>11</v>
      </c>
      <c r="G2245" s="4" t="s">
        <v>14</v>
      </c>
    </row>
    <row r="2246" spans="1:7">
      <c r="A2246" t="n">
        <v>23477</v>
      </c>
      <c r="B2246" s="57" t="n">
        <v>95</v>
      </c>
      <c r="C2246" s="7" t="n">
        <v>6</v>
      </c>
      <c r="D2246" s="7" t="n">
        <v>9</v>
      </c>
      <c r="E2246" s="7" t="n">
        <v>6</v>
      </c>
      <c r="F2246" s="7" t="n">
        <v>1500</v>
      </c>
      <c r="G2246" s="7" t="n">
        <v>1</v>
      </c>
    </row>
    <row r="2247" spans="1:7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11</v>
      </c>
      <c r="F2247" s="4" t="s">
        <v>11</v>
      </c>
      <c r="G2247" s="4" t="s">
        <v>14</v>
      </c>
    </row>
    <row r="2248" spans="1:7">
      <c r="A2248" t="n">
        <v>23489</v>
      </c>
      <c r="B2248" s="57" t="n">
        <v>95</v>
      </c>
      <c r="C2248" s="7" t="n">
        <v>6</v>
      </c>
      <c r="D2248" s="7" t="n">
        <v>0</v>
      </c>
      <c r="E2248" s="7" t="n">
        <v>11</v>
      </c>
      <c r="F2248" s="7" t="n">
        <v>1500</v>
      </c>
      <c r="G2248" s="7" t="n">
        <v>1</v>
      </c>
    </row>
    <row r="2249" spans="1:7">
      <c r="A2249" t="s">
        <v>4</v>
      </c>
      <c r="B2249" s="4" t="s">
        <v>5</v>
      </c>
      <c r="C2249" s="4" t="s">
        <v>7</v>
      </c>
      <c r="D2249" s="4" t="s">
        <v>11</v>
      </c>
      <c r="E2249" s="4" t="s">
        <v>11</v>
      </c>
      <c r="F2249" s="4" t="s">
        <v>11</v>
      </c>
      <c r="G2249" s="4" t="s">
        <v>14</v>
      </c>
    </row>
    <row r="2250" spans="1:7">
      <c r="A2250" t="n">
        <v>23501</v>
      </c>
      <c r="B2250" s="57" t="n">
        <v>95</v>
      </c>
      <c r="C2250" s="7" t="n">
        <v>6</v>
      </c>
      <c r="D2250" s="7" t="n">
        <v>1</v>
      </c>
      <c r="E2250" s="7" t="n">
        <v>11</v>
      </c>
      <c r="F2250" s="7" t="n">
        <v>1500</v>
      </c>
      <c r="G2250" s="7" t="n">
        <v>1</v>
      </c>
    </row>
    <row r="2251" spans="1:7">
      <c r="A2251" t="s">
        <v>4</v>
      </c>
      <c r="B2251" s="4" t="s">
        <v>5</v>
      </c>
      <c r="C2251" s="4" t="s">
        <v>7</v>
      </c>
      <c r="D2251" s="4" t="s">
        <v>11</v>
      </c>
      <c r="E2251" s="4" t="s">
        <v>11</v>
      </c>
      <c r="F2251" s="4" t="s">
        <v>11</v>
      </c>
      <c r="G2251" s="4" t="s">
        <v>14</v>
      </c>
    </row>
    <row r="2252" spans="1:7">
      <c r="A2252" t="n">
        <v>23513</v>
      </c>
      <c r="B2252" s="57" t="n">
        <v>95</v>
      </c>
      <c r="C2252" s="7" t="n">
        <v>6</v>
      </c>
      <c r="D2252" s="7" t="n">
        <v>2</v>
      </c>
      <c r="E2252" s="7" t="n">
        <v>11</v>
      </c>
      <c r="F2252" s="7" t="n">
        <v>1500</v>
      </c>
      <c r="G2252" s="7" t="n">
        <v>1</v>
      </c>
    </row>
    <row r="2253" spans="1:7">
      <c r="A2253" t="s">
        <v>4</v>
      </c>
      <c r="B2253" s="4" t="s">
        <v>5</v>
      </c>
      <c r="C2253" s="4" t="s">
        <v>7</v>
      </c>
      <c r="D2253" s="4" t="s">
        <v>11</v>
      </c>
      <c r="E2253" s="4" t="s">
        <v>11</v>
      </c>
      <c r="F2253" s="4" t="s">
        <v>11</v>
      </c>
      <c r="G2253" s="4" t="s">
        <v>14</v>
      </c>
    </row>
    <row r="2254" spans="1:7">
      <c r="A2254" t="n">
        <v>23525</v>
      </c>
      <c r="B2254" s="57" t="n">
        <v>95</v>
      </c>
      <c r="C2254" s="7" t="n">
        <v>6</v>
      </c>
      <c r="D2254" s="7" t="n">
        <v>3</v>
      </c>
      <c r="E2254" s="7" t="n">
        <v>11</v>
      </c>
      <c r="F2254" s="7" t="n">
        <v>1500</v>
      </c>
      <c r="G2254" s="7" t="n">
        <v>1</v>
      </c>
    </row>
    <row r="2255" spans="1:7">
      <c r="A2255" t="s">
        <v>4</v>
      </c>
      <c r="B2255" s="4" t="s">
        <v>5</v>
      </c>
      <c r="C2255" s="4" t="s">
        <v>7</v>
      </c>
      <c r="D2255" s="4" t="s">
        <v>11</v>
      </c>
      <c r="E2255" s="4" t="s">
        <v>11</v>
      </c>
      <c r="F2255" s="4" t="s">
        <v>11</v>
      </c>
      <c r="G2255" s="4" t="s">
        <v>14</v>
      </c>
    </row>
    <row r="2256" spans="1:7">
      <c r="A2256" t="n">
        <v>23537</v>
      </c>
      <c r="B2256" s="57" t="n">
        <v>95</v>
      </c>
      <c r="C2256" s="7" t="n">
        <v>6</v>
      </c>
      <c r="D2256" s="7" t="n">
        <v>4</v>
      </c>
      <c r="E2256" s="7" t="n">
        <v>11</v>
      </c>
      <c r="F2256" s="7" t="n">
        <v>1500</v>
      </c>
      <c r="G2256" s="7" t="n">
        <v>1</v>
      </c>
    </row>
    <row r="2257" spans="1:7">
      <c r="A2257" t="s">
        <v>4</v>
      </c>
      <c r="B2257" s="4" t="s">
        <v>5</v>
      </c>
      <c r="C2257" s="4" t="s">
        <v>7</v>
      </c>
      <c r="D2257" s="4" t="s">
        <v>11</v>
      </c>
      <c r="E2257" s="4" t="s">
        <v>11</v>
      </c>
      <c r="F2257" s="4" t="s">
        <v>11</v>
      </c>
      <c r="G2257" s="4" t="s">
        <v>14</v>
      </c>
    </row>
    <row r="2258" spans="1:7">
      <c r="A2258" t="n">
        <v>23549</v>
      </c>
      <c r="B2258" s="57" t="n">
        <v>95</v>
      </c>
      <c r="C2258" s="7" t="n">
        <v>6</v>
      </c>
      <c r="D2258" s="7" t="n">
        <v>5</v>
      </c>
      <c r="E2258" s="7" t="n">
        <v>11</v>
      </c>
      <c r="F2258" s="7" t="n">
        <v>1500</v>
      </c>
      <c r="G2258" s="7" t="n">
        <v>1</v>
      </c>
    </row>
    <row r="2259" spans="1:7">
      <c r="A2259" t="s">
        <v>4</v>
      </c>
      <c r="B2259" s="4" t="s">
        <v>5</v>
      </c>
      <c r="C2259" s="4" t="s">
        <v>7</v>
      </c>
      <c r="D2259" s="4" t="s">
        <v>11</v>
      </c>
      <c r="E2259" s="4" t="s">
        <v>11</v>
      </c>
      <c r="F2259" s="4" t="s">
        <v>11</v>
      </c>
      <c r="G2259" s="4" t="s">
        <v>14</v>
      </c>
    </row>
    <row r="2260" spans="1:7">
      <c r="A2260" t="n">
        <v>23561</v>
      </c>
      <c r="B2260" s="57" t="n">
        <v>95</v>
      </c>
      <c r="C2260" s="7" t="n">
        <v>6</v>
      </c>
      <c r="D2260" s="7" t="n">
        <v>7</v>
      </c>
      <c r="E2260" s="7" t="n">
        <v>11</v>
      </c>
      <c r="F2260" s="7" t="n">
        <v>1500</v>
      </c>
      <c r="G2260" s="7" t="n">
        <v>1</v>
      </c>
    </row>
    <row r="2261" spans="1:7">
      <c r="A2261" t="s">
        <v>4</v>
      </c>
      <c r="B2261" s="4" t="s">
        <v>5</v>
      </c>
      <c r="C2261" s="4" t="s">
        <v>7</v>
      </c>
      <c r="D2261" s="4" t="s">
        <v>11</v>
      </c>
      <c r="E2261" s="4" t="s">
        <v>11</v>
      </c>
      <c r="F2261" s="4" t="s">
        <v>11</v>
      </c>
      <c r="G2261" s="4" t="s">
        <v>14</v>
      </c>
    </row>
    <row r="2262" spans="1:7">
      <c r="A2262" t="n">
        <v>23573</v>
      </c>
      <c r="B2262" s="57" t="n">
        <v>95</v>
      </c>
      <c r="C2262" s="7" t="n">
        <v>6</v>
      </c>
      <c r="D2262" s="7" t="n">
        <v>8</v>
      </c>
      <c r="E2262" s="7" t="n">
        <v>11</v>
      </c>
      <c r="F2262" s="7" t="n">
        <v>1500</v>
      </c>
      <c r="G2262" s="7" t="n">
        <v>1</v>
      </c>
    </row>
    <row r="2263" spans="1:7">
      <c r="A2263" t="s">
        <v>4</v>
      </c>
      <c r="B2263" s="4" t="s">
        <v>5</v>
      </c>
      <c r="C2263" s="4" t="s">
        <v>7</v>
      </c>
      <c r="D2263" s="4" t="s">
        <v>11</v>
      </c>
      <c r="E2263" s="4" t="s">
        <v>11</v>
      </c>
      <c r="F2263" s="4" t="s">
        <v>11</v>
      </c>
      <c r="G2263" s="4" t="s">
        <v>14</v>
      </c>
    </row>
    <row r="2264" spans="1:7">
      <c r="A2264" t="n">
        <v>23585</v>
      </c>
      <c r="B2264" s="57" t="n">
        <v>95</v>
      </c>
      <c r="C2264" s="7" t="n">
        <v>6</v>
      </c>
      <c r="D2264" s="7" t="n">
        <v>9</v>
      </c>
      <c r="E2264" s="7" t="n">
        <v>11</v>
      </c>
      <c r="F2264" s="7" t="n">
        <v>1500</v>
      </c>
      <c r="G2264" s="7" t="n">
        <v>1</v>
      </c>
    </row>
    <row r="2265" spans="1:7">
      <c r="A2265" t="s">
        <v>4</v>
      </c>
      <c r="B2265" s="4" t="s">
        <v>5</v>
      </c>
      <c r="C2265" s="4" t="s">
        <v>7</v>
      </c>
      <c r="D2265" s="4" t="s">
        <v>11</v>
      </c>
      <c r="E2265" s="4" t="s">
        <v>11</v>
      </c>
      <c r="F2265" s="4" t="s">
        <v>11</v>
      </c>
      <c r="G2265" s="4" t="s">
        <v>14</v>
      </c>
    </row>
    <row r="2266" spans="1:7">
      <c r="A2266" t="n">
        <v>23597</v>
      </c>
      <c r="B2266" s="57" t="n">
        <v>95</v>
      </c>
      <c r="C2266" s="7" t="n">
        <v>6</v>
      </c>
      <c r="D2266" s="7" t="n">
        <v>6</v>
      </c>
      <c r="E2266" s="7" t="n">
        <v>11</v>
      </c>
      <c r="F2266" s="7" t="n">
        <v>1500</v>
      </c>
      <c r="G2266" s="7" t="n">
        <v>1</v>
      </c>
    </row>
    <row r="2267" spans="1:7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11</v>
      </c>
      <c r="F2267" s="4" t="s">
        <v>11</v>
      </c>
      <c r="G2267" s="4" t="s">
        <v>14</v>
      </c>
    </row>
    <row r="2268" spans="1:7">
      <c r="A2268" t="n">
        <v>23609</v>
      </c>
      <c r="B2268" s="57" t="n">
        <v>95</v>
      </c>
      <c r="C2268" s="7" t="n">
        <v>6</v>
      </c>
      <c r="D2268" s="7" t="n">
        <v>6</v>
      </c>
      <c r="E2268" s="7" t="n">
        <v>16</v>
      </c>
      <c r="F2268" s="7" t="n">
        <v>1000</v>
      </c>
      <c r="G2268" s="7" t="n">
        <v>1</v>
      </c>
    </row>
    <row r="2269" spans="1:7">
      <c r="A2269" t="s">
        <v>4</v>
      </c>
      <c r="B2269" s="4" t="s">
        <v>5</v>
      </c>
      <c r="C2269" s="4" t="s">
        <v>7</v>
      </c>
      <c r="D2269" s="4" t="s">
        <v>11</v>
      </c>
      <c r="E2269" s="4" t="s">
        <v>11</v>
      </c>
      <c r="F2269" s="4" t="s">
        <v>11</v>
      </c>
      <c r="G2269" s="4" t="s">
        <v>14</v>
      </c>
    </row>
    <row r="2270" spans="1:7">
      <c r="A2270" t="n">
        <v>23621</v>
      </c>
      <c r="B2270" s="57" t="n">
        <v>95</v>
      </c>
      <c r="C2270" s="7" t="n">
        <v>6</v>
      </c>
      <c r="D2270" s="7" t="n">
        <v>6</v>
      </c>
      <c r="E2270" s="7" t="n">
        <v>15</v>
      </c>
      <c r="F2270" s="7" t="n">
        <v>1000</v>
      </c>
      <c r="G2270" s="7" t="n">
        <v>1</v>
      </c>
    </row>
    <row r="2271" spans="1:7">
      <c r="A2271" t="s">
        <v>4</v>
      </c>
      <c r="B2271" s="4" t="s">
        <v>5</v>
      </c>
      <c r="C2271" s="4" t="s">
        <v>7</v>
      </c>
      <c r="D2271" s="4" t="s">
        <v>11</v>
      </c>
      <c r="E2271" s="4" t="s">
        <v>11</v>
      </c>
      <c r="F2271" s="4" t="s">
        <v>11</v>
      </c>
      <c r="G2271" s="4" t="s">
        <v>14</v>
      </c>
    </row>
    <row r="2272" spans="1:7">
      <c r="A2272" t="n">
        <v>23633</v>
      </c>
      <c r="B2272" s="57" t="n">
        <v>95</v>
      </c>
      <c r="C2272" s="7" t="n">
        <v>6</v>
      </c>
      <c r="D2272" s="7" t="n">
        <v>6</v>
      </c>
      <c r="E2272" s="7" t="n">
        <v>14</v>
      </c>
      <c r="F2272" s="7" t="n">
        <v>1000</v>
      </c>
      <c r="G2272" s="7" t="n">
        <v>1</v>
      </c>
    </row>
    <row r="2273" spans="1:7">
      <c r="A2273" t="s">
        <v>4</v>
      </c>
      <c r="B2273" s="4" t="s">
        <v>5</v>
      </c>
      <c r="C2273" s="4" t="s">
        <v>7</v>
      </c>
      <c r="D2273" s="4" t="s">
        <v>11</v>
      </c>
      <c r="E2273" s="4" t="s">
        <v>11</v>
      </c>
      <c r="F2273" s="4" t="s">
        <v>11</v>
      </c>
      <c r="G2273" s="4" t="s">
        <v>14</v>
      </c>
    </row>
    <row r="2274" spans="1:7">
      <c r="A2274" t="n">
        <v>23645</v>
      </c>
      <c r="B2274" s="57" t="n">
        <v>95</v>
      </c>
      <c r="C2274" s="7" t="n">
        <v>6</v>
      </c>
      <c r="D2274" s="7" t="n">
        <v>11</v>
      </c>
      <c r="E2274" s="7" t="n">
        <v>16</v>
      </c>
      <c r="F2274" s="7" t="n">
        <v>3000</v>
      </c>
      <c r="G2274" s="7" t="n">
        <v>1</v>
      </c>
    </row>
    <row r="2275" spans="1:7">
      <c r="A2275" t="s">
        <v>4</v>
      </c>
      <c r="B2275" s="4" t="s">
        <v>5</v>
      </c>
      <c r="C2275" s="4" t="s">
        <v>7</v>
      </c>
      <c r="D2275" s="4" t="s">
        <v>11</v>
      </c>
      <c r="E2275" s="4" t="s">
        <v>11</v>
      </c>
      <c r="F2275" s="4" t="s">
        <v>11</v>
      </c>
      <c r="G2275" s="4" t="s">
        <v>14</v>
      </c>
    </row>
    <row r="2276" spans="1:7">
      <c r="A2276" t="n">
        <v>23657</v>
      </c>
      <c r="B2276" s="57" t="n">
        <v>95</v>
      </c>
      <c r="C2276" s="7" t="n">
        <v>6</v>
      </c>
      <c r="D2276" s="7" t="n">
        <v>11</v>
      </c>
      <c r="E2276" s="7" t="n">
        <v>15</v>
      </c>
      <c r="F2276" s="7" t="n">
        <v>1000</v>
      </c>
      <c r="G2276" s="7" t="n">
        <v>1</v>
      </c>
    </row>
    <row r="2277" spans="1:7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11</v>
      </c>
      <c r="F2277" s="4" t="s">
        <v>11</v>
      </c>
      <c r="G2277" s="4" t="s">
        <v>14</v>
      </c>
    </row>
    <row r="2278" spans="1:7">
      <c r="A2278" t="n">
        <v>23669</v>
      </c>
      <c r="B2278" s="57" t="n">
        <v>95</v>
      </c>
      <c r="C2278" s="7" t="n">
        <v>6</v>
      </c>
      <c r="D2278" s="7" t="n">
        <v>11</v>
      </c>
      <c r="E2278" s="7" t="n">
        <v>14</v>
      </c>
      <c r="F2278" s="7" t="n">
        <v>1000</v>
      </c>
      <c r="G2278" s="7" t="n">
        <v>1</v>
      </c>
    </row>
    <row r="2279" spans="1:7">
      <c r="A2279" t="s">
        <v>4</v>
      </c>
      <c r="B2279" s="4" t="s">
        <v>5</v>
      </c>
      <c r="C2279" s="4" t="s">
        <v>7</v>
      </c>
      <c r="D2279" s="4" t="s">
        <v>11</v>
      </c>
      <c r="E2279" s="4" t="s">
        <v>7</v>
      </c>
      <c r="F2279" s="4" t="s">
        <v>12</v>
      </c>
    </row>
    <row r="2280" spans="1:7">
      <c r="A2280" t="n">
        <v>23681</v>
      </c>
      <c r="B2280" s="11" t="n">
        <v>5</v>
      </c>
      <c r="C2280" s="7" t="n">
        <v>30</v>
      </c>
      <c r="D2280" s="7" t="n">
        <v>4168</v>
      </c>
      <c r="E2280" s="7" t="n">
        <v>1</v>
      </c>
      <c r="F2280" s="12" t="n">
        <f t="normal" ca="1">A2286</f>
        <v>0</v>
      </c>
    </row>
    <row r="2281" spans="1:7">
      <c r="A2281" t="s">
        <v>4</v>
      </c>
      <c r="B2281" s="4" t="s">
        <v>5</v>
      </c>
      <c r="C2281" s="4" t="s">
        <v>7</v>
      </c>
      <c r="D2281" s="4" t="s">
        <v>11</v>
      </c>
      <c r="E2281" s="4" t="s">
        <v>11</v>
      </c>
      <c r="F2281" s="4" t="s">
        <v>11</v>
      </c>
      <c r="G2281" s="4" t="s">
        <v>14</v>
      </c>
    </row>
    <row r="2282" spans="1:7">
      <c r="A2282" t="n">
        <v>23690</v>
      </c>
      <c r="B2282" s="57" t="n">
        <v>95</v>
      </c>
      <c r="C2282" s="7" t="n">
        <v>6</v>
      </c>
      <c r="D2282" s="7" t="n">
        <v>0</v>
      </c>
      <c r="E2282" s="7" t="n">
        <v>6</v>
      </c>
      <c r="F2282" s="7" t="n">
        <v>500</v>
      </c>
      <c r="G2282" s="7" t="n">
        <v>1</v>
      </c>
    </row>
    <row r="2283" spans="1:7">
      <c r="A2283" t="s">
        <v>4</v>
      </c>
      <c r="B2283" s="4" t="s">
        <v>5</v>
      </c>
      <c r="C2283" s="4" t="s">
        <v>12</v>
      </c>
    </row>
    <row r="2284" spans="1:7">
      <c r="A2284" t="n">
        <v>23702</v>
      </c>
      <c r="B2284" s="13" t="n">
        <v>3</v>
      </c>
      <c r="C2284" s="12" t="n">
        <f t="normal" ca="1">A2290</f>
        <v>0</v>
      </c>
    </row>
    <row r="2285" spans="1:7">
      <c r="A2285" t="s">
        <v>4</v>
      </c>
      <c r="B2285" s="4" t="s">
        <v>5</v>
      </c>
      <c r="C2285" s="4" t="s">
        <v>7</v>
      </c>
      <c r="D2285" s="4" t="s">
        <v>11</v>
      </c>
      <c r="E2285" s="4" t="s">
        <v>7</v>
      </c>
      <c r="F2285" s="4" t="s">
        <v>12</v>
      </c>
    </row>
    <row r="2286" spans="1:7">
      <c r="A2286" t="n">
        <v>23707</v>
      </c>
      <c r="B2286" s="11" t="n">
        <v>5</v>
      </c>
      <c r="C2286" s="7" t="n">
        <v>30</v>
      </c>
      <c r="D2286" s="7" t="n">
        <v>6662</v>
      </c>
      <c r="E2286" s="7" t="n">
        <v>1</v>
      </c>
      <c r="F2286" s="12" t="n">
        <f t="normal" ca="1">A2290</f>
        <v>0</v>
      </c>
    </row>
    <row r="2287" spans="1:7">
      <c r="A2287" t="s">
        <v>4</v>
      </c>
      <c r="B2287" s="4" t="s">
        <v>5</v>
      </c>
      <c r="C2287" s="4" t="s">
        <v>7</v>
      </c>
      <c r="D2287" s="4" t="s">
        <v>11</v>
      </c>
      <c r="E2287" s="4" t="s">
        <v>11</v>
      </c>
      <c r="F2287" s="4" t="s">
        <v>11</v>
      </c>
      <c r="G2287" s="4" t="s">
        <v>14</v>
      </c>
    </row>
    <row r="2288" spans="1:7">
      <c r="A2288" t="n">
        <v>23716</v>
      </c>
      <c r="B2288" s="57" t="n">
        <v>95</v>
      </c>
      <c r="C2288" s="7" t="n">
        <v>6</v>
      </c>
      <c r="D2288" s="7" t="n">
        <v>0</v>
      </c>
      <c r="E2288" s="7" t="n">
        <v>6</v>
      </c>
      <c r="F2288" s="7" t="n">
        <v>250</v>
      </c>
      <c r="G2288" s="7" t="n">
        <v>1</v>
      </c>
    </row>
    <row r="2289" spans="1:7">
      <c r="A2289" t="s">
        <v>4</v>
      </c>
      <c r="B2289" s="4" t="s">
        <v>5</v>
      </c>
      <c r="C2289" s="4" t="s">
        <v>7</v>
      </c>
      <c r="D2289" s="4" t="s">
        <v>11</v>
      </c>
      <c r="E2289" s="4" t="s">
        <v>7</v>
      </c>
      <c r="F2289" s="4" t="s">
        <v>12</v>
      </c>
    </row>
    <row r="2290" spans="1:7">
      <c r="A2290" t="n">
        <v>23728</v>
      </c>
      <c r="B2290" s="11" t="n">
        <v>5</v>
      </c>
      <c r="C2290" s="7" t="n">
        <v>30</v>
      </c>
      <c r="D2290" s="7" t="n">
        <v>4170</v>
      </c>
      <c r="E2290" s="7" t="n">
        <v>1</v>
      </c>
      <c r="F2290" s="12" t="n">
        <f t="normal" ca="1">A2296</f>
        <v>0</v>
      </c>
    </row>
    <row r="2291" spans="1:7">
      <c r="A2291" t="s">
        <v>4</v>
      </c>
      <c r="B2291" s="4" t="s">
        <v>5</v>
      </c>
      <c r="C2291" s="4" t="s">
        <v>7</v>
      </c>
      <c r="D2291" s="4" t="s">
        <v>11</v>
      </c>
      <c r="E2291" s="4" t="s">
        <v>11</v>
      </c>
      <c r="F2291" s="4" t="s">
        <v>11</v>
      </c>
      <c r="G2291" s="4" t="s">
        <v>14</v>
      </c>
    </row>
    <row r="2292" spans="1:7">
      <c r="A2292" t="n">
        <v>23737</v>
      </c>
      <c r="B2292" s="57" t="n">
        <v>95</v>
      </c>
      <c r="C2292" s="7" t="n">
        <v>6</v>
      </c>
      <c r="D2292" s="7" t="n">
        <v>0</v>
      </c>
      <c r="E2292" s="7" t="n">
        <v>11</v>
      </c>
      <c r="F2292" s="7" t="n">
        <v>500</v>
      </c>
      <c r="G2292" s="7" t="n">
        <v>1</v>
      </c>
    </row>
    <row r="2293" spans="1:7">
      <c r="A2293" t="s">
        <v>4</v>
      </c>
      <c r="B2293" s="4" t="s">
        <v>5</v>
      </c>
      <c r="C2293" s="4" t="s">
        <v>12</v>
      </c>
    </row>
    <row r="2294" spans="1:7">
      <c r="A2294" t="n">
        <v>23749</v>
      </c>
      <c r="B2294" s="13" t="n">
        <v>3</v>
      </c>
      <c r="C2294" s="12" t="n">
        <f t="normal" ca="1">A2300</f>
        <v>0</v>
      </c>
    </row>
    <row r="2295" spans="1:7">
      <c r="A2295" t="s">
        <v>4</v>
      </c>
      <c r="B2295" s="4" t="s">
        <v>5</v>
      </c>
      <c r="C2295" s="4" t="s">
        <v>7</v>
      </c>
      <c r="D2295" s="4" t="s">
        <v>11</v>
      </c>
      <c r="E2295" s="4" t="s">
        <v>7</v>
      </c>
      <c r="F2295" s="4" t="s">
        <v>12</v>
      </c>
    </row>
    <row r="2296" spans="1:7">
      <c r="A2296" t="n">
        <v>23754</v>
      </c>
      <c r="B2296" s="11" t="n">
        <v>5</v>
      </c>
      <c r="C2296" s="7" t="n">
        <v>30</v>
      </c>
      <c r="D2296" s="7" t="n">
        <v>6667</v>
      </c>
      <c r="E2296" s="7" t="n">
        <v>1</v>
      </c>
      <c r="F2296" s="12" t="n">
        <f t="normal" ca="1">A2300</f>
        <v>0</v>
      </c>
    </row>
    <row r="2297" spans="1:7">
      <c r="A2297" t="s">
        <v>4</v>
      </c>
      <c r="B2297" s="4" t="s">
        <v>5</v>
      </c>
      <c r="C2297" s="4" t="s">
        <v>7</v>
      </c>
      <c r="D2297" s="4" t="s">
        <v>11</v>
      </c>
      <c r="E2297" s="4" t="s">
        <v>11</v>
      </c>
      <c r="F2297" s="4" t="s">
        <v>11</v>
      </c>
      <c r="G2297" s="4" t="s">
        <v>14</v>
      </c>
    </row>
    <row r="2298" spans="1:7">
      <c r="A2298" t="n">
        <v>23763</v>
      </c>
      <c r="B2298" s="57" t="n">
        <v>95</v>
      </c>
      <c r="C2298" s="7" t="n">
        <v>6</v>
      </c>
      <c r="D2298" s="7" t="n">
        <v>0</v>
      </c>
      <c r="E2298" s="7" t="n">
        <v>11</v>
      </c>
      <c r="F2298" s="7" t="n">
        <v>250</v>
      </c>
      <c r="G2298" s="7" t="n">
        <v>1</v>
      </c>
    </row>
    <row r="2299" spans="1:7">
      <c r="A2299" t="s">
        <v>4</v>
      </c>
      <c r="B2299" s="4" t="s">
        <v>5</v>
      </c>
      <c r="C2299" s="4" t="s">
        <v>7</v>
      </c>
    </row>
    <row r="2300" spans="1:7">
      <c r="A2300" t="n">
        <v>23775</v>
      </c>
      <c r="B2300" s="22" t="n">
        <v>64</v>
      </c>
      <c r="C2300" s="7" t="n">
        <v>2</v>
      </c>
    </row>
    <row r="2301" spans="1:7">
      <c r="A2301" t="s">
        <v>4</v>
      </c>
      <c r="B2301" s="4" t="s">
        <v>5</v>
      </c>
      <c r="C2301" s="4" t="s">
        <v>7</v>
      </c>
      <c r="D2301" s="4" t="s">
        <v>11</v>
      </c>
    </row>
    <row r="2302" spans="1:7">
      <c r="A2302" t="n">
        <v>23777</v>
      </c>
      <c r="B2302" s="22" t="n">
        <v>64</v>
      </c>
      <c r="C2302" s="7" t="n">
        <v>0</v>
      </c>
      <c r="D2302" s="7" t="n">
        <v>0</v>
      </c>
    </row>
    <row r="2303" spans="1:7">
      <c r="A2303" t="s">
        <v>4</v>
      </c>
      <c r="B2303" s="4" t="s">
        <v>5</v>
      </c>
      <c r="C2303" s="4" t="s">
        <v>7</v>
      </c>
      <c r="D2303" s="4" t="s">
        <v>11</v>
      </c>
    </row>
    <row r="2304" spans="1:7">
      <c r="A2304" t="n">
        <v>23781</v>
      </c>
      <c r="B2304" s="22" t="n">
        <v>64</v>
      </c>
      <c r="C2304" s="7" t="n">
        <v>4</v>
      </c>
      <c r="D2304" s="7" t="n">
        <v>0</v>
      </c>
    </row>
    <row r="2305" spans="1:7">
      <c r="A2305" t="s">
        <v>4</v>
      </c>
      <c r="B2305" s="4" t="s">
        <v>5</v>
      </c>
      <c r="C2305" s="4" t="s">
        <v>7</v>
      </c>
      <c r="D2305" s="4" t="s">
        <v>11</v>
      </c>
      <c r="E2305" s="4" t="s">
        <v>11</v>
      </c>
      <c r="F2305" s="4" t="s">
        <v>11</v>
      </c>
      <c r="G2305" s="4" t="s">
        <v>11</v>
      </c>
      <c r="H2305" s="4" t="s">
        <v>11</v>
      </c>
      <c r="I2305" s="4" t="s">
        <v>11</v>
      </c>
      <c r="J2305" s="4" t="s">
        <v>11</v>
      </c>
      <c r="K2305" s="4" t="s">
        <v>11</v>
      </c>
      <c r="L2305" s="4" t="s">
        <v>11</v>
      </c>
      <c r="M2305" s="4" t="s">
        <v>11</v>
      </c>
      <c r="N2305" s="4" t="s">
        <v>14</v>
      </c>
      <c r="O2305" s="4" t="s">
        <v>14</v>
      </c>
      <c r="P2305" s="4" t="s">
        <v>14</v>
      </c>
      <c r="Q2305" s="4" t="s">
        <v>14</v>
      </c>
      <c r="R2305" s="4" t="s">
        <v>7</v>
      </c>
      <c r="S2305" s="4" t="s">
        <v>8</v>
      </c>
    </row>
    <row r="2306" spans="1:7">
      <c r="A2306" t="n">
        <v>23785</v>
      </c>
      <c r="B2306" s="25" t="n">
        <v>75</v>
      </c>
      <c r="C2306" s="7" t="n">
        <v>0</v>
      </c>
      <c r="D2306" s="7" t="n">
        <v>0</v>
      </c>
      <c r="E2306" s="7" t="n">
        <v>0</v>
      </c>
      <c r="F2306" s="7" t="n">
        <v>1024</v>
      </c>
      <c r="G2306" s="7" t="n">
        <v>720</v>
      </c>
      <c r="H2306" s="7" t="n">
        <v>0</v>
      </c>
      <c r="I2306" s="7" t="n">
        <v>0</v>
      </c>
      <c r="J2306" s="7" t="n">
        <v>0</v>
      </c>
      <c r="K2306" s="7" t="n">
        <v>0</v>
      </c>
      <c r="L2306" s="7" t="n">
        <v>1024</v>
      </c>
      <c r="M2306" s="7" t="n">
        <v>720</v>
      </c>
      <c r="N2306" s="7" t="n">
        <v>1065353216</v>
      </c>
      <c r="O2306" s="7" t="n">
        <v>1065353216</v>
      </c>
      <c r="P2306" s="7" t="n">
        <v>1065353216</v>
      </c>
      <c r="Q2306" s="7" t="n">
        <v>0</v>
      </c>
      <c r="R2306" s="7" t="n">
        <v>0</v>
      </c>
      <c r="S2306" s="7" t="s">
        <v>301</v>
      </c>
    </row>
    <row r="2307" spans="1:7">
      <c r="A2307" t="s">
        <v>4</v>
      </c>
      <c r="B2307" s="4" t="s">
        <v>5</v>
      </c>
      <c r="C2307" s="4" t="s">
        <v>7</v>
      </c>
      <c r="D2307" s="4" t="s">
        <v>7</v>
      </c>
      <c r="E2307" s="4" t="s">
        <v>7</v>
      </c>
      <c r="F2307" s="4" t="s">
        <v>13</v>
      </c>
      <c r="G2307" s="4" t="s">
        <v>13</v>
      </c>
      <c r="H2307" s="4" t="s">
        <v>13</v>
      </c>
      <c r="I2307" s="4" t="s">
        <v>13</v>
      </c>
      <c r="J2307" s="4" t="s">
        <v>13</v>
      </c>
    </row>
    <row r="2308" spans="1:7">
      <c r="A2308" t="n">
        <v>23834</v>
      </c>
      <c r="B2308" s="26" t="n">
        <v>76</v>
      </c>
      <c r="C2308" s="7" t="n">
        <v>0</v>
      </c>
      <c r="D2308" s="7" t="n">
        <v>9</v>
      </c>
      <c r="E2308" s="7" t="n">
        <v>2</v>
      </c>
      <c r="F2308" s="7" t="n">
        <v>0</v>
      </c>
      <c r="G2308" s="7" t="n">
        <v>0</v>
      </c>
      <c r="H2308" s="7" t="n">
        <v>0</v>
      </c>
      <c r="I2308" s="7" t="n">
        <v>0</v>
      </c>
      <c r="J2308" s="7" t="n">
        <v>0</v>
      </c>
    </row>
    <row r="2309" spans="1:7">
      <c r="A2309" t="s">
        <v>4</v>
      </c>
      <c r="B2309" s="4" t="s">
        <v>5</v>
      </c>
      <c r="C2309" s="4" t="s">
        <v>7</v>
      </c>
      <c r="D2309" s="4" t="s">
        <v>11</v>
      </c>
      <c r="E2309" s="4" t="s">
        <v>11</v>
      </c>
      <c r="F2309" s="4" t="s">
        <v>11</v>
      </c>
      <c r="G2309" s="4" t="s">
        <v>11</v>
      </c>
      <c r="H2309" s="4" t="s">
        <v>11</v>
      </c>
      <c r="I2309" s="4" t="s">
        <v>11</v>
      </c>
      <c r="J2309" s="4" t="s">
        <v>11</v>
      </c>
      <c r="K2309" s="4" t="s">
        <v>11</v>
      </c>
      <c r="L2309" s="4" t="s">
        <v>11</v>
      </c>
      <c r="M2309" s="4" t="s">
        <v>11</v>
      </c>
      <c r="N2309" s="4" t="s">
        <v>14</v>
      </c>
      <c r="O2309" s="4" t="s">
        <v>14</v>
      </c>
      <c r="P2309" s="4" t="s">
        <v>14</v>
      </c>
      <c r="Q2309" s="4" t="s">
        <v>14</v>
      </c>
      <c r="R2309" s="4" t="s">
        <v>7</v>
      </c>
      <c r="S2309" s="4" t="s">
        <v>8</v>
      </c>
    </row>
    <row r="2310" spans="1:7">
      <c r="A2310" t="n">
        <v>23858</v>
      </c>
      <c r="B2310" s="25" t="n">
        <v>75</v>
      </c>
      <c r="C2310" s="7" t="n">
        <v>1</v>
      </c>
      <c r="D2310" s="7" t="n">
        <v>0</v>
      </c>
      <c r="E2310" s="7" t="n">
        <v>0</v>
      </c>
      <c r="F2310" s="7" t="n">
        <v>1024</v>
      </c>
      <c r="G2310" s="7" t="n">
        <v>720</v>
      </c>
      <c r="H2310" s="7" t="n">
        <v>0</v>
      </c>
      <c r="I2310" s="7" t="n">
        <v>0</v>
      </c>
      <c r="J2310" s="7" t="n">
        <v>0</v>
      </c>
      <c r="K2310" s="7" t="n">
        <v>0</v>
      </c>
      <c r="L2310" s="7" t="n">
        <v>1024</v>
      </c>
      <c r="M2310" s="7" t="n">
        <v>720</v>
      </c>
      <c r="N2310" s="7" t="n">
        <v>1065353216</v>
      </c>
      <c r="O2310" s="7" t="n">
        <v>1065353216</v>
      </c>
      <c r="P2310" s="7" t="n">
        <v>1065353216</v>
      </c>
      <c r="Q2310" s="7" t="n">
        <v>0</v>
      </c>
      <c r="R2310" s="7" t="n">
        <v>0</v>
      </c>
      <c r="S2310" s="7" t="s">
        <v>302</v>
      </c>
    </row>
    <row r="2311" spans="1:7">
      <c r="A2311" t="s">
        <v>4</v>
      </c>
      <c r="B2311" s="4" t="s">
        <v>5</v>
      </c>
      <c r="C2311" s="4" t="s">
        <v>7</v>
      </c>
      <c r="D2311" s="4" t="s">
        <v>7</v>
      </c>
      <c r="E2311" s="4" t="s">
        <v>7</v>
      </c>
      <c r="F2311" s="4" t="s">
        <v>13</v>
      </c>
      <c r="G2311" s="4" t="s">
        <v>13</v>
      </c>
      <c r="H2311" s="4" t="s">
        <v>13</v>
      </c>
      <c r="I2311" s="4" t="s">
        <v>13</v>
      </c>
      <c r="J2311" s="4" t="s">
        <v>13</v>
      </c>
    </row>
    <row r="2312" spans="1:7">
      <c r="A2312" t="n">
        <v>23907</v>
      </c>
      <c r="B2312" s="26" t="n">
        <v>76</v>
      </c>
      <c r="C2312" s="7" t="n">
        <v>1</v>
      </c>
      <c r="D2312" s="7" t="n">
        <v>9</v>
      </c>
      <c r="E2312" s="7" t="n">
        <v>2</v>
      </c>
      <c r="F2312" s="7" t="n">
        <v>0</v>
      </c>
      <c r="G2312" s="7" t="n">
        <v>0</v>
      </c>
      <c r="H2312" s="7" t="n">
        <v>0</v>
      </c>
      <c r="I2312" s="7" t="n">
        <v>0</v>
      </c>
      <c r="J2312" s="7" t="n">
        <v>0</v>
      </c>
    </row>
    <row r="2313" spans="1:7">
      <c r="A2313" t="s">
        <v>4</v>
      </c>
      <c r="B2313" s="4" t="s">
        <v>5</v>
      </c>
      <c r="C2313" s="4" t="s">
        <v>7</v>
      </c>
      <c r="D2313" s="4" t="s">
        <v>11</v>
      </c>
      <c r="E2313" s="4" t="s">
        <v>11</v>
      </c>
      <c r="F2313" s="4" t="s">
        <v>11</v>
      </c>
      <c r="G2313" s="4" t="s">
        <v>11</v>
      </c>
      <c r="H2313" s="4" t="s">
        <v>11</v>
      </c>
      <c r="I2313" s="4" t="s">
        <v>11</v>
      </c>
      <c r="J2313" s="4" t="s">
        <v>11</v>
      </c>
      <c r="K2313" s="4" t="s">
        <v>11</v>
      </c>
      <c r="L2313" s="4" t="s">
        <v>11</v>
      </c>
      <c r="M2313" s="4" t="s">
        <v>11</v>
      </c>
      <c r="N2313" s="4" t="s">
        <v>14</v>
      </c>
      <c r="O2313" s="4" t="s">
        <v>14</v>
      </c>
      <c r="P2313" s="4" t="s">
        <v>14</v>
      </c>
      <c r="Q2313" s="4" t="s">
        <v>14</v>
      </c>
      <c r="R2313" s="4" t="s">
        <v>7</v>
      </c>
      <c r="S2313" s="4" t="s">
        <v>8</v>
      </c>
    </row>
    <row r="2314" spans="1:7">
      <c r="A2314" t="n">
        <v>23931</v>
      </c>
      <c r="B2314" s="25" t="n">
        <v>75</v>
      </c>
      <c r="C2314" s="7" t="n">
        <v>2</v>
      </c>
      <c r="D2314" s="7" t="n">
        <v>0</v>
      </c>
      <c r="E2314" s="7" t="n">
        <v>0</v>
      </c>
      <c r="F2314" s="7" t="n">
        <v>1024</v>
      </c>
      <c r="G2314" s="7" t="n">
        <v>720</v>
      </c>
      <c r="H2314" s="7" t="n">
        <v>0</v>
      </c>
      <c r="I2314" s="7" t="n">
        <v>0</v>
      </c>
      <c r="J2314" s="7" t="n">
        <v>0</v>
      </c>
      <c r="K2314" s="7" t="n">
        <v>0</v>
      </c>
      <c r="L2314" s="7" t="n">
        <v>1024</v>
      </c>
      <c r="M2314" s="7" t="n">
        <v>720</v>
      </c>
      <c r="N2314" s="7" t="n">
        <v>1065353216</v>
      </c>
      <c r="O2314" s="7" t="n">
        <v>1065353216</v>
      </c>
      <c r="P2314" s="7" t="n">
        <v>1065353216</v>
      </c>
      <c r="Q2314" s="7" t="n">
        <v>0</v>
      </c>
      <c r="R2314" s="7" t="n">
        <v>0</v>
      </c>
      <c r="S2314" s="7" t="s">
        <v>303</v>
      </c>
    </row>
    <row r="2315" spans="1:7">
      <c r="A2315" t="s">
        <v>4</v>
      </c>
      <c r="B2315" s="4" t="s">
        <v>5</v>
      </c>
      <c r="C2315" s="4" t="s">
        <v>7</v>
      </c>
      <c r="D2315" s="4" t="s">
        <v>7</v>
      </c>
      <c r="E2315" s="4" t="s">
        <v>7</v>
      </c>
      <c r="F2315" s="4" t="s">
        <v>13</v>
      </c>
      <c r="G2315" s="4" t="s">
        <v>13</v>
      </c>
      <c r="H2315" s="4" t="s">
        <v>13</v>
      </c>
      <c r="I2315" s="4" t="s">
        <v>13</v>
      </c>
      <c r="J2315" s="4" t="s">
        <v>13</v>
      </c>
    </row>
    <row r="2316" spans="1:7">
      <c r="A2316" t="n">
        <v>23980</v>
      </c>
      <c r="B2316" s="26" t="n">
        <v>76</v>
      </c>
      <c r="C2316" s="7" t="n">
        <v>2</v>
      </c>
      <c r="D2316" s="7" t="n">
        <v>9</v>
      </c>
      <c r="E2316" s="7" t="n">
        <v>2</v>
      </c>
      <c r="F2316" s="7" t="n">
        <v>0</v>
      </c>
      <c r="G2316" s="7" t="n">
        <v>0</v>
      </c>
      <c r="H2316" s="7" t="n">
        <v>0</v>
      </c>
      <c r="I2316" s="7" t="n">
        <v>0</v>
      </c>
      <c r="J2316" s="7" t="n">
        <v>0</v>
      </c>
    </row>
    <row r="2317" spans="1:7">
      <c r="A2317" t="s">
        <v>4</v>
      </c>
      <c r="B2317" s="4" t="s">
        <v>5</v>
      </c>
      <c r="C2317" s="4" t="s">
        <v>7</v>
      </c>
      <c r="D2317" s="4" t="s">
        <v>11</v>
      </c>
      <c r="E2317" s="4" t="s">
        <v>11</v>
      </c>
      <c r="F2317" s="4" t="s">
        <v>11</v>
      </c>
      <c r="G2317" s="4" t="s">
        <v>11</v>
      </c>
      <c r="H2317" s="4" t="s">
        <v>11</v>
      </c>
      <c r="I2317" s="4" t="s">
        <v>11</v>
      </c>
      <c r="J2317" s="4" t="s">
        <v>11</v>
      </c>
      <c r="K2317" s="4" t="s">
        <v>11</v>
      </c>
      <c r="L2317" s="4" t="s">
        <v>11</v>
      </c>
      <c r="M2317" s="4" t="s">
        <v>11</v>
      </c>
      <c r="N2317" s="4" t="s">
        <v>14</v>
      </c>
      <c r="O2317" s="4" t="s">
        <v>14</v>
      </c>
      <c r="P2317" s="4" t="s">
        <v>14</v>
      </c>
      <c r="Q2317" s="4" t="s">
        <v>14</v>
      </c>
      <c r="R2317" s="4" t="s">
        <v>7</v>
      </c>
      <c r="S2317" s="4" t="s">
        <v>8</v>
      </c>
    </row>
    <row r="2318" spans="1:7">
      <c r="A2318" t="n">
        <v>24004</v>
      </c>
      <c r="B2318" s="25" t="n">
        <v>75</v>
      </c>
      <c r="C2318" s="7" t="n">
        <v>3</v>
      </c>
      <c r="D2318" s="7" t="n">
        <v>0</v>
      </c>
      <c r="E2318" s="7" t="n">
        <v>0</v>
      </c>
      <c r="F2318" s="7" t="n">
        <v>1024</v>
      </c>
      <c r="G2318" s="7" t="n">
        <v>720</v>
      </c>
      <c r="H2318" s="7" t="n">
        <v>0</v>
      </c>
      <c r="I2318" s="7" t="n">
        <v>0</v>
      </c>
      <c r="J2318" s="7" t="n">
        <v>0</v>
      </c>
      <c r="K2318" s="7" t="n">
        <v>0</v>
      </c>
      <c r="L2318" s="7" t="n">
        <v>1024</v>
      </c>
      <c r="M2318" s="7" t="n">
        <v>720</v>
      </c>
      <c r="N2318" s="7" t="n">
        <v>1065353216</v>
      </c>
      <c r="O2318" s="7" t="n">
        <v>1065353216</v>
      </c>
      <c r="P2318" s="7" t="n">
        <v>1065353216</v>
      </c>
      <c r="Q2318" s="7" t="n">
        <v>0</v>
      </c>
      <c r="R2318" s="7" t="n">
        <v>0</v>
      </c>
      <c r="S2318" s="7" t="s">
        <v>304</v>
      </c>
    </row>
    <row r="2319" spans="1:7">
      <c r="A2319" t="s">
        <v>4</v>
      </c>
      <c r="B2319" s="4" t="s">
        <v>5</v>
      </c>
      <c r="C2319" s="4" t="s">
        <v>7</v>
      </c>
      <c r="D2319" s="4" t="s">
        <v>7</v>
      </c>
      <c r="E2319" s="4" t="s">
        <v>7</v>
      </c>
      <c r="F2319" s="4" t="s">
        <v>13</v>
      </c>
      <c r="G2319" s="4" t="s">
        <v>13</v>
      </c>
      <c r="H2319" s="4" t="s">
        <v>13</v>
      </c>
      <c r="I2319" s="4" t="s">
        <v>13</v>
      </c>
      <c r="J2319" s="4" t="s">
        <v>13</v>
      </c>
    </row>
    <row r="2320" spans="1:7">
      <c r="A2320" t="n">
        <v>24053</v>
      </c>
      <c r="B2320" s="26" t="n">
        <v>76</v>
      </c>
      <c r="C2320" s="7" t="n">
        <v>3</v>
      </c>
      <c r="D2320" s="7" t="n">
        <v>9</v>
      </c>
      <c r="E2320" s="7" t="n">
        <v>2</v>
      </c>
      <c r="F2320" s="7" t="n">
        <v>0</v>
      </c>
      <c r="G2320" s="7" t="n">
        <v>0</v>
      </c>
      <c r="H2320" s="7" t="n">
        <v>0</v>
      </c>
      <c r="I2320" s="7" t="n">
        <v>0</v>
      </c>
      <c r="J2320" s="7" t="n">
        <v>0</v>
      </c>
    </row>
    <row r="2321" spans="1:19">
      <c r="A2321" t="s">
        <v>4</v>
      </c>
      <c r="B2321" s="4" t="s">
        <v>5</v>
      </c>
      <c r="C2321" s="4" t="s">
        <v>7</v>
      </c>
      <c r="D2321" s="4" t="s">
        <v>11</v>
      </c>
      <c r="E2321" s="4" t="s">
        <v>11</v>
      </c>
      <c r="F2321" s="4" t="s">
        <v>11</v>
      </c>
      <c r="G2321" s="4" t="s">
        <v>11</v>
      </c>
      <c r="H2321" s="4" t="s">
        <v>11</v>
      </c>
      <c r="I2321" s="4" t="s">
        <v>11</v>
      </c>
      <c r="J2321" s="4" t="s">
        <v>11</v>
      </c>
      <c r="K2321" s="4" t="s">
        <v>11</v>
      </c>
      <c r="L2321" s="4" t="s">
        <v>11</v>
      </c>
      <c r="M2321" s="4" t="s">
        <v>11</v>
      </c>
      <c r="N2321" s="4" t="s">
        <v>14</v>
      </c>
      <c r="O2321" s="4" t="s">
        <v>14</v>
      </c>
      <c r="P2321" s="4" t="s">
        <v>14</v>
      </c>
      <c r="Q2321" s="4" t="s">
        <v>14</v>
      </c>
      <c r="R2321" s="4" t="s">
        <v>7</v>
      </c>
      <c r="S2321" s="4" t="s">
        <v>8</v>
      </c>
    </row>
    <row r="2322" spans="1:19">
      <c r="A2322" t="n">
        <v>24077</v>
      </c>
      <c r="B2322" s="25" t="n">
        <v>75</v>
      </c>
      <c r="C2322" s="7" t="n">
        <v>4</v>
      </c>
      <c r="D2322" s="7" t="n">
        <v>0</v>
      </c>
      <c r="E2322" s="7" t="n">
        <v>0</v>
      </c>
      <c r="F2322" s="7" t="n">
        <v>1024</v>
      </c>
      <c r="G2322" s="7" t="n">
        <v>720</v>
      </c>
      <c r="H2322" s="7" t="n">
        <v>0</v>
      </c>
      <c r="I2322" s="7" t="n">
        <v>0</v>
      </c>
      <c r="J2322" s="7" t="n">
        <v>0</v>
      </c>
      <c r="K2322" s="7" t="n">
        <v>0</v>
      </c>
      <c r="L2322" s="7" t="n">
        <v>1024</v>
      </c>
      <c r="M2322" s="7" t="n">
        <v>720</v>
      </c>
      <c r="N2322" s="7" t="n">
        <v>1065353216</v>
      </c>
      <c r="O2322" s="7" t="n">
        <v>1065353216</v>
      </c>
      <c r="P2322" s="7" t="n">
        <v>1065353216</v>
      </c>
      <c r="Q2322" s="7" t="n">
        <v>0</v>
      </c>
      <c r="R2322" s="7" t="n">
        <v>0</v>
      </c>
      <c r="S2322" s="7" t="s">
        <v>305</v>
      </c>
    </row>
    <row r="2323" spans="1:19">
      <c r="A2323" t="s">
        <v>4</v>
      </c>
      <c r="B2323" s="4" t="s">
        <v>5</v>
      </c>
      <c r="C2323" s="4" t="s">
        <v>7</v>
      </c>
      <c r="D2323" s="4" t="s">
        <v>7</v>
      </c>
      <c r="E2323" s="4" t="s">
        <v>7</v>
      </c>
      <c r="F2323" s="4" t="s">
        <v>13</v>
      </c>
      <c r="G2323" s="4" t="s">
        <v>13</v>
      </c>
      <c r="H2323" s="4" t="s">
        <v>13</v>
      </c>
      <c r="I2323" s="4" t="s">
        <v>13</v>
      </c>
      <c r="J2323" s="4" t="s">
        <v>13</v>
      </c>
    </row>
    <row r="2324" spans="1:19">
      <c r="A2324" t="n">
        <v>24126</v>
      </c>
      <c r="B2324" s="26" t="n">
        <v>76</v>
      </c>
      <c r="C2324" s="7" t="n">
        <v>4</v>
      </c>
      <c r="D2324" s="7" t="n">
        <v>9</v>
      </c>
      <c r="E2324" s="7" t="n">
        <v>2</v>
      </c>
      <c r="F2324" s="7" t="n">
        <v>0</v>
      </c>
      <c r="G2324" s="7" t="n">
        <v>0</v>
      </c>
      <c r="H2324" s="7" t="n">
        <v>0</v>
      </c>
      <c r="I2324" s="7" t="n">
        <v>0</v>
      </c>
      <c r="J2324" s="7" t="n">
        <v>0</v>
      </c>
    </row>
    <row r="2325" spans="1:19">
      <c r="A2325" t="s">
        <v>4</v>
      </c>
      <c r="B2325" s="4" t="s">
        <v>5</v>
      </c>
      <c r="C2325" s="4" t="s">
        <v>7</v>
      </c>
      <c r="D2325" s="4" t="s">
        <v>11</v>
      </c>
      <c r="E2325" s="4" t="s">
        <v>11</v>
      </c>
      <c r="F2325" s="4" t="s">
        <v>11</v>
      </c>
      <c r="G2325" s="4" t="s">
        <v>11</v>
      </c>
      <c r="H2325" s="4" t="s">
        <v>11</v>
      </c>
      <c r="I2325" s="4" t="s">
        <v>11</v>
      </c>
      <c r="J2325" s="4" t="s">
        <v>11</v>
      </c>
      <c r="K2325" s="4" t="s">
        <v>11</v>
      </c>
      <c r="L2325" s="4" t="s">
        <v>11</v>
      </c>
      <c r="M2325" s="4" t="s">
        <v>11</v>
      </c>
      <c r="N2325" s="4" t="s">
        <v>14</v>
      </c>
      <c r="O2325" s="4" t="s">
        <v>14</v>
      </c>
      <c r="P2325" s="4" t="s">
        <v>14</v>
      </c>
      <c r="Q2325" s="4" t="s">
        <v>14</v>
      </c>
      <c r="R2325" s="4" t="s">
        <v>7</v>
      </c>
      <c r="S2325" s="4" t="s">
        <v>8</v>
      </c>
    </row>
    <row r="2326" spans="1:19">
      <c r="A2326" t="n">
        <v>24150</v>
      </c>
      <c r="B2326" s="25" t="n">
        <v>75</v>
      </c>
      <c r="C2326" s="7" t="n">
        <v>5</v>
      </c>
      <c r="D2326" s="7" t="n">
        <v>0</v>
      </c>
      <c r="E2326" s="7" t="n">
        <v>0</v>
      </c>
      <c r="F2326" s="7" t="n">
        <v>1024</v>
      </c>
      <c r="G2326" s="7" t="n">
        <v>720</v>
      </c>
      <c r="H2326" s="7" t="n">
        <v>0</v>
      </c>
      <c r="I2326" s="7" t="n">
        <v>0</v>
      </c>
      <c r="J2326" s="7" t="n">
        <v>0</v>
      </c>
      <c r="K2326" s="7" t="n">
        <v>0</v>
      </c>
      <c r="L2326" s="7" t="n">
        <v>1024</v>
      </c>
      <c r="M2326" s="7" t="n">
        <v>720</v>
      </c>
      <c r="N2326" s="7" t="n">
        <v>1065353216</v>
      </c>
      <c r="O2326" s="7" t="n">
        <v>1065353216</v>
      </c>
      <c r="P2326" s="7" t="n">
        <v>1065353216</v>
      </c>
      <c r="Q2326" s="7" t="n">
        <v>0</v>
      </c>
      <c r="R2326" s="7" t="n">
        <v>0</v>
      </c>
      <c r="S2326" s="7" t="s">
        <v>306</v>
      </c>
    </row>
    <row r="2327" spans="1:19">
      <c r="A2327" t="s">
        <v>4</v>
      </c>
      <c r="B2327" s="4" t="s">
        <v>5</v>
      </c>
      <c r="C2327" s="4" t="s">
        <v>7</v>
      </c>
      <c r="D2327" s="4" t="s">
        <v>7</v>
      </c>
      <c r="E2327" s="4" t="s">
        <v>7</v>
      </c>
      <c r="F2327" s="4" t="s">
        <v>13</v>
      </c>
      <c r="G2327" s="4" t="s">
        <v>13</v>
      </c>
      <c r="H2327" s="4" t="s">
        <v>13</v>
      </c>
      <c r="I2327" s="4" t="s">
        <v>13</v>
      </c>
      <c r="J2327" s="4" t="s">
        <v>13</v>
      </c>
    </row>
    <row r="2328" spans="1:19">
      <c r="A2328" t="n">
        <v>24199</v>
      </c>
      <c r="B2328" s="26" t="n">
        <v>76</v>
      </c>
      <c r="C2328" s="7" t="n">
        <v>5</v>
      </c>
      <c r="D2328" s="7" t="n">
        <v>9</v>
      </c>
      <c r="E2328" s="7" t="n">
        <v>2</v>
      </c>
      <c r="F2328" s="7" t="n">
        <v>0</v>
      </c>
      <c r="G2328" s="7" t="n">
        <v>0</v>
      </c>
      <c r="H2328" s="7" t="n">
        <v>0</v>
      </c>
      <c r="I2328" s="7" t="n">
        <v>0</v>
      </c>
      <c r="J2328" s="7" t="n">
        <v>0</v>
      </c>
    </row>
    <row r="2329" spans="1:19">
      <c r="A2329" t="s">
        <v>4</v>
      </c>
      <c r="B2329" s="4" t="s">
        <v>5</v>
      </c>
      <c r="C2329" s="4" t="s">
        <v>7</v>
      </c>
      <c r="D2329" s="4" t="s">
        <v>11</v>
      </c>
      <c r="E2329" s="4" t="s">
        <v>11</v>
      </c>
      <c r="F2329" s="4" t="s">
        <v>11</v>
      </c>
      <c r="G2329" s="4" t="s">
        <v>11</v>
      </c>
      <c r="H2329" s="4" t="s">
        <v>11</v>
      </c>
      <c r="I2329" s="4" t="s">
        <v>11</v>
      </c>
      <c r="J2329" s="4" t="s">
        <v>11</v>
      </c>
      <c r="K2329" s="4" t="s">
        <v>11</v>
      </c>
      <c r="L2329" s="4" t="s">
        <v>11</v>
      </c>
      <c r="M2329" s="4" t="s">
        <v>11</v>
      </c>
      <c r="N2329" s="4" t="s">
        <v>14</v>
      </c>
      <c r="O2329" s="4" t="s">
        <v>14</v>
      </c>
      <c r="P2329" s="4" t="s">
        <v>14</v>
      </c>
      <c r="Q2329" s="4" t="s">
        <v>14</v>
      </c>
      <c r="R2329" s="4" t="s">
        <v>7</v>
      </c>
      <c r="S2329" s="4" t="s">
        <v>8</v>
      </c>
    </row>
    <row r="2330" spans="1:19">
      <c r="A2330" t="n">
        <v>24223</v>
      </c>
      <c r="B2330" s="25" t="n">
        <v>75</v>
      </c>
      <c r="C2330" s="7" t="n">
        <v>6</v>
      </c>
      <c r="D2330" s="7" t="n">
        <v>0</v>
      </c>
      <c r="E2330" s="7" t="n">
        <v>0</v>
      </c>
      <c r="F2330" s="7" t="n">
        <v>1024</v>
      </c>
      <c r="G2330" s="7" t="n">
        <v>720</v>
      </c>
      <c r="H2330" s="7" t="n">
        <v>0</v>
      </c>
      <c r="I2330" s="7" t="n">
        <v>0</v>
      </c>
      <c r="J2330" s="7" t="n">
        <v>0</v>
      </c>
      <c r="K2330" s="7" t="n">
        <v>0</v>
      </c>
      <c r="L2330" s="7" t="n">
        <v>1024</v>
      </c>
      <c r="M2330" s="7" t="n">
        <v>720</v>
      </c>
      <c r="N2330" s="7" t="n">
        <v>1065353216</v>
      </c>
      <c r="O2330" s="7" t="n">
        <v>1065353216</v>
      </c>
      <c r="P2330" s="7" t="n">
        <v>1065353216</v>
      </c>
      <c r="Q2330" s="7" t="n">
        <v>0</v>
      </c>
      <c r="R2330" s="7" t="n">
        <v>0</v>
      </c>
      <c r="S2330" s="7" t="s">
        <v>307</v>
      </c>
    </row>
    <row r="2331" spans="1:19">
      <c r="A2331" t="s">
        <v>4</v>
      </c>
      <c r="B2331" s="4" t="s">
        <v>5</v>
      </c>
      <c r="C2331" s="4" t="s">
        <v>7</v>
      </c>
      <c r="D2331" s="4" t="s">
        <v>7</v>
      </c>
      <c r="E2331" s="4" t="s">
        <v>7</v>
      </c>
      <c r="F2331" s="4" t="s">
        <v>13</v>
      </c>
      <c r="G2331" s="4" t="s">
        <v>13</v>
      </c>
      <c r="H2331" s="4" t="s">
        <v>13</v>
      </c>
      <c r="I2331" s="4" t="s">
        <v>13</v>
      </c>
      <c r="J2331" s="4" t="s">
        <v>13</v>
      </c>
    </row>
    <row r="2332" spans="1:19">
      <c r="A2332" t="n">
        <v>24272</v>
      </c>
      <c r="B2332" s="26" t="n">
        <v>76</v>
      </c>
      <c r="C2332" s="7" t="n">
        <v>6</v>
      </c>
      <c r="D2332" s="7" t="n">
        <v>9</v>
      </c>
      <c r="E2332" s="7" t="n">
        <v>2</v>
      </c>
      <c r="F2332" s="7" t="n">
        <v>0</v>
      </c>
      <c r="G2332" s="7" t="n">
        <v>0</v>
      </c>
      <c r="H2332" s="7" t="n">
        <v>0</v>
      </c>
      <c r="I2332" s="7" t="n">
        <v>0</v>
      </c>
      <c r="J2332" s="7" t="n">
        <v>0</v>
      </c>
    </row>
    <row r="2333" spans="1:19">
      <c r="A2333" t="s">
        <v>4</v>
      </c>
      <c r="B2333" s="4" t="s">
        <v>5</v>
      </c>
      <c r="C2333" s="4" t="s">
        <v>7</v>
      </c>
      <c r="D2333" s="4" t="s">
        <v>11</v>
      </c>
      <c r="E2333" s="4" t="s">
        <v>11</v>
      </c>
      <c r="F2333" s="4" t="s">
        <v>11</v>
      </c>
      <c r="G2333" s="4" t="s">
        <v>11</v>
      </c>
      <c r="H2333" s="4" t="s">
        <v>11</v>
      </c>
      <c r="I2333" s="4" t="s">
        <v>11</v>
      </c>
      <c r="J2333" s="4" t="s">
        <v>11</v>
      </c>
      <c r="K2333" s="4" t="s">
        <v>11</v>
      </c>
      <c r="L2333" s="4" t="s">
        <v>11</v>
      </c>
      <c r="M2333" s="4" t="s">
        <v>11</v>
      </c>
      <c r="N2333" s="4" t="s">
        <v>14</v>
      </c>
      <c r="O2333" s="4" t="s">
        <v>14</v>
      </c>
      <c r="P2333" s="4" t="s">
        <v>14</v>
      </c>
      <c r="Q2333" s="4" t="s">
        <v>14</v>
      </c>
      <c r="R2333" s="4" t="s">
        <v>7</v>
      </c>
      <c r="S2333" s="4" t="s">
        <v>8</v>
      </c>
    </row>
    <row r="2334" spans="1:19">
      <c r="A2334" t="n">
        <v>24296</v>
      </c>
      <c r="B2334" s="25" t="n">
        <v>75</v>
      </c>
      <c r="C2334" s="7" t="n">
        <v>7</v>
      </c>
      <c r="D2334" s="7" t="n">
        <v>0</v>
      </c>
      <c r="E2334" s="7" t="n">
        <v>0</v>
      </c>
      <c r="F2334" s="7" t="n">
        <v>1024</v>
      </c>
      <c r="G2334" s="7" t="n">
        <v>720</v>
      </c>
      <c r="H2334" s="7" t="n">
        <v>0</v>
      </c>
      <c r="I2334" s="7" t="n">
        <v>0</v>
      </c>
      <c r="J2334" s="7" t="n">
        <v>0</v>
      </c>
      <c r="K2334" s="7" t="n">
        <v>0</v>
      </c>
      <c r="L2334" s="7" t="n">
        <v>1024</v>
      </c>
      <c r="M2334" s="7" t="n">
        <v>720</v>
      </c>
      <c r="N2334" s="7" t="n">
        <v>1065353216</v>
      </c>
      <c r="O2334" s="7" t="n">
        <v>1065353216</v>
      </c>
      <c r="P2334" s="7" t="n">
        <v>1065353216</v>
      </c>
      <c r="Q2334" s="7" t="n">
        <v>0</v>
      </c>
      <c r="R2334" s="7" t="n">
        <v>0</v>
      </c>
      <c r="S2334" s="7" t="s">
        <v>308</v>
      </c>
    </row>
    <row r="2335" spans="1:19">
      <c r="A2335" t="s">
        <v>4</v>
      </c>
      <c r="B2335" s="4" t="s">
        <v>5</v>
      </c>
      <c r="C2335" s="4" t="s">
        <v>7</v>
      </c>
      <c r="D2335" s="4" t="s">
        <v>7</v>
      </c>
      <c r="E2335" s="4" t="s">
        <v>7</v>
      </c>
      <c r="F2335" s="4" t="s">
        <v>13</v>
      </c>
      <c r="G2335" s="4" t="s">
        <v>13</v>
      </c>
      <c r="H2335" s="4" t="s">
        <v>13</v>
      </c>
      <c r="I2335" s="4" t="s">
        <v>13</v>
      </c>
      <c r="J2335" s="4" t="s">
        <v>13</v>
      </c>
    </row>
    <row r="2336" spans="1:19">
      <c r="A2336" t="n">
        <v>24345</v>
      </c>
      <c r="B2336" s="26" t="n">
        <v>76</v>
      </c>
      <c r="C2336" s="7" t="n">
        <v>7</v>
      </c>
      <c r="D2336" s="7" t="n">
        <v>9</v>
      </c>
      <c r="E2336" s="7" t="n">
        <v>2</v>
      </c>
      <c r="F2336" s="7" t="n">
        <v>0</v>
      </c>
      <c r="G2336" s="7" t="n">
        <v>0</v>
      </c>
      <c r="H2336" s="7" t="n">
        <v>0</v>
      </c>
      <c r="I2336" s="7" t="n">
        <v>0</v>
      </c>
      <c r="J2336" s="7" t="n">
        <v>0</v>
      </c>
    </row>
    <row r="2337" spans="1:19">
      <c r="A2337" t="s">
        <v>4</v>
      </c>
      <c r="B2337" s="4" t="s">
        <v>5</v>
      </c>
      <c r="C2337" s="4" t="s">
        <v>7</v>
      </c>
      <c r="D2337" s="4" t="s">
        <v>11</v>
      </c>
      <c r="E2337" s="4" t="s">
        <v>11</v>
      </c>
      <c r="F2337" s="4" t="s">
        <v>11</v>
      </c>
      <c r="G2337" s="4" t="s">
        <v>11</v>
      </c>
      <c r="H2337" s="4" t="s">
        <v>11</v>
      </c>
      <c r="I2337" s="4" t="s">
        <v>11</v>
      </c>
      <c r="J2337" s="4" t="s">
        <v>11</v>
      </c>
      <c r="K2337" s="4" t="s">
        <v>11</v>
      </c>
      <c r="L2337" s="4" t="s">
        <v>11</v>
      </c>
      <c r="M2337" s="4" t="s">
        <v>11</v>
      </c>
      <c r="N2337" s="4" t="s">
        <v>14</v>
      </c>
      <c r="O2337" s="4" t="s">
        <v>14</v>
      </c>
      <c r="P2337" s="4" t="s">
        <v>14</v>
      </c>
      <c r="Q2337" s="4" t="s">
        <v>14</v>
      </c>
      <c r="R2337" s="4" t="s">
        <v>7</v>
      </c>
      <c r="S2337" s="4" t="s">
        <v>8</v>
      </c>
    </row>
    <row r="2338" spans="1:19">
      <c r="A2338" t="n">
        <v>24369</v>
      </c>
      <c r="B2338" s="25" t="n">
        <v>75</v>
      </c>
      <c r="C2338" s="7" t="n">
        <v>8</v>
      </c>
      <c r="D2338" s="7" t="n">
        <v>0</v>
      </c>
      <c r="E2338" s="7" t="n">
        <v>0</v>
      </c>
      <c r="F2338" s="7" t="n">
        <v>1024</v>
      </c>
      <c r="G2338" s="7" t="n">
        <v>720</v>
      </c>
      <c r="H2338" s="7" t="n">
        <v>0</v>
      </c>
      <c r="I2338" s="7" t="n">
        <v>0</v>
      </c>
      <c r="J2338" s="7" t="n">
        <v>0</v>
      </c>
      <c r="K2338" s="7" t="n">
        <v>0</v>
      </c>
      <c r="L2338" s="7" t="n">
        <v>1024</v>
      </c>
      <c r="M2338" s="7" t="n">
        <v>720</v>
      </c>
      <c r="N2338" s="7" t="n">
        <v>1065353216</v>
      </c>
      <c r="O2338" s="7" t="n">
        <v>1065353216</v>
      </c>
      <c r="P2338" s="7" t="n">
        <v>1065353216</v>
      </c>
      <c r="Q2338" s="7" t="n">
        <v>0</v>
      </c>
      <c r="R2338" s="7" t="n">
        <v>0</v>
      </c>
      <c r="S2338" s="7" t="s">
        <v>309</v>
      </c>
    </row>
    <row r="2339" spans="1:19">
      <c r="A2339" t="s">
        <v>4</v>
      </c>
      <c r="B2339" s="4" t="s">
        <v>5</v>
      </c>
      <c r="C2339" s="4" t="s">
        <v>7</v>
      </c>
      <c r="D2339" s="4" t="s">
        <v>7</v>
      </c>
      <c r="E2339" s="4" t="s">
        <v>7</v>
      </c>
      <c r="F2339" s="4" t="s">
        <v>13</v>
      </c>
      <c r="G2339" s="4" t="s">
        <v>13</v>
      </c>
      <c r="H2339" s="4" t="s">
        <v>13</v>
      </c>
      <c r="I2339" s="4" t="s">
        <v>13</v>
      </c>
      <c r="J2339" s="4" t="s">
        <v>13</v>
      </c>
    </row>
    <row r="2340" spans="1:19">
      <c r="A2340" t="n">
        <v>24418</v>
      </c>
      <c r="B2340" s="26" t="n">
        <v>76</v>
      </c>
      <c r="C2340" s="7" t="n">
        <v>8</v>
      </c>
      <c r="D2340" s="7" t="n">
        <v>9</v>
      </c>
      <c r="E2340" s="7" t="n">
        <v>2</v>
      </c>
      <c r="F2340" s="7" t="n">
        <v>0</v>
      </c>
      <c r="G2340" s="7" t="n">
        <v>0</v>
      </c>
      <c r="H2340" s="7" t="n">
        <v>0</v>
      </c>
      <c r="I2340" s="7" t="n">
        <v>0</v>
      </c>
      <c r="J2340" s="7" t="n">
        <v>0</v>
      </c>
    </row>
    <row r="2341" spans="1:19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11</v>
      </c>
      <c r="F2341" s="4" t="s">
        <v>11</v>
      </c>
      <c r="G2341" s="4" t="s">
        <v>11</v>
      </c>
      <c r="H2341" s="4" t="s">
        <v>11</v>
      </c>
      <c r="I2341" s="4" t="s">
        <v>11</v>
      </c>
      <c r="J2341" s="4" t="s">
        <v>11</v>
      </c>
      <c r="K2341" s="4" t="s">
        <v>11</v>
      </c>
      <c r="L2341" s="4" t="s">
        <v>11</v>
      </c>
      <c r="M2341" s="4" t="s">
        <v>11</v>
      </c>
      <c r="N2341" s="4" t="s">
        <v>14</v>
      </c>
      <c r="O2341" s="4" t="s">
        <v>14</v>
      </c>
      <c r="P2341" s="4" t="s">
        <v>14</v>
      </c>
      <c r="Q2341" s="4" t="s">
        <v>14</v>
      </c>
      <c r="R2341" s="4" t="s">
        <v>7</v>
      </c>
      <c r="S2341" s="4" t="s">
        <v>8</v>
      </c>
    </row>
    <row r="2342" spans="1:19">
      <c r="A2342" t="n">
        <v>24442</v>
      </c>
      <c r="B2342" s="25" t="n">
        <v>75</v>
      </c>
      <c r="C2342" s="7" t="n">
        <v>9</v>
      </c>
      <c r="D2342" s="7" t="n">
        <v>0</v>
      </c>
      <c r="E2342" s="7" t="n">
        <v>0</v>
      </c>
      <c r="F2342" s="7" t="n">
        <v>1024</v>
      </c>
      <c r="G2342" s="7" t="n">
        <v>720</v>
      </c>
      <c r="H2342" s="7" t="n">
        <v>0</v>
      </c>
      <c r="I2342" s="7" t="n">
        <v>0</v>
      </c>
      <c r="J2342" s="7" t="n">
        <v>0</v>
      </c>
      <c r="K2342" s="7" t="n">
        <v>0</v>
      </c>
      <c r="L2342" s="7" t="n">
        <v>1024</v>
      </c>
      <c r="M2342" s="7" t="n">
        <v>720</v>
      </c>
      <c r="N2342" s="7" t="n">
        <v>1065353216</v>
      </c>
      <c r="O2342" s="7" t="n">
        <v>1065353216</v>
      </c>
      <c r="P2342" s="7" t="n">
        <v>1065353216</v>
      </c>
      <c r="Q2342" s="7" t="n">
        <v>0</v>
      </c>
      <c r="R2342" s="7" t="n">
        <v>0</v>
      </c>
      <c r="S2342" s="7" t="s">
        <v>310</v>
      </c>
    </row>
    <row r="2343" spans="1:19">
      <c r="A2343" t="s">
        <v>4</v>
      </c>
      <c r="B2343" s="4" t="s">
        <v>5</v>
      </c>
      <c r="C2343" s="4" t="s">
        <v>7</v>
      </c>
      <c r="D2343" s="4" t="s">
        <v>7</v>
      </c>
      <c r="E2343" s="4" t="s">
        <v>7</v>
      </c>
      <c r="F2343" s="4" t="s">
        <v>13</v>
      </c>
      <c r="G2343" s="4" t="s">
        <v>13</v>
      </c>
      <c r="H2343" s="4" t="s">
        <v>13</v>
      </c>
      <c r="I2343" s="4" t="s">
        <v>13</v>
      </c>
      <c r="J2343" s="4" t="s">
        <v>13</v>
      </c>
    </row>
    <row r="2344" spans="1:19">
      <c r="A2344" t="n">
        <v>24491</v>
      </c>
      <c r="B2344" s="26" t="n">
        <v>76</v>
      </c>
      <c r="C2344" s="7" t="n">
        <v>9</v>
      </c>
      <c r="D2344" s="7" t="n">
        <v>9</v>
      </c>
      <c r="E2344" s="7" t="n">
        <v>2</v>
      </c>
      <c r="F2344" s="7" t="n">
        <v>0</v>
      </c>
      <c r="G2344" s="7" t="n">
        <v>0</v>
      </c>
      <c r="H2344" s="7" t="n">
        <v>0</v>
      </c>
      <c r="I2344" s="7" t="n">
        <v>0</v>
      </c>
      <c r="J2344" s="7" t="n">
        <v>0</v>
      </c>
    </row>
    <row r="2345" spans="1:19">
      <c r="A2345" t="s">
        <v>4</v>
      </c>
      <c r="B2345" s="4" t="s">
        <v>5</v>
      </c>
      <c r="C2345" s="4" t="s">
        <v>7</v>
      </c>
      <c r="D2345" s="4" t="s">
        <v>11</v>
      </c>
      <c r="E2345" s="4" t="s">
        <v>11</v>
      </c>
      <c r="F2345" s="4" t="s">
        <v>11</v>
      </c>
      <c r="G2345" s="4" t="s">
        <v>11</v>
      </c>
      <c r="H2345" s="4" t="s">
        <v>11</v>
      </c>
      <c r="I2345" s="4" t="s">
        <v>11</v>
      </c>
      <c r="J2345" s="4" t="s">
        <v>11</v>
      </c>
      <c r="K2345" s="4" t="s">
        <v>11</v>
      </c>
      <c r="L2345" s="4" t="s">
        <v>11</v>
      </c>
      <c r="M2345" s="4" t="s">
        <v>11</v>
      </c>
      <c r="N2345" s="4" t="s">
        <v>14</v>
      </c>
      <c r="O2345" s="4" t="s">
        <v>14</v>
      </c>
      <c r="P2345" s="4" t="s">
        <v>14</v>
      </c>
      <c r="Q2345" s="4" t="s">
        <v>14</v>
      </c>
      <c r="R2345" s="4" t="s">
        <v>7</v>
      </c>
      <c r="S2345" s="4" t="s">
        <v>8</v>
      </c>
    </row>
    <row r="2346" spans="1:19">
      <c r="A2346" t="n">
        <v>24515</v>
      </c>
      <c r="B2346" s="25" t="n">
        <v>75</v>
      </c>
      <c r="C2346" s="7" t="n">
        <v>10</v>
      </c>
      <c r="D2346" s="7" t="n">
        <v>0</v>
      </c>
      <c r="E2346" s="7" t="n">
        <v>0</v>
      </c>
      <c r="F2346" s="7" t="n">
        <v>1024</v>
      </c>
      <c r="G2346" s="7" t="n">
        <v>720</v>
      </c>
      <c r="H2346" s="7" t="n">
        <v>0</v>
      </c>
      <c r="I2346" s="7" t="n">
        <v>0</v>
      </c>
      <c r="J2346" s="7" t="n">
        <v>0</v>
      </c>
      <c r="K2346" s="7" t="n">
        <v>0</v>
      </c>
      <c r="L2346" s="7" t="n">
        <v>1024</v>
      </c>
      <c r="M2346" s="7" t="n">
        <v>720</v>
      </c>
      <c r="N2346" s="7" t="n">
        <v>1065353216</v>
      </c>
      <c r="O2346" s="7" t="n">
        <v>1065353216</v>
      </c>
      <c r="P2346" s="7" t="n">
        <v>1065353216</v>
      </c>
      <c r="Q2346" s="7" t="n">
        <v>0</v>
      </c>
      <c r="R2346" s="7" t="n">
        <v>0</v>
      </c>
      <c r="S2346" s="7" t="s">
        <v>311</v>
      </c>
    </row>
    <row r="2347" spans="1:19">
      <c r="A2347" t="s">
        <v>4</v>
      </c>
      <c r="B2347" s="4" t="s">
        <v>5</v>
      </c>
      <c r="C2347" s="4" t="s">
        <v>7</v>
      </c>
      <c r="D2347" s="4" t="s">
        <v>7</v>
      </c>
      <c r="E2347" s="4" t="s">
        <v>7</v>
      </c>
      <c r="F2347" s="4" t="s">
        <v>13</v>
      </c>
      <c r="G2347" s="4" t="s">
        <v>13</v>
      </c>
      <c r="H2347" s="4" t="s">
        <v>13</v>
      </c>
      <c r="I2347" s="4" t="s">
        <v>13</v>
      </c>
      <c r="J2347" s="4" t="s">
        <v>13</v>
      </c>
    </row>
    <row r="2348" spans="1:19">
      <c r="A2348" t="n">
        <v>24564</v>
      </c>
      <c r="B2348" s="26" t="n">
        <v>76</v>
      </c>
      <c r="C2348" s="7" t="n">
        <v>10</v>
      </c>
      <c r="D2348" s="7" t="n">
        <v>9</v>
      </c>
      <c r="E2348" s="7" t="n">
        <v>2</v>
      </c>
      <c r="F2348" s="7" t="n">
        <v>0</v>
      </c>
      <c r="G2348" s="7" t="n">
        <v>0</v>
      </c>
      <c r="H2348" s="7" t="n">
        <v>0</v>
      </c>
      <c r="I2348" s="7" t="n">
        <v>0</v>
      </c>
      <c r="J2348" s="7" t="n">
        <v>0</v>
      </c>
    </row>
    <row r="2349" spans="1:19">
      <c r="A2349" t="s">
        <v>4</v>
      </c>
      <c r="B2349" s="4" t="s">
        <v>5</v>
      </c>
      <c r="C2349" s="4" t="s">
        <v>7</v>
      </c>
      <c r="D2349" s="4" t="s">
        <v>11</v>
      </c>
      <c r="E2349" s="4" t="s">
        <v>11</v>
      </c>
      <c r="F2349" s="4" t="s">
        <v>11</v>
      </c>
      <c r="G2349" s="4" t="s">
        <v>11</v>
      </c>
      <c r="H2349" s="4" t="s">
        <v>11</v>
      </c>
      <c r="I2349" s="4" t="s">
        <v>11</v>
      </c>
      <c r="J2349" s="4" t="s">
        <v>11</v>
      </c>
      <c r="K2349" s="4" t="s">
        <v>11</v>
      </c>
      <c r="L2349" s="4" t="s">
        <v>11</v>
      </c>
      <c r="M2349" s="4" t="s">
        <v>11</v>
      </c>
      <c r="N2349" s="4" t="s">
        <v>14</v>
      </c>
      <c r="O2349" s="4" t="s">
        <v>14</v>
      </c>
      <c r="P2349" s="4" t="s">
        <v>14</v>
      </c>
      <c r="Q2349" s="4" t="s">
        <v>14</v>
      </c>
      <c r="R2349" s="4" t="s">
        <v>7</v>
      </c>
      <c r="S2349" s="4" t="s">
        <v>8</v>
      </c>
    </row>
    <row r="2350" spans="1:19">
      <c r="A2350" t="n">
        <v>24588</v>
      </c>
      <c r="B2350" s="25" t="n">
        <v>75</v>
      </c>
      <c r="C2350" s="7" t="n">
        <v>11</v>
      </c>
      <c r="D2350" s="7" t="n">
        <v>0</v>
      </c>
      <c r="E2350" s="7" t="n">
        <v>0</v>
      </c>
      <c r="F2350" s="7" t="n">
        <v>1024</v>
      </c>
      <c r="G2350" s="7" t="n">
        <v>720</v>
      </c>
      <c r="H2350" s="7" t="n">
        <v>0</v>
      </c>
      <c r="I2350" s="7" t="n">
        <v>0</v>
      </c>
      <c r="J2350" s="7" t="n">
        <v>0</v>
      </c>
      <c r="K2350" s="7" t="n">
        <v>0</v>
      </c>
      <c r="L2350" s="7" t="n">
        <v>1024</v>
      </c>
      <c r="M2350" s="7" t="n">
        <v>720</v>
      </c>
      <c r="N2350" s="7" t="n">
        <v>1065353216</v>
      </c>
      <c r="O2350" s="7" t="n">
        <v>1065353216</v>
      </c>
      <c r="P2350" s="7" t="n">
        <v>1065353216</v>
      </c>
      <c r="Q2350" s="7" t="n">
        <v>0</v>
      </c>
      <c r="R2350" s="7" t="n">
        <v>0</v>
      </c>
      <c r="S2350" s="7" t="s">
        <v>312</v>
      </c>
    </row>
    <row r="2351" spans="1:19">
      <c r="A2351" t="s">
        <v>4</v>
      </c>
      <c r="B2351" s="4" t="s">
        <v>5</v>
      </c>
      <c r="C2351" s="4" t="s">
        <v>7</v>
      </c>
      <c r="D2351" s="4" t="s">
        <v>7</v>
      </c>
      <c r="E2351" s="4" t="s">
        <v>7</v>
      </c>
      <c r="F2351" s="4" t="s">
        <v>13</v>
      </c>
      <c r="G2351" s="4" t="s">
        <v>13</v>
      </c>
      <c r="H2351" s="4" t="s">
        <v>13</v>
      </c>
      <c r="I2351" s="4" t="s">
        <v>13</v>
      </c>
      <c r="J2351" s="4" t="s">
        <v>13</v>
      </c>
    </row>
    <row r="2352" spans="1:19">
      <c r="A2352" t="n">
        <v>24637</v>
      </c>
      <c r="B2352" s="26" t="n">
        <v>76</v>
      </c>
      <c r="C2352" s="7" t="n">
        <v>11</v>
      </c>
      <c r="D2352" s="7" t="n">
        <v>9</v>
      </c>
      <c r="E2352" s="7" t="n">
        <v>2</v>
      </c>
      <c r="F2352" s="7" t="n">
        <v>0</v>
      </c>
      <c r="G2352" s="7" t="n">
        <v>0</v>
      </c>
      <c r="H2352" s="7" t="n">
        <v>0</v>
      </c>
      <c r="I2352" s="7" t="n">
        <v>0</v>
      </c>
      <c r="J2352" s="7" t="n">
        <v>0</v>
      </c>
    </row>
    <row r="2353" spans="1:19">
      <c r="A2353" t="s">
        <v>4</v>
      </c>
      <c r="B2353" s="4" t="s">
        <v>5</v>
      </c>
      <c r="C2353" s="4" t="s">
        <v>7</v>
      </c>
      <c r="D2353" s="4" t="s">
        <v>11</v>
      </c>
      <c r="E2353" s="4" t="s">
        <v>11</v>
      </c>
      <c r="F2353" s="4" t="s">
        <v>11</v>
      </c>
      <c r="G2353" s="4" t="s">
        <v>11</v>
      </c>
      <c r="H2353" s="4" t="s">
        <v>11</v>
      </c>
      <c r="I2353" s="4" t="s">
        <v>11</v>
      </c>
      <c r="J2353" s="4" t="s">
        <v>11</v>
      </c>
      <c r="K2353" s="4" t="s">
        <v>11</v>
      </c>
      <c r="L2353" s="4" t="s">
        <v>11</v>
      </c>
      <c r="M2353" s="4" t="s">
        <v>11</v>
      </c>
      <c r="N2353" s="4" t="s">
        <v>14</v>
      </c>
      <c r="O2353" s="4" t="s">
        <v>14</v>
      </c>
      <c r="P2353" s="4" t="s">
        <v>14</v>
      </c>
      <c r="Q2353" s="4" t="s">
        <v>14</v>
      </c>
      <c r="R2353" s="4" t="s">
        <v>7</v>
      </c>
      <c r="S2353" s="4" t="s">
        <v>8</v>
      </c>
    </row>
    <row r="2354" spans="1:19">
      <c r="A2354" t="n">
        <v>24661</v>
      </c>
      <c r="B2354" s="25" t="n">
        <v>75</v>
      </c>
      <c r="C2354" s="7" t="n">
        <v>12</v>
      </c>
      <c r="D2354" s="7" t="n">
        <v>0</v>
      </c>
      <c r="E2354" s="7" t="n">
        <v>0</v>
      </c>
      <c r="F2354" s="7" t="n">
        <v>1024</v>
      </c>
      <c r="G2354" s="7" t="n">
        <v>720</v>
      </c>
      <c r="H2354" s="7" t="n">
        <v>0</v>
      </c>
      <c r="I2354" s="7" t="n">
        <v>0</v>
      </c>
      <c r="J2354" s="7" t="n">
        <v>0</v>
      </c>
      <c r="K2354" s="7" t="n">
        <v>0</v>
      </c>
      <c r="L2354" s="7" t="n">
        <v>1024</v>
      </c>
      <c r="M2354" s="7" t="n">
        <v>720</v>
      </c>
      <c r="N2354" s="7" t="n">
        <v>1065353216</v>
      </c>
      <c r="O2354" s="7" t="n">
        <v>1065353216</v>
      </c>
      <c r="P2354" s="7" t="n">
        <v>1065353216</v>
      </c>
      <c r="Q2354" s="7" t="n">
        <v>0</v>
      </c>
      <c r="R2354" s="7" t="n">
        <v>0</v>
      </c>
      <c r="S2354" s="7" t="s">
        <v>313</v>
      </c>
    </row>
    <row r="2355" spans="1:19">
      <c r="A2355" t="s">
        <v>4</v>
      </c>
      <c r="B2355" s="4" t="s">
        <v>5</v>
      </c>
      <c r="C2355" s="4" t="s">
        <v>7</v>
      </c>
      <c r="D2355" s="4" t="s">
        <v>7</v>
      </c>
      <c r="E2355" s="4" t="s">
        <v>7</v>
      </c>
      <c r="F2355" s="4" t="s">
        <v>13</v>
      </c>
      <c r="G2355" s="4" t="s">
        <v>13</v>
      </c>
      <c r="H2355" s="4" t="s">
        <v>13</v>
      </c>
      <c r="I2355" s="4" t="s">
        <v>13</v>
      </c>
      <c r="J2355" s="4" t="s">
        <v>13</v>
      </c>
    </row>
    <row r="2356" spans="1:19">
      <c r="A2356" t="n">
        <v>24710</v>
      </c>
      <c r="B2356" s="26" t="n">
        <v>76</v>
      </c>
      <c r="C2356" s="7" t="n">
        <v>12</v>
      </c>
      <c r="D2356" s="7" t="n">
        <v>9</v>
      </c>
      <c r="E2356" s="7" t="n">
        <v>2</v>
      </c>
      <c r="F2356" s="7" t="n">
        <v>0</v>
      </c>
      <c r="G2356" s="7" t="n">
        <v>0</v>
      </c>
      <c r="H2356" s="7" t="n">
        <v>0</v>
      </c>
      <c r="I2356" s="7" t="n">
        <v>0</v>
      </c>
      <c r="J2356" s="7" t="n">
        <v>0</v>
      </c>
    </row>
    <row r="2357" spans="1:19">
      <c r="A2357" t="s">
        <v>4</v>
      </c>
      <c r="B2357" s="4" t="s">
        <v>5</v>
      </c>
      <c r="C2357" s="4" t="s">
        <v>7</v>
      </c>
      <c r="D2357" s="4" t="s">
        <v>11</v>
      </c>
      <c r="E2357" s="4" t="s">
        <v>11</v>
      </c>
      <c r="F2357" s="4" t="s">
        <v>11</v>
      </c>
      <c r="G2357" s="4" t="s">
        <v>11</v>
      </c>
      <c r="H2357" s="4" t="s">
        <v>11</v>
      </c>
      <c r="I2357" s="4" t="s">
        <v>11</v>
      </c>
      <c r="J2357" s="4" t="s">
        <v>11</v>
      </c>
      <c r="K2357" s="4" t="s">
        <v>11</v>
      </c>
      <c r="L2357" s="4" t="s">
        <v>11</v>
      </c>
      <c r="M2357" s="4" t="s">
        <v>11</v>
      </c>
      <c r="N2357" s="4" t="s">
        <v>14</v>
      </c>
      <c r="O2357" s="4" t="s">
        <v>14</v>
      </c>
      <c r="P2357" s="4" t="s">
        <v>14</v>
      </c>
      <c r="Q2357" s="4" t="s">
        <v>14</v>
      </c>
      <c r="R2357" s="4" t="s">
        <v>7</v>
      </c>
      <c r="S2357" s="4" t="s">
        <v>8</v>
      </c>
    </row>
    <row r="2358" spans="1:19">
      <c r="A2358" t="n">
        <v>24734</v>
      </c>
      <c r="B2358" s="25" t="n">
        <v>75</v>
      </c>
      <c r="C2358" s="7" t="n">
        <v>13</v>
      </c>
      <c r="D2358" s="7" t="n">
        <v>0</v>
      </c>
      <c r="E2358" s="7" t="n">
        <v>0</v>
      </c>
      <c r="F2358" s="7" t="n">
        <v>1024</v>
      </c>
      <c r="G2358" s="7" t="n">
        <v>720</v>
      </c>
      <c r="H2358" s="7" t="n">
        <v>0</v>
      </c>
      <c r="I2358" s="7" t="n">
        <v>0</v>
      </c>
      <c r="J2358" s="7" t="n">
        <v>0</v>
      </c>
      <c r="K2358" s="7" t="n">
        <v>0</v>
      </c>
      <c r="L2358" s="7" t="n">
        <v>1024</v>
      </c>
      <c r="M2358" s="7" t="n">
        <v>720</v>
      </c>
      <c r="N2358" s="7" t="n">
        <v>1065353216</v>
      </c>
      <c r="O2358" s="7" t="n">
        <v>1065353216</v>
      </c>
      <c r="P2358" s="7" t="n">
        <v>1065353216</v>
      </c>
      <c r="Q2358" s="7" t="n">
        <v>0</v>
      </c>
      <c r="R2358" s="7" t="n">
        <v>0</v>
      </c>
      <c r="S2358" s="7" t="s">
        <v>314</v>
      </c>
    </row>
    <row r="2359" spans="1:19">
      <c r="A2359" t="s">
        <v>4</v>
      </c>
      <c r="B2359" s="4" t="s">
        <v>5</v>
      </c>
      <c r="C2359" s="4" t="s">
        <v>7</v>
      </c>
      <c r="D2359" s="4" t="s">
        <v>7</v>
      </c>
      <c r="E2359" s="4" t="s">
        <v>7</v>
      </c>
      <c r="F2359" s="4" t="s">
        <v>13</v>
      </c>
      <c r="G2359" s="4" t="s">
        <v>13</v>
      </c>
      <c r="H2359" s="4" t="s">
        <v>13</v>
      </c>
      <c r="I2359" s="4" t="s">
        <v>13</v>
      </c>
      <c r="J2359" s="4" t="s">
        <v>13</v>
      </c>
    </row>
    <row r="2360" spans="1:19">
      <c r="A2360" t="n">
        <v>24783</v>
      </c>
      <c r="B2360" s="26" t="n">
        <v>76</v>
      </c>
      <c r="C2360" s="7" t="n">
        <v>13</v>
      </c>
      <c r="D2360" s="7" t="n">
        <v>9</v>
      </c>
      <c r="E2360" s="7" t="n">
        <v>2</v>
      </c>
      <c r="F2360" s="7" t="n">
        <v>0</v>
      </c>
      <c r="G2360" s="7" t="n">
        <v>0</v>
      </c>
      <c r="H2360" s="7" t="n">
        <v>0</v>
      </c>
      <c r="I2360" s="7" t="n">
        <v>0</v>
      </c>
      <c r="J2360" s="7" t="n">
        <v>0</v>
      </c>
    </row>
    <row r="2361" spans="1:19">
      <c r="A2361" t="s">
        <v>4</v>
      </c>
      <c r="B2361" s="4" t="s">
        <v>5</v>
      </c>
      <c r="C2361" s="4" t="s">
        <v>7</v>
      </c>
      <c r="D2361" s="4" t="s">
        <v>11</v>
      </c>
      <c r="E2361" s="4" t="s">
        <v>11</v>
      </c>
      <c r="F2361" s="4" t="s">
        <v>11</v>
      </c>
      <c r="G2361" s="4" t="s">
        <v>11</v>
      </c>
      <c r="H2361" s="4" t="s">
        <v>11</v>
      </c>
      <c r="I2361" s="4" t="s">
        <v>11</v>
      </c>
      <c r="J2361" s="4" t="s">
        <v>11</v>
      </c>
      <c r="K2361" s="4" t="s">
        <v>11</v>
      </c>
      <c r="L2361" s="4" t="s">
        <v>11</v>
      </c>
      <c r="M2361" s="4" t="s">
        <v>11</v>
      </c>
      <c r="N2361" s="4" t="s">
        <v>14</v>
      </c>
      <c r="O2361" s="4" t="s">
        <v>14</v>
      </c>
      <c r="P2361" s="4" t="s">
        <v>14</v>
      </c>
      <c r="Q2361" s="4" t="s">
        <v>14</v>
      </c>
      <c r="R2361" s="4" t="s">
        <v>7</v>
      </c>
      <c r="S2361" s="4" t="s">
        <v>8</v>
      </c>
    </row>
    <row r="2362" spans="1:19">
      <c r="A2362" t="n">
        <v>24807</v>
      </c>
      <c r="B2362" s="25" t="n">
        <v>75</v>
      </c>
      <c r="C2362" s="7" t="n">
        <v>14</v>
      </c>
      <c r="D2362" s="7" t="n">
        <v>0</v>
      </c>
      <c r="E2362" s="7" t="n">
        <v>0</v>
      </c>
      <c r="F2362" s="7" t="n">
        <v>1024</v>
      </c>
      <c r="G2362" s="7" t="n">
        <v>720</v>
      </c>
      <c r="H2362" s="7" t="n">
        <v>0</v>
      </c>
      <c r="I2362" s="7" t="n">
        <v>0</v>
      </c>
      <c r="J2362" s="7" t="n">
        <v>0</v>
      </c>
      <c r="K2362" s="7" t="n">
        <v>0</v>
      </c>
      <c r="L2362" s="7" t="n">
        <v>1024</v>
      </c>
      <c r="M2362" s="7" t="n">
        <v>720</v>
      </c>
      <c r="N2362" s="7" t="n">
        <v>1065353216</v>
      </c>
      <c r="O2362" s="7" t="n">
        <v>1065353216</v>
      </c>
      <c r="P2362" s="7" t="n">
        <v>1065353216</v>
      </c>
      <c r="Q2362" s="7" t="n">
        <v>0</v>
      </c>
      <c r="R2362" s="7" t="n">
        <v>0</v>
      </c>
      <c r="S2362" s="7" t="s">
        <v>315</v>
      </c>
    </row>
    <row r="2363" spans="1:19">
      <c r="A2363" t="s">
        <v>4</v>
      </c>
      <c r="B2363" s="4" t="s">
        <v>5</v>
      </c>
      <c r="C2363" s="4" t="s">
        <v>7</v>
      </c>
      <c r="D2363" s="4" t="s">
        <v>7</v>
      </c>
      <c r="E2363" s="4" t="s">
        <v>7</v>
      </c>
      <c r="F2363" s="4" t="s">
        <v>13</v>
      </c>
      <c r="G2363" s="4" t="s">
        <v>13</v>
      </c>
      <c r="H2363" s="4" t="s">
        <v>13</v>
      </c>
      <c r="I2363" s="4" t="s">
        <v>13</v>
      </c>
      <c r="J2363" s="4" t="s">
        <v>13</v>
      </c>
    </row>
    <row r="2364" spans="1:19">
      <c r="A2364" t="n">
        <v>24856</v>
      </c>
      <c r="B2364" s="26" t="n">
        <v>76</v>
      </c>
      <c r="C2364" s="7" t="n">
        <v>14</v>
      </c>
      <c r="D2364" s="7" t="n">
        <v>9</v>
      </c>
      <c r="E2364" s="7" t="n">
        <v>2</v>
      </c>
      <c r="F2364" s="7" t="n">
        <v>0</v>
      </c>
      <c r="G2364" s="7" t="n">
        <v>0</v>
      </c>
      <c r="H2364" s="7" t="n">
        <v>0</v>
      </c>
      <c r="I2364" s="7" t="n">
        <v>0</v>
      </c>
      <c r="J2364" s="7" t="n">
        <v>0</v>
      </c>
    </row>
    <row r="2365" spans="1:19">
      <c r="A2365" t="s">
        <v>4</v>
      </c>
      <c r="B2365" s="4" t="s">
        <v>5</v>
      </c>
      <c r="C2365" s="4" t="s">
        <v>7</v>
      </c>
      <c r="D2365" s="4" t="s">
        <v>11</v>
      </c>
      <c r="E2365" s="4" t="s">
        <v>11</v>
      </c>
      <c r="F2365" s="4" t="s">
        <v>11</v>
      </c>
      <c r="G2365" s="4" t="s">
        <v>11</v>
      </c>
      <c r="H2365" s="4" t="s">
        <v>11</v>
      </c>
      <c r="I2365" s="4" t="s">
        <v>11</v>
      </c>
      <c r="J2365" s="4" t="s">
        <v>11</v>
      </c>
      <c r="K2365" s="4" t="s">
        <v>11</v>
      </c>
      <c r="L2365" s="4" t="s">
        <v>11</v>
      </c>
      <c r="M2365" s="4" t="s">
        <v>11</v>
      </c>
      <c r="N2365" s="4" t="s">
        <v>14</v>
      </c>
      <c r="O2365" s="4" t="s">
        <v>14</v>
      </c>
      <c r="P2365" s="4" t="s">
        <v>14</v>
      </c>
      <c r="Q2365" s="4" t="s">
        <v>14</v>
      </c>
      <c r="R2365" s="4" t="s">
        <v>7</v>
      </c>
      <c r="S2365" s="4" t="s">
        <v>8</v>
      </c>
    </row>
    <row r="2366" spans="1:19">
      <c r="A2366" t="n">
        <v>24880</v>
      </c>
      <c r="B2366" s="25" t="n">
        <v>75</v>
      </c>
      <c r="C2366" s="7" t="n">
        <v>15</v>
      </c>
      <c r="D2366" s="7" t="n">
        <v>0</v>
      </c>
      <c r="E2366" s="7" t="n">
        <v>0</v>
      </c>
      <c r="F2366" s="7" t="n">
        <v>1024</v>
      </c>
      <c r="G2366" s="7" t="n">
        <v>720</v>
      </c>
      <c r="H2366" s="7" t="n">
        <v>0</v>
      </c>
      <c r="I2366" s="7" t="n">
        <v>0</v>
      </c>
      <c r="J2366" s="7" t="n">
        <v>0</v>
      </c>
      <c r="K2366" s="7" t="n">
        <v>0</v>
      </c>
      <c r="L2366" s="7" t="n">
        <v>1024</v>
      </c>
      <c r="M2366" s="7" t="n">
        <v>720</v>
      </c>
      <c r="N2366" s="7" t="n">
        <v>1065353216</v>
      </c>
      <c r="O2366" s="7" t="n">
        <v>1065353216</v>
      </c>
      <c r="P2366" s="7" t="n">
        <v>1065353216</v>
      </c>
      <c r="Q2366" s="7" t="n">
        <v>0</v>
      </c>
      <c r="R2366" s="7" t="n">
        <v>0</v>
      </c>
      <c r="S2366" s="7" t="s">
        <v>316</v>
      </c>
    </row>
    <row r="2367" spans="1:19">
      <c r="A2367" t="s">
        <v>4</v>
      </c>
      <c r="B2367" s="4" t="s">
        <v>5</v>
      </c>
      <c r="C2367" s="4" t="s">
        <v>7</v>
      </c>
      <c r="D2367" s="4" t="s">
        <v>7</v>
      </c>
      <c r="E2367" s="4" t="s">
        <v>7</v>
      </c>
      <c r="F2367" s="4" t="s">
        <v>13</v>
      </c>
      <c r="G2367" s="4" t="s">
        <v>13</v>
      </c>
      <c r="H2367" s="4" t="s">
        <v>13</v>
      </c>
      <c r="I2367" s="4" t="s">
        <v>13</v>
      </c>
      <c r="J2367" s="4" t="s">
        <v>13</v>
      </c>
    </row>
    <row r="2368" spans="1:19">
      <c r="A2368" t="n">
        <v>24929</v>
      </c>
      <c r="B2368" s="26" t="n">
        <v>76</v>
      </c>
      <c r="C2368" s="7" t="n">
        <v>15</v>
      </c>
      <c r="D2368" s="7" t="n">
        <v>9</v>
      </c>
      <c r="E2368" s="7" t="n">
        <v>2</v>
      </c>
      <c r="F2368" s="7" t="n">
        <v>0</v>
      </c>
      <c r="G2368" s="7" t="n">
        <v>0</v>
      </c>
      <c r="H2368" s="7" t="n">
        <v>0</v>
      </c>
      <c r="I2368" s="7" t="n">
        <v>0</v>
      </c>
      <c r="J2368" s="7" t="n">
        <v>0</v>
      </c>
    </row>
    <row r="2369" spans="1:19">
      <c r="A2369" t="s">
        <v>4</v>
      </c>
      <c r="B2369" s="4" t="s">
        <v>5</v>
      </c>
      <c r="C2369" s="4" t="s">
        <v>7</v>
      </c>
      <c r="D2369" s="4" t="s">
        <v>11</v>
      </c>
      <c r="E2369" s="4" t="s">
        <v>11</v>
      </c>
      <c r="F2369" s="4" t="s">
        <v>11</v>
      </c>
      <c r="G2369" s="4" t="s">
        <v>11</v>
      </c>
      <c r="H2369" s="4" t="s">
        <v>11</v>
      </c>
      <c r="I2369" s="4" t="s">
        <v>11</v>
      </c>
      <c r="J2369" s="4" t="s">
        <v>11</v>
      </c>
      <c r="K2369" s="4" t="s">
        <v>11</v>
      </c>
      <c r="L2369" s="4" t="s">
        <v>11</v>
      </c>
      <c r="M2369" s="4" t="s">
        <v>11</v>
      </c>
      <c r="N2369" s="4" t="s">
        <v>14</v>
      </c>
      <c r="O2369" s="4" t="s">
        <v>14</v>
      </c>
      <c r="P2369" s="4" t="s">
        <v>14</v>
      </c>
      <c r="Q2369" s="4" t="s">
        <v>14</v>
      </c>
      <c r="R2369" s="4" t="s">
        <v>7</v>
      </c>
      <c r="S2369" s="4" t="s">
        <v>8</v>
      </c>
    </row>
    <row r="2370" spans="1:19">
      <c r="A2370" t="n">
        <v>24953</v>
      </c>
      <c r="B2370" s="25" t="n">
        <v>75</v>
      </c>
      <c r="C2370" s="7" t="n">
        <v>16</v>
      </c>
      <c r="D2370" s="7" t="n">
        <v>0</v>
      </c>
      <c r="E2370" s="7" t="n">
        <v>0</v>
      </c>
      <c r="F2370" s="7" t="n">
        <v>1024</v>
      </c>
      <c r="G2370" s="7" t="n">
        <v>720</v>
      </c>
      <c r="H2370" s="7" t="n">
        <v>0</v>
      </c>
      <c r="I2370" s="7" t="n">
        <v>0</v>
      </c>
      <c r="J2370" s="7" t="n">
        <v>0</v>
      </c>
      <c r="K2370" s="7" t="n">
        <v>0</v>
      </c>
      <c r="L2370" s="7" t="n">
        <v>1024</v>
      </c>
      <c r="M2370" s="7" t="n">
        <v>720</v>
      </c>
      <c r="N2370" s="7" t="n">
        <v>1065353216</v>
      </c>
      <c r="O2370" s="7" t="n">
        <v>1065353216</v>
      </c>
      <c r="P2370" s="7" t="n">
        <v>1065353216</v>
      </c>
      <c r="Q2370" s="7" t="n">
        <v>0</v>
      </c>
      <c r="R2370" s="7" t="n">
        <v>0</v>
      </c>
      <c r="S2370" s="7" t="s">
        <v>317</v>
      </c>
    </row>
    <row r="2371" spans="1:19">
      <c r="A2371" t="s">
        <v>4</v>
      </c>
      <c r="B2371" s="4" t="s">
        <v>5</v>
      </c>
      <c r="C2371" s="4" t="s">
        <v>7</v>
      </c>
      <c r="D2371" s="4" t="s">
        <v>7</v>
      </c>
      <c r="E2371" s="4" t="s">
        <v>7</v>
      </c>
      <c r="F2371" s="4" t="s">
        <v>13</v>
      </c>
      <c r="G2371" s="4" t="s">
        <v>13</v>
      </c>
      <c r="H2371" s="4" t="s">
        <v>13</v>
      </c>
      <c r="I2371" s="4" t="s">
        <v>13</v>
      </c>
      <c r="J2371" s="4" t="s">
        <v>13</v>
      </c>
    </row>
    <row r="2372" spans="1:19">
      <c r="A2372" t="n">
        <v>25002</v>
      </c>
      <c r="B2372" s="26" t="n">
        <v>76</v>
      </c>
      <c r="C2372" s="7" t="n">
        <v>16</v>
      </c>
      <c r="D2372" s="7" t="n">
        <v>9</v>
      </c>
      <c r="E2372" s="7" t="n">
        <v>2</v>
      </c>
      <c r="F2372" s="7" t="n">
        <v>0</v>
      </c>
      <c r="G2372" s="7" t="n">
        <v>0</v>
      </c>
      <c r="H2372" s="7" t="n">
        <v>0</v>
      </c>
      <c r="I2372" s="7" t="n">
        <v>0</v>
      </c>
      <c r="J2372" s="7" t="n">
        <v>0</v>
      </c>
    </row>
    <row r="2373" spans="1:19">
      <c r="A2373" t="s">
        <v>4</v>
      </c>
      <c r="B2373" s="4" t="s">
        <v>5</v>
      </c>
      <c r="C2373" s="4" t="s">
        <v>7</v>
      </c>
      <c r="D2373" s="4" t="s">
        <v>11</v>
      </c>
      <c r="E2373" s="4" t="s">
        <v>11</v>
      </c>
      <c r="F2373" s="4" t="s">
        <v>11</v>
      </c>
      <c r="G2373" s="4" t="s">
        <v>11</v>
      </c>
      <c r="H2373" s="4" t="s">
        <v>11</v>
      </c>
      <c r="I2373" s="4" t="s">
        <v>11</v>
      </c>
      <c r="J2373" s="4" t="s">
        <v>11</v>
      </c>
      <c r="K2373" s="4" t="s">
        <v>11</v>
      </c>
      <c r="L2373" s="4" t="s">
        <v>11</v>
      </c>
      <c r="M2373" s="4" t="s">
        <v>11</v>
      </c>
      <c r="N2373" s="4" t="s">
        <v>14</v>
      </c>
      <c r="O2373" s="4" t="s">
        <v>14</v>
      </c>
      <c r="P2373" s="4" t="s">
        <v>14</v>
      </c>
      <c r="Q2373" s="4" t="s">
        <v>14</v>
      </c>
      <c r="R2373" s="4" t="s">
        <v>7</v>
      </c>
      <c r="S2373" s="4" t="s">
        <v>8</v>
      </c>
    </row>
    <row r="2374" spans="1:19">
      <c r="A2374" t="n">
        <v>25026</v>
      </c>
      <c r="B2374" s="25" t="n">
        <v>75</v>
      </c>
      <c r="C2374" s="7" t="n">
        <v>17</v>
      </c>
      <c r="D2374" s="7" t="n">
        <v>0</v>
      </c>
      <c r="E2374" s="7" t="n">
        <v>0</v>
      </c>
      <c r="F2374" s="7" t="n">
        <v>1024</v>
      </c>
      <c r="G2374" s="7" t="n">
        <v>720</v>
      </c>
      <c r="H2374" s="7" t="n">
        <v>0</v>
      </c>
      <c r="I2374" s="7" t="n">
        <v>0</v>
      </c>
      <c r="J2374" s="7" t="n">
        <v>0</v>
      </c>
      <c r="K2374" s="7" t="n">
        <v>0</v>
      </c>
      <c r="L2374" s="7" t="n">
        <v>1024</v>
      </c>
      <c r="M2374" s="7" t="n">
        <v>720</v>
      </c>
      <c r="N2374" s="7" t="n">
        <v>1065353216</v>
      </c>
      <c r="O2374" s="7" t="n">
        <v>1065353216</v>
      </c>
      <c r="P2374" s="7" t="n">
        <v>1065353216</v>
      </c>
      <c r="Q2374" s="7" t="n">
        <v>0</v>
      </c>
      <c r="R2374" s="7" t="n">
        <v>0</v>
      </c>
      <c r="S2374" s="7" t="s">
        <v>318</v>
      </c>
    </row>
    <row r="2375" spans="1:19">
      <c r="A2375" t="s">
        <v>4</v>
      </c>
      <c r="B2375" s="4" t="s">
        <v>5</v>
      </c>
      <c r="C2375" s="4" t="s">
        <v>7</v>
      </c>
      <c r="D2375" s="4" t="s">
        <v>7</v>
      </c>
      <c r="E2375" s="4" t="s">
        <v>7</v>
      </c>
      <c r="F2375" s="4" t="s">
        <v>13</v>
      </c>
      <c r="G2375" s="4" t="s">
        <v>13</v>
      </c>
      <c r="H2375" s="4" t="s">
        <v>13</v>
      </c>
      <c r="I2375" s="4" t="s">
        <v>13</v>
      </c>
      <c r="J2375" s="4" t="s">
        <v>13</v>
      </c>
    </row>
    <row r="2376" spans="1:19">
      <c r="A2376" t="n">
        <v>25075</v>
      </c>
      <c r="B2376" s="26" t="n">
        <v>76</v>
      </c>
      <c r="C2376" s="7" t="n">
        <v>17</v>
      </c>
      <c r="D2376" s="7" t="n">
        <v>9</v>
      </c>
      <c r="E2376" s="7" t="n">
        <v>2</v>
      </c>
      <c r="F2376" s="7" t="n">
        <v>0</v>
      </c>
      <c r="G2376" s="7" t="n">
        <v>0</v>
      </c>
      <c r="H2376" s="7" t="n">
        <v>0</v>
      </c>
      <c r="I2376" s="7" t="n">
        <v>0</v>
      </c>
      <c r="J2376" s="7" t="n">
        <v>0</v>
      </c>
    </row>
    <row r="2377" spans="1:19">
      <c r="A2377" t="s">
        <v>4</v>
      </c>
      <c r="B2377" s="4" t="s">
        <v>5</v>
      </c>
      <c r="C2377" s="4" t="s">
        <v>11</v>
      </c>
      <c r="D2377" s="4" t="s">
        <v>7</v>
      </c>
      <c r="E2377" s="4" t="s">
        <v>7</v>
      </c>
      <c r="F2377" s="4" t="s">
        <v>8</v>
      </c>
    </row>
    <row r="2378" spans="1:19">
      <c r="A2378" t="n">
        <v>25099</v>
      </c>
      <c r="B2378" s="29" t="n">
        <v>20</v>
      </c>
      <c r="C2378" s="7" t="n">
        <v>0</v>
      </c>
      <c r="D2378" s="7" t="n">
        <v>3</v>
      </c>
      <c r="E2378" s="7" t="n">
        <v>10</v>
      </c>
      <c r="F2378" s="7" t="s">
        <v>60</v>
      </c>
    </row>
    <row r="2379" spans="1:19">
      <c r="A2379" t="s">
        <v>4</v>
      </c>
      <c r="B2379" s="4" t="s">
        <v>5</v>
      </c>
      <c r="C2379" s="4" t="s">
        <v>11</v>
      </c>
    </row>
    <row r="2380" spans="1:19">
      <c r="A2380" t="n">
        <v>25117</v>
      </c>
      <c r="B2380" s="24" t="n">
        <v>16</v>
      </c>
      <c r="C2380" s="7" t="n">
        <v>0</v>
      </c>
    </row>
    <row r="2381" spans="1:19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8</v>
      </c>
      <c r="F2381" s="4" t="s">
        <v>8</v>
      </c>
    </row>
    <row r="2382" spans="1:19">
      <c r="A2382" t="n">
        <v>25120</v>
      </c>
      <c r="B2382" s="30" t="n">
        <v>36</v>
      </c>
      <c r="C2382" s="7" t="n">
        <v>10</v>
      </c>
      <c r="D2382" s="7" t="n">
        <v>0</v>
      </c>
      <c r="E2382" s="7" t="s">
        <v>61</v>
      </c>
      <c r="F2382" s="7" t="s">
        <v>17</v>
      </c>
    </row>
    <row r="2383" spans="1:19">
      <c r="A2383" t="s">
        <v>4</v>
      </c>
      <c r="B2383" s="4" t="s">
        <v>5</v>
      </c>
      <c r="C2383" s="4" t="s">
        <v>7</v>
      </c>
      <c r="D2383" s="4" t="s">
        <v>11</v>
      </c>
      <c r="E2383" s="4" t="s">
        <v>7</v>
      </c>
      <c r="F2383" s="4" t="s">
        <v>8</v>
      </c>
      <c r="G2383" s="4" t="s">
        <v>8</v>
      </c>
      <c r="H2383" s="4" t="s">
        <v>8</v>
      </c>
      <c r="I2383" s="4" t="s">
        <v>8</v>
      </c>
      <c r="J2383" s="4" t="s">
        <v>8</v>
      </c>
      <c r="K2383" s="4" t="s">
        <v>8</v>
      </c>
      <c r="L2383" s="4" t="s">
        <v>8</v>
      </c>
      <c r="M2383" s="4" t="s">
        <v>8</v>
      </c>
      <c r="N2383" s="4" t="s">
        <v>8</v>
      </c>
      <c r="O2383" s="4" t="s">
        <v>8</v>
      </c>
      <c r="P2383" s="4" t="s">
        <v>8</v>
      </c>
      <c r="Q2383" s="4" t="s">
        <v>8</v>
      </c>
      <c r="R2383" s="4" t="s">
        <v>8</v>
      </c>
      <c r="S2383" s="4" t="s">
        <v>8</v>
      </c>
      <c r="T2383" s="4" t="s">
        <v>8</v>
      </c>
      <c r="U2383" s="4" t="s">
        <v>8</v>
      </c>
    </row>
    <row r="2384" spans="1:19">
      <c r="A2384" t="n">
        <v>25138</v>
      </c>
      <c r="B2384" s="30" t="n">
        <v>36</v>
      </c>
      <c r="C2384" s="7" t="n">
        <v>8</v>
      </c>
      <c r="D2384" s="7" t="n">
        <v>0</v>
      </c>
      <c r="E2384" s="7" t="n">
        <v>0</v>
      </c>
      <c r="F2384" s="7" t="s">
        <v>62</v>
      </c>
      <c r="G2384" s="7" t="s">
        <v>63</v>
      </c>
      <c r="H2384" s="7" t="s">
        <v>17</v>
      </c>
      <c r="I2384" s="7" t="s">
        <v>17</v>
      </c>
      <c r="J2384" s="7" t="s">
        <v>17</v>
      </c>
      <c r="K2384" s="7" t="s">
        <v>17</v>
      </c>
      <c r="L2384" s="7" t="s">
        <v>17</v>
      </c>
      <c r="M2384" s="7" t="s">
        <v>17</v>
      </c>
      <c r="N2384" s="7" t="s">
        <v>17</v>
      </c>
      <c r="O2384" s="7" t="s">
        <v>17</v>
      </c>
      <c r="P2384" s="7" t="s">
        <v>17</v>
      </c>
      <c r="Q2384" s="7" t="s">
        <v>17</v>
      </c>
      <c r="R2384" s="7" t="s">
        <v>17</v>
      </c>
      <c r="S2384" s="7" t="s">
        <v>17</v>
      </c>
      <c r="T2384" s="7" t="s">
        <v>17</v>
      </c>
      <c r="U2384" s="7" t="s">
        <v>17</v>
      </c>
    </row>
    <row r="2385" spans="1:21">
      <c r="A2385" t="s">
        <v>4</v>
      </c>
      <c r="B2385" s="4" t="s">
        <v>5</v>
      </c>
      <c r="C2385" s="4" t="s">
        <v>7</v>
      </c>
    </row>
    <row r="2386" spans="1:21">
      <c r="A2386" t="n">
        <v>25177</v>
      </c>
      <c r="B2386" s="31" t="n">
        <v>116</v>
      </c>
      <c r="C2386" s="7" t="n">
        <v>0</v>
      </c>
    </row>
    <row r="2387" spans="1:21">
      <c r="A2387" t="s">
        <v>4</v>
      </c>
      <c r="B2387" s="4" t="s">
        <v>5</v>
      </c>
      <c r="C2387" s="4" t="s">
        <v>7</v>
      </c>
      <c r="D2387" s="4" t="s">
        <v>11</v>
      </c>
    </row>
    <row r="2388" spans="1:21">
      <c r="A2388" t="n">
        <v>25179</v>
      </c>
      <c r="B2388" s="31" t="n">
        <v>116</v>
      </c>
      <c r="C2388" s="7" t="n">
        <v>2</v>
      </c>
      <c r="D2388" s="7" t="n">
        <v>1</v>
      </c>
    </row>
    <row r="2389" spans="1:21">
      <c r="A2389" t="s">
        <v>4</v>
      </c>
      <c r="B2389" s="4" t="s">
        <v>5</v>
      </c>
      <c r="C2389" s="4" t="s">
        <v>7</v>
      </c>
      <c r="D2389" s="4" t="s">
        <v>14</v>
      </c>
    </row>
    <row r="2390" spans="1:21">
      <c r="A2390" t="n">
        <v>25183</v>
      </c>
      <c r="B2390" s="31" t="n">
        <v>116</v>
      </c>
      <c r="C2390" s="7" t="n">
        <v>5</v>
      </c>
      <c r="D2390" s="7" t="n">
        <v>1103626240</v>
      </c>
    </row>
    <row r="2391" spans="1:21">
      <c r="A2391" t="s">
        <v>4</v>
      </c>
      <c r="B2391" s="4" t="s">
        <v>5</v>
      </c>
      <c r="C2391" s="4" t="s">
        <v>7</v>
      </c>
      <c r="D2391" s="4" t="s">
        <v>11</v>
      </c>
    </row>
    <row r="2392" spans="1:21">
      <c r="A2392" t="n">
        <v>25189</v>
      </c>
      <c r="B2392" s="31" t="n">
        <v>116</v>
      </c>
      <c r="C2392" s="7" t="n">
        <v>6</v>
      </c>
      <c r="D2392" s="7" t="n">
        <v>1</v>
      </c>
    </row>
    <row r="2393" spans="1:21">
      <c r="A2393" t="s">
        <v>4</v>
      </c>
      <c r="B2393" s="4" t="s">
        <v>5</v>
      </c>
      <c r="C2393" s="4" t="s">
        <v>7</v>
      </c>
      <c r="D2393" s="4" t="s">
        <v>7</v>
      </c>
      <c r="E2393" s="4" t="s">
        <v>7</v>
      </c>
      <c r="F2393" s="4" t="s">
        <v>7</v>
      </c>
    </row>
    <row r="2394" spans="1:21">
      <c r="A2394" t="n">
        <v>25193</v>
      </c>
      <c r="B2394" s="9" t="n">
        <v>14</v>
      </c>
      <c r="C2394" s="7" t="n">
        <v>0</v>
      </c>
      <c r="D2394" s="7" t="n">
        <v>0</v>
      </c>
      <c r="E2394" s="7" t="n">
        <v>32</v>
      </c>
      <c r="F2394" s="7" t="n">
        <v>0</v>
      </c>
    </row>
    <row r="2395" spans="1:21">
      <c r="A2395" t="s">
        <v>4</v>
      </c>
      <c r="B2395" s="4" t="s">
        <v>5</v>
      </c>
      <c r="C2395" s="4" t="s">
        <v>11</v>
      </c>
      <c r="D2395" s="4" t="s">
        <v>13</v>
      </c>
      <c r="E2395" s="4" t="s">
        <v>13</v>
      </c>
      <c r="F2395" s="4" t="s">
        <v>13</v>
      </c>
      <c r="G2395" s="4" t="s">
        <v>13</v>
      </c>
    </row>
    <row r="2396" spans="1:21">
      <c r="A2396" t="n">
        <v>25198</v>
      </c>
      <c r="B2396" s="32" t="n">
        <v>46</v>
      </c>
      <c r="C2396" s="7" t="n">
        <v>0</v>
      </c>
      <c r="D2396" s="7" t="n">
        <v>-2.09999990463257</v>
      </c>
      <c r="E2396" s="7" t="n">
        <v>-0.5</v>
      </c>
      <c r="F2396" s="7" t="n">
        <v>-11.1199998855591</v>
      </c>
      <c r="G2396" s="7" t="n">
        <v>215.100006103516</v>
      </c>
    </row>
    <row r="2397" spans="1:21">
      <c r="A2397" t="s">
        <v>4</v>
      </c>
      <c r="B2397" s="4" t="s">
        <v>5</v>
      </c>
      <c r="C2397" s="4" t="s">
        <v>11</v>
      </c>
      <c r="D2397" s="4" t="s">
        <v>7</v>
      </c>
      <c r="E2397" s="4" t="s">
        <v>8</v>
      </c>
      <c r="F2397" s="4" t="s">
        <v>13</v>
      </c>
      <c r="G2397" s="4" t="s">
        <v>13</v>
      </c>
      <c r="H2397" s="4" t="s">
        <v>13</v>
      </c>
    </row>
    <row r="2398" spans="1:21">
      <c r="A2398" t="n">
        <v>25217</v>
      </c>
      <c r="B2398" s="33" t="n">
        <v>48</v>
      </c>
      <c r="C2398" s="7" t="n">
        <v>0</v>
      </c>
      <c r="D2398" s="7" t="n">
        <v>0</v>
      </c>
      <c r="E2398" s="7" t="s">
        <v>62</v>
      </c>
      <c r="F2398" s="7" t="n">
        <v>0</v>
      </c>
      <c r="G2398" s="7" t="n">
        <v>1</v>
      </c>
      <c r="H2398" s="7" t="n">
        <v>0</v>
      </c>
    </row>
    <row r="2399" spans="1:21">
      <c r="A2399" t="s">
        <v>4</v>
      </c>
      <c r="B2399" s="4" t="s">
        <v>5</v>
      </c>
      <c r="C2399" s="4" t="s">
        <v>11</v>
      </c>
      <c r="D2399" s="4" t="s">
        <v>13</v>
      </c>
      <c r="E2399" s="4" t="s">
        <v>13</v>
      </c>
      <c r="F2399" s="4" t="s">
        <v>13</v>
      </c>
      <c r="G2399" s="4" t="s">
        <v>11</v>
      </c>
      <c r="H2399" s="4" t="s">
        <v>11</v>
      </c>
    </row>
    <row r="2400" spans="1:21">
      <c r="A2400" t="n">
        <v>25243</v>
      </c>
      <c r="B2400" s="45" t="n">
        <v>60</v>
      </c>
      <c r="C2400" s="7" t="n">
        <v>0</v>
      </c>
      <c r="D2400" s="7" t="n">
        <v>0</v>
      </c>
      <c r="E2400" s="7" t="n">
        <v>15</v>
      </c>
      <c r="F2400" s="7" t="n">
        <v>0</v>
      </c>
      <c r="G2400" s="7" t="n">
        <v>0</v>
      </c>
      <c r="H2400" s="7" t="n">
        <v>0</v>
      </c>
    </row>
    <row r="2401" spans="1:8">
      <c r="A2401" t="s">
        <v>4</v>
      </c>
      <c r="B2401" s="4" t="s">
        <v>5</v>
      </c>
      <c r="C2401" s="4" t="s">
        <v>7</v>
      </c>
      <c r="D2401" s="4" t="s">
        <v>7</v>
      </c>
      <c r="E2401" s="4" t="s">
        <v>13</v>
      </c>
      <c r="F2401" s="4" t="s">
        <v>13</v>
      </c>
      <c r="G2401" s="4" t="s">
        <v>13</v>
      </c>
      <c r="H2401" s="4" t="s">
        <v>11</v>
      </c>
    </row>
    <row r="2402" spans="1:8">
      <c r="A2402" t="n">
        <v>25262</v>
      </c>
      <c r="B2402" s="35" t="n">
        <v>45</v>
      </c>
      <c r="C2402" s="7" t="n">
        <v>2</v>
      </c>
      <c r="D2402" s="7" t="n">
        <v>3</v>
      </c>
      <c r="E2402" s="7" t="n">
        <v>0</v>
      </c>
      <c r="F2402" s="7" t="n">
        <v>0.100000001490116</v>
      </c>
      <c r="G2402" s="7" t="n">
        <v>-13</v>
      </c>
      <c r="H2402" s="7" t="n">
        <v>0</v>
      </c>
    </row>
    <row r="2403" spans="1:8">
      <c r="A2403" t="s">
        <v>4</v>
      </c>
      <c r="B2403" s="4" t="s">
        <v>5</v>
      </c>
      <c r="C2403" s="4" t="s">
        <v>7</v>
      </c>
      <c r="D2403" s="4" t="s">
        <v>7</v>
      </c>
      <c r="E2403" s="4" t="s">
        <v>13</v>
      </c>
      <c r="F2403" s="4" t="s">
        <v>13</v>
      </c>
      <c r="G2403" s="4" t="s">
        <v>13</v>
      </c>
      <c r="H2403" s="4" t="s">
        <v>11</v>
      </c>
      <c r="I2403" s="4" t="s">
        <v>7</v>
      </c>
    </row>
    <row r="2404" spans="1:8">
      <c r="A2404" t="n">
        <v>25279</v>
      </c>
      <c r="B2404" s="35" t="n">
        <v>45</v>
      </c>
      <c r="C2404" s="7" t="n">
        <v>4</v>
      </c>
      <c r="D2404" s="7" t="n">
        <v>3</v>
      </c>
      <c r="E2404" s="7" t="n">
        <v>13</v>
      </c>
      <c r="F2404" s="7" t="n">
        <v>160</v>
      </c>
      <c r="G2404" s="7" t="n">
        <v>0</v>
      </c>
      <c r="H2404" s="7" t="n">
        <v>0</v>
      </c>
      <c r="I2404" s="7" t="n">
        <v>0</v>
      </c>
    </row>
    <row r="2405" spans="1:8">
      <c r="A2405" t="s">
        <v>4</v>
      </c>
      <c r="B2405" s="4" t="s">
        <v>5</v>
      </c>
      <c r="C2405" s="4" t="s">
        <v>7</v>
      </c>
      <c r="D2405" s="4" t="s">
        <v>7</v>
      </c>
      <c r="E2405" s="4" t="s">
        <v>13</v>
      </c>
      <c r="F2405" s="4" t="s">
        <v>11</v>
      </c>
    </row>
    <row r="2406" spans="1:8">
      <c r="A2406" t="n">
        <v>25297</v>
      </c>
      <c r="B2406" s="35" t="n">
        <v>45</v>
      </c>
      <c r="C2406" s="7" t="n">
        <v>5</v>
      </c>
      <c r="D2406" s="7" t="n">
        <v>3</v>
      </c>
      <c r="E2406" s="7" t="n">
        <v>28</v>
      </c>
      <c r="F2406" s="7" t="n">
        <v>0</v>
      </c>
    </row>
    <row r="2407" spans="1:8">
      <c r="A2407" t="s">
        <v>4</v>
      </c>
      <c r="B2407" s="4" t="s">
        <v>5</v>
      </c>
      <c r="C2407" s="4" t="s">
        <v>7</v>
      </c>
      <c r="D2407" s="4" t="s">
        <v>7</v>
      </c>
      <c r="E2407" s="4" t="s">
        <v>13</v>
      </c>
      <c r="F2407" s="4" t="s">
        <v>11</v>
      </c>
    </row>
    <row r="2408" spans="1:8">
      <c r="A2408" t="n">
        <v>25306</v>
      </c>
      <c r="B2408" s="35" t="n">
        <v>45</v>
      </c>
      <c r="C2408" s="7" t="n">
        <v>11</v>
      </c>
      <c r="D2408" s="7" t="n">
        <v>3</v>
      </c>
      <c r="E2408" s="7" t="n">
        <v>33.9000015258789</v>
      </c>
      <c r="F2408" s="7" t="n">
        <v>0</v>
      </c>
    </row>
    <row r="2409" spans="1:8">
      <c r="A2409" t="s">
        <v>4</v>
      </c>
      <c r="B2409" s="4" t="s">
        <v>5</v>
      </c>
      <c r="C2409" s="4" t="s">
        <v>7</v>
      </c>
      <c r="D2409" s="4" t="s">
        <v>7</v>
      </c>
      <c r="E2409" s="4" t="s">
        <v>13</v>
      </c>
      <c r="F2409" s="4" t="s">
        <v>13</v>
      </c>
      <c r="G2409" s="4" t="s">
        <v>13</v>
      </c>
      <c r="H2409" s="4" t="s">
        <v>11</v>
      </c>
      <c r="I2409" s="4" t="s">
        <v>7</v>
      </c>
    </row>
    <row r="2410" spans="1:8">
      <c r="A2410" t="n">
        <v>25315</v>
      </c>
      <c r="B2410" s="35" t="n">
        <v>45</v>
      </c>
      <c r="C2410" s="7" t="n">
        <v>4</v>
      </c>
      <c r="D2410" s="7" t="n">
        <v>3</v>
      </c>
      <c r="E2410" s="7" t="n">
        <v>13</v>
      </c>
      <c r="F2410" s="7" t="n">
        <v>200</v>
      </c>
      <c r="G2410" s="7" t="n">
        <v>0</v>
      </c>
      <c r="H2410" s="7" t="n">
        <v>8000</v>
      </c>
      <c r="I2410" s="7" t="n">
        <v>0</v>
      </c>
    </row>
    <row r="2411" spans="1:8">
      <c r="A2411" t="s">
        <v>4</v>
      </c>
      <c r="B2411" s="4" t="s">
        <v>5</v>
      </c>
      <c r="C2411" s="4" t="s">
        <v>7</v>
      </c>
      <c r="D2411" s="4" t="s">
        <v>7</v>
      </c>
      <c r="E2411" s="4" t="s">
        <v>13</v>
      </c>
      <c r="F2411" s="4" t="s">
        <v>11</v>
      </c>
    </row>
    <row r="2412" spans="1:8">
      <c r="A2412" t="n">
        <v>25333</v>
      </c>
      <c r="B2412" s="35" t="n">
        <v>45</v>
      </c>
      <c r="C2412" s="7" t="n">
        <v>5</v>
      </c>
      <c r="D2412" s="7" t="n">
        <v>3</v>
      </c>
      <c r="E2412" s="7" t="n">
        <v>25</v>
      </c>
      <c r="F2412" s="7" t="n">
        <v>8000</v>
      </c>
    </row>
    <row r="2413" spans="1:8">
      <c r="A2413" t="s">
        <v>4</v>
      </c>
      <c r="B2413" s="4" t="s">
        <v>5</v>
      </c>
      <c r="C2413" s="4" t="s">
        <v>7</v>
      </c>
      <c r="D2413" s="4" t="s">
        <v>11</v>
      </c>
      <c r="E2413" s="4" t="s">
        <v>13</v>
      </c>
    </row>
    <row r="2414" spans="1:8">
      <c r="A2414" t="n">
        <v>25342</v>
      </c>
      <c r="B2414" s="17" t="n">
        <v>58</v>
      </c>
      <c r="C2414" s="7" t="n">
        <v>100</v>
      </c>
      <c r="D2414" s="7" t="n">
        <v>2000</v>
      </c>
      <c r="E2414" s="7" t="n">
        <v>1</v>
      </c>
    </row>
    <row r="2415" spans="1:8">
      <c r="A2415" t="s">
        <v>4</v>
      </c>
      <c r="B2415" s="4" t="s">
        <v>5</v>
      </c>
      <c r="C2415" s="4" t="s">
        <v>7</v>
      </c>
      <c r="D2415" s="4" t="s">
        <v>11</v>
      </c>
    </row>
    <row r="2416" spans="1:8">
      <c r="A2416" t="n">
        <v>25350</v>
      </c>
      <c r="B2416" s="17" t="n">
        <v>58</v>
      </c>
      <c r="C2416" s="7" t="n">
        <v>255</v>
      </c>
      <c r="D2416" s="7" t="n">
        <v>0</v>
      </c>
    </row>
    <row r="2417" spans="1:9">
      <c r="A2417" t="s">
        <v>4</v>
      </c>
      <c r="B2417" s="4" t="s">
        <v>5</v>
      </c>
      <c r="C2417" s="4" t="s">
        <v>7</v>
      </c>
      <c r="D2417" s="4" t="s">
        <v>11</v>
      </c>
    </row>
    <row r="2418" spans="1:9">
      <c r="A2418" t="n">
        <v>25354</v>
      </c>
      <c r="B2418" s="35" t="n">
        <v>45</v>
      </c>
      <c r="C2418" s="7" t="n">
        <v>7</v>
      </c>
      <c r="D2418" s="7" t="n">
        <v>255</v>
      </c>
    </row>
    <row r="2419" spans="1:9">
      <c r="A2419" t="s">
        <v>4</v>
      </c>
      <c r="B2419" s="4" t="s">
        <v>5</v>
      </c>
      <c r="C2419" s="4" t="s">
        <v>7</v>
      </c>
      <c r="D2419" s="4" t="s">
        <v>11</v>
      </c>
      <c r="E2419" s="4" t="s">
        <v>13</v>
      </c>
    </row>
    <row r="2420" spans="1:9">
      <c r="A2420" t="n">
        <v>25358</v>
      </c>
      <c r="B2420" s="17" t="n">
        <v>58</v>
      </c>
      <c r="C2420" s="7" t="n">
        <v>101</v>
      </c>
      <c r="D2420" s="7" t="n">
        <v>1000</v>
      </c>
      <c r="E2420" s="7" t="n">
        <v>1</v>
      </c>
    </row>
    <row r="2421" spans="1:9">
      <c r="A2421" t="s">
        <v>4</v>
      </c>
      <c r="B2421" s="4" t="s">
        <v>5</v>
      </c>
      <c r="C2421" s="4" t="s">
        <v>7</v>
      </c>
      <c r="D2421" s="4" t="s">
        <v>11</v>
      </c>
    </row>
    <row r="2422" spans="1:9">
      <c r="A2422" t="n">
        <v>25366</v>
      </c>
      <c r="B2422" s="17" t="n">
        <v>58</v>
      </c>
      <c r="C2422" s="7" t="n">
        <v>254</v>
      </c>
      <c r="D2422" s="7" t="n">
        <v>0</v>
      </c>
    </row>
    <row r="2423" spans="1:9">
      <c r="A2423" t="s">
        <v>4</v>
      </c>
      <c r="B2423" s="4" t="s">
        <v>5</v>
      </c>
      <c r="C2423" s="4" t="s">
        <v>14</v>
      </c>
    </row>
    <row r="2424" spans="1:9">
      <c r="A2424" t="n">
        <v>25370</v>
      </c>
      <c r="B2424" s="37" t="n">
        <v>15</v>
      </c>
      <c r="C2424" s="7" t="n">
        <v>2097152</v>
      </c>
    </row>
    <row r="2425" spans="1:9">
      <c r="A2425" t="s">
        <v>4</v>
      </c>
      <c r="B2425" s="4" t="s">
        <v>5</v>
      </c>
      <c r="C2425" s="4" t="s">
        <v>7</v>
      </c>
      <c r="D2425" s="4" t="s">
        <v>7</v>
      </c>
      <c r="E2425" s="4" t="s">
        <v>13</v>
      </c>
      <c r="F2425" s="4" t="s">
        <v>13</v>
      </c>
      <c r="G2425" s="4" t="s">
        <v>13</v>
      </c>
      <c r="H2425" s="4" t="s">
        <v>11</v>
      </c>
    </row>
    <row r="2426" spans="1:9">
      <c r="A2426" t="n">
        <v>25375</v>
      </c>
      <c r="B2426" s="35" t="n">
        <v>45</v>
      </c>
      <c r="C2426" s="7" t="n">
        <v>2</v>
      </c>
      <c r="D2426" s="7" t="n">
        <v>3</v>
      </c>
      <c r="E2426" s="7" t="n">
        <v>-2.13000011444092</v>
      </c>
      <c r="F2426" s="7" t="n">
        <v>0.850000023841858</v>
      </c>
      <c r="G2426" s="7" t="n">
        <v>-11.3199996948242</v>
      </c>
      <c r="H2426" s="7" t="n">
        <v>0</v>
      </c>
    </row>
    <row r="2427" spans="1:9">
      <c r="A2427" t="s">
        <v>4</v>
      </c>
      <c r="B2427" s="4" t="s">
        <v>5</v>
      </c>
      <c r="C2427" s="4" t="s">
        <v>7</v>
      </c>
      <c r="D2427" s="4" t="s">
        <v>7</v>
      </c>
      <c r="E2427" s="4" t="s">
        <v>13</v>
      </c>
      <c r="F2427" s="4" t="s">
        <v>13</v>
      </c>
      <c r="G2427" s="4" t="s">
        <v>13</v>
      </c>
      <c r="H2427" s="4" t="s">
        <v>11</v>
      </c>
      <c r="I2427" s="4" t="s">
        <v>7</v>
      </c>
    </row>
    <row r="2428" spans="1:9">
      <c r="A2428" t="n">
        <v>25392</v>
      </c>
      <c r="B2428" s="35" t="n">
        <v>45</v>
      </c>
      <c r="C2428" s="7" t="n">
        <v>4</v>
      </c>
      <c r="D2428" s="7" t="n">
        <v>3</v>
      </c>
      <c r="E2428" s="7" t="n">
        <v>352.220001220703</v>
      </c>
      <c r="F2428" s="7" t="n">
        <v>268.579986572266</v>
      </c>
      <c r="G2428" s="7" t="n">
        <v>0</v>
      </c>
      <c r="H2428" s="7" t="n">
        <v>0</v>
      </c>
      <c r="I2428" s="7" t="n">
        <v>0</v>
      </c>
    </row>
    <row r="2429" spans="1:9">
      <c r="A2429" t="s">
        <v>4</v>
      </c>
      <c r="B2429" s="4" t="s">
        <v>5</v>
      </c>
      <c r="C2429" s="4" t="s">
        <v>7</v>
      </c>
      <c r="D2429" s="4" t="s">
        <v>7</v>
      </c>
      <c r="E2429" s="4" t="s">
        <v>13</v>
      </c>
      <c r="F2429" s="4" t="s">
        <v>11</v>
      </c>
    </row>
    <row r="2430" spans="1:9">
      <c r="A2430" t="n">
        <v>25410</v>
      </c>
      <c r="B2430" s="35" t="n">
        <v>45</v>
      </c>
      <c r="C2430" s="7" t="n">
        <v>5</v>
      </c>
      <c r="D2430" s="7" t="n">
        <v>3</v>
      </c>
      <c r="E2430" s="7" t="n">
        <v>1.60000002384186</v>
      </c>
      <c r="F2430" s="7" t="n">
        <v>0</v>
      </c>
    </row>
    <row r="2431" spans="1:9">
      <c r="A2431" t="s">
        <v>4</v>
      </c>
      <c r="B2431" s="4" t="s">
        <v>5</v>
      </c>
      <c r="C2431" s="4" t="s">
        <v>7</v>
      </c>
      <c r="D2431" s="4" t="s">
        <v>7</v>
      </c>
      <c r="E2431" s="4" t="s">
        <v>13</v>
      </c>
      <c r="F2431" s="4" t="s">
        <v>11</v>
      </c>
    </row>
    <row r="2432" spans="1:9">
      <c r="A2432" t="n">
        <v>25419</v>
      </c>
      <c r="B2432" s="35" t="n">
        <v>45</v>
      </c>
      <c r="C2432" s="7" t="n">
        <v>11</v>
      </c>
      <c r="D2432" s="7" t="n">
        <v>3</v>
      </c>
      <c r="E2432" s="7" t="n">
        <v>31.6000003814697</v>
      </c>
      <c r="F2432" s="7" t="n">
        <v>0</v>
      </c>
    </row>
    <row r="2433" spans="1:9">
      <c r="A2433" t="s">
        <v>4</v>
      </c>
      <c r="B2433" s="4" t="s">
        <v>5</v>
      </c>
      <c r="C2433" s="4" t="s">
        <v>7</v>
      </c>
      <c r="D2433" s="4" t="s">
        <v>7</v>
      </c>
      <c r="E2433" s="4" t="s">
        <v>13</v>
      </c>
      <c r="F2433" s="4" t="s">
        <v>13</v>
      </c>
      <c r="G2433" s="4" t="s">
        <v>13</v>
      </c>
      <c r="H2433" s="4" t="s">
        <v>11</v>
      </c>
    </row>
    <row r="2434" spans="1:9">
      <c r="A2434" t="n">
        <v>25428</v>
      </c>
      <c r="B2434" s="35" t="n">
        <v>45</v>
      </c>
      <c r="C2434" s="7" t="n">
        <v>2</v>
      </c>
      <c r="D2434" s="7" t="n">
        <v>3</v>
      </c>
      <c r="E2434" s="7" t="n">
        <v>-2.13000011444092</v>
      </c>
      <c r="F2434" s="7" t="n">
        <v>0.180000007152557</v>
      </c>
      <c r="G2434" s="7" t="n">
        <v>-11.1599998474121</v>
      </c>
      <c r="H2434" s="7" t="n">
        <v>4000</v>
      </c>
    </row>
    <row r="2435" spans="1:9">
      <c r="A2435" t="s">
        <v>4</v>
      </c>
      <c r="B2435" s="4" t="s">
        <v>5</v>
      </c>
      <c r="C2435" s="4" t="s">
        <v>7</v>
      </c>
      <c r="D2435" s="4" t="s">
        <v>7</v>
      </c>
      <c r="E2435" s="4" t="s">
        <v>13</v>
      </c>
      <c r="F2435" s="4" t="s">
        <v>13</v>
      </c>
      <c r="G2435" s="4" t="s">
        <v>13</v>
      </c>
      <c r="H2435" s="4" t="s">
        <v>11</v>
      </c>
      <c r="I2435" s="4" t="s">
        <v>7</v>
      </c>
    </row>
    <row r="2436" spans="1:9">
      <c r="A2436" t="n">
        <v>25445</v>
      </c>
      <c r="B2436" s="35" t="n">
        <v>45</v>
      </c>
      <c r="C2436" s="7" t="n">
        <v>4</v>
      </c>
      <c r="D2436" s="7" t="n">
        <v>3</v>
      </c>
      <c r="E2436" s="7" t="n">
        <v>352.100006103516</v>
      </c>
      <c r="F2436" s="7" t="n">
        <v>235.729995727539</v>
      </c>
      <c r="G2436" s="7" t="n">
        <v>0</v>
      </c>
      <c r="H2436" s="7" t="n">
        <v>4000</v>
      </c>
      <c r="I2436" s="7" t="n">
        <v>0</v>
      </c>
    </row>
    <row r="2437" spans="1:9">
      <c r="A2437" t="s">
        <v>4</v>
      </c>
      <c r="B2437" s="4" t="s">
        <v>5</v>
      </c>
      <c r="C2437" s="4" t="s">
        <v>7</v>
      </c>
      <c r="D2437" s="4" t="s">
        <v>7</v>
      </c>
      <c r="E2437" s="4" t="s">
        <v>13</v>
      </c>
      <c r="F2437" s="4" t="s">
        <v>11</v>
      </c>
    </row>
    <row r="2438" spans="1:9">
      <c r="A2438" t="n">
        <v>25463</v>
      </c>
      <c r="B2438" s="35" t="n">
        <v>45</v>
      </c>
      <c r="C2438" s="7" t="n">
        <v>5</v>
      </c>
      <c r="D2438" s="7" t="n">
        <v>3</v>
      </c>
      <c r="E2438" s="7" t="n">
        <v>1.39999997615814</v>
      </c>
      <c r="F2438" s="7" t="n">
        <v>4000</v>
      </c>
    </row>
    <row r="2439" spans="1:9">
      <c r="A2439" t="s">
        <v>4</v>
      </c>
      <c r="B2439" s="4" t="s">
        <v>5</v>
      </c>
      <c r="C2439" s="4" t="s">
        <v>7</v>
      </c>
      <c r="D2439" s="4" t="s">
        <v>11</v>
      </c>
      <c r="E2439" s="4" t="s">
        <v>8</v>
      </c>
      <c r="F2439" s="4" t="s">
        <v>8</v>
      </c>
      <c r="G2439" s="4" t="s">
        <v>8</v>
      </c>
      <c r="H2439" s="4" t="s">
        <v>8</v>
      </c>
    </row>
    <row r="2440" spans="1:9">
      <c r="A2440" t="n">
        <v>25472</v>
      </c>
      <c r="B2440" s="38" t="n">
        <v>51</v>
      </c>
      <c r="C2440" s="7" t="n">
        <v>3</v>
      </c>
      <c r="D2440" s="7" t="n">
        <v>0</v>
      </c>
      <c r="E2440" s="7" t="s">
        <v>276</v>
      </c>
      <c r="F2440" s="7" t="s">
        <v>109</v>
      </c>
      <c r="G2440" s="7" t="s">
        <v>86</v>
      </c>
      <c r="H2440" s="7" t="s">
        <v>87</v>
      </c>
    </row>
    <row r="2441" spans="1:9">
      <c r="A2441" t="s">
        <v>4</v>
      </c>
      <c r="B2441" s="4" t="s">
        <v>5</v>
      </c>
      <c r="C2441" s="4" t="s">
        <v>7</v>
      </c>
      <c r="D2441" s="4" t="s">
        <v>11</v>
      </c>
    </row>
    <row r="2442" spans="1:9">
      <c r="A2442" t="n">
        <v>25485</v>
      </c>
      <c r="B2442" s="17" t="n">
        <v>58</v>
      </c>
      <c r="C2442" s="7" t="n">
        <v>255</v>
      </c>
      <c r="D2442" s="7" t="n">
        <v>0</v>
      </c>
    </row>
    <row r="2443" spans="1:9">
      <c r="A2443" t="s">
        <v>4</v>
      </c>
      <c r="B2443" s="4" t="s">
        <v>5</v>
      </c>
      <c r="C2443" s="4" t="s">
        <v>7</v>
      </c>
      <c r="D2443" s="4" t="s">
        <v>11</v>
      </c>
    </row>
    <row r="2444" spans="1:9">
      <c r="A2444" t="n">
        <v>25489</v>
      </c>
      <c r="B2444" s="35" t="n">
        <v>45</v>
      </c>
      <c r="C2444" s="7" t="n">
        <v>7</v>
      </c>
      <c r="D2444" s="7" t="n">
        <v>255</v>
      </c>
    </row>
    <row r="2445" spans="1:9">
      <c r="A2445" t="s">
        <v>4</v>
      </c>
      <c r="B2445" s="4" t="s">
        <v>5</v>
      </c>
      <c r="C2445" s="4" t="s">
        <v>7</v>
      </c>
      <c r="D2445" s="4" t="s">
        <v>7</v>
      </c>
      <c r="E2445" s="4" t="s">
        <v>13</v>
      </c>
      <c r="F2445" s="4" t="s">
        <v>13</v>
      </c>
      <c r="G2445" s="4" t="s">
        <v>13</v>
      </c>
      <c r="H2445" s="4" t="s">
        <v>11</v>
      </c>
    </row>
    <row r="2446" spans="1:9">
      <c r="A2446" t="n">
        <v>25493</v>
      </c>
      <c r="B2446" s="35" t="n">
        <v>45</v>
      </c>
      <c r="C2446" s="7" t="n">
        <v>2</v>
      </c>
      <c r="D2446" s="7" t="n">
        <v>3</v>
      </c>
      <c r="E2446" s="7" t="n">
        <v>-2.13000011444092</v>
      </c>
      <c r="F2446" s="7" t="n">
        <v>0.170000001788139</v>
      </c>
      <c r="G2446" s="7" t="n">
        <v>-11.1599998474121</v>
      </c>
      <c r="H2446" s="7" t="n">
        <v>25000</v>
      </c>
    </row>
    <row r="2447" spans="1:9">
      <c r="A2447" t="s">
        <v>4</v>
      </c>
      <c r="B2447" s="4" t="s">
        <v>5</v>
      </c>
      <c r="C2447" s="4" t="s">
        <v>7</v>
      </c>
      <c r="D2447" s="4" t="s">
        <v>7</v>
      </c>
      <c r="E2447" s="4" t="s">
        <v>13</v>
      </c>
      <c r="F2447" s="4" t="s">
        <v>13</v>
      </c>
      <c r="G2447" s="4" t="s">
        <v>13</v>
      </c>
      <c r="H2447" s="4" t="s">
        <v>11</v>
      </c>
      <c r="I2447" s="4" t="s">
        <v>7</v>
      </c>
    </row>
    <row r="2448" spans="1:9">
      <c r="A2448" t="n">
        <v>25510</v>
      </c>
      <c r="B2448" s="35" t="n">
        <v>45</v>
      </c>
      <c r="C2448" s="7" t="n">
        <v>4</v>
      </c>
      <c r="D2448" s="7" t="n">
        <v>3</v>
      </c>
      <c r="E2448" s="7" t="n">
        <v>352.980010986328</v>
      </c>
      <c r="F2448" s="7" t="n">
        <v>274.049987792969</v>
      </c>
      <c r="G2448" s="7" t="n">
        <v>0</v>
      </c>
      <c r="H2448" s="7" t="n">
        <v>25000</v>
      </c>
      <c r="I2448" s="7" t="n">
        <v>1</v>
      </c>
    </row>
    <row r="2449" spans="1:9">
      <c r="A2449" t="s">
        <v>4</v>
      </c>
      <c r="B2449" s="4" t="s">
        <v>5</v>
      </c>
      <c r="C2449" s="4" t="s">
        <v>7</v>
      </c>
      <c r="D2449" s="4" t="s">
        <v>11</v>
      </c>
      <c r="E2449" s="4" t="s">
        <v>8</v>
      </c>
    </row>
    <row r="2450" spans="1:9">
      <c r="A2450" t="n">
        <v>25528</v>
      </c>
      <c r="B2450" s="38" t="n">
        <v>51</v>
      </c>
      <c r="C2450" s="7" t="n">
        <v>4</v>
      </c>
      <c r="D2450" s="7" t="n">
        <v>0</v>
      </c>
      <c r="E2450" s="7" t="s">
        <v>319</v>
      </c>
    </row>
    <row r="2451" spans="1:9">
      <c r="A2451" t="s">
        <v>4</v>
      </c>
      <c r="B2451" s="4" t="s">
        <v>5</v>
      </c>
      <c r="C2451" s="4" t="s">
        <v>11</v>
      </c>
    </row>
    <row r="2452" spans="1:9">
      <c r="A2452" t="n">
        <v>25542</v>
      </c>
      <c r="B2452" s="24" t="n">
        <v>16</v>
      </c>
      <c r="C2452" s="7" t="n">
        <v>0</v>
      </c>
    </row>
    <row r="2453" spans="1:9">
      <c r="A2453" t="s">
        <v>4</v>
      </c>
      <c r="B2453" s="4" t="s">
        <v>5</v>
      </c>
      <c r="C2453" s="4" t="s">
        <v>11</v>
      </c>
      <c r="D2453" s="4" t="s">
        <v>79</v>
      </c>
      <c r="E2453" s="4" t="s">
        <v>7</v>
      </c>
      <c r="F2453" s="4" t="s">
        <v>7</v>
      </c>
      <c r="G2453" s="4" t="s">
        <v>79</v>
      </c>
      <c r="H2453" s="4" t="s">
        <v>7</v>
      </c>
      <c r="I2453" s="4" t="s">
        <v>7</v>
      </c>
      <c r="J2453" s="4" t="s">
        <v>79</v>
      </c>
      <c r="K2453" s="4" t="s">
        <v>7</v>
      </c>
      <c r="L2453" s="4" t="s">
        <v>7</v>
      </c>
    </row>
    <row r="2454" spans="1:9">
      <c r="A2454" t="n">
        <v>25545</v>
      </c>
      <c r="B2454" s="39" t="n">
        <v>26</v>
      </c>
      <c r="C2454" s="7" t="n">
        <v>0</v>
      </c>
      <c r="D2454" s="7" t="s">
        <v>320</v>
      </c>
      <c r="E2454" s="7" t="n">
        <v>2</v>
      </c>
      <c r="F2454" s="7" t="n">
        <v>3</v>
      </c>
      <c r="G2454" s="7" t="s">
        <v>321</v>
      </c>
      <c r="H2454" s="7" t="n">
        <v>2</v>
      </c>
      <c r="I2454" s="7" t="n">
        <v>3</v>
      </c>
      <c r="J2454" s="7" t="s">
        <v>322</v>
      </c>
      <c r="K2454" s="7" t="n">
        <v>2</v>
      </c>
      <c r="L2454" s="7" t="n">
        <v>0</v>
      </c>
    </row>
    <row r="2455" spans="1:9">
      <c r="A2455" t="s">
        <v>4</v>
      </c>
      <c r="B2455" s="4" t="s">
        <v>5</v>
      </c>
    </row>
    <row r="2456" spans="1:9">
      <c r="A2456" t="n">
        <v>25742</v>
      </c>
      <c r="B2456" s="40" t="n">
        <v>28</v>
      </c>
    </row>
    <row r="2457" spans="1:9">
      <c r="A2457" t="s">
        <v>4</v>
      </c>
      <c r="B2457" s="4" t="s">
        <v>5</v>
      </c>
      <c r="C2457" s="4" t="s">
        <v>7</v>
      </c>
      <c r="D2457" s="4" t="s">
        <v>11</v>
      </c>
      <c r="E2457" s="4" t="s">
        <v>8</v>
      </c>
      <c r="F2457" s="4" t="s">
        <v>8</v>
      </c>
      <c r="G2457" s="4" t="s">
        <v>8</v>
      </c>
      <c r="H2457" s="4" t="s">
        <v>8</v>
      </c>
    </row>
    <row r="2458" spans="1:9">
      <c r="A2458" t="n">
        <v>25743</v>
      </c>
      <c r="B2458" s="38" t="n">
        <v>51</v>
      </c>
      <c r="C2458" s="7" t="n">
        <v>3</v>
      </c>
      <c r="D2458" s="7" t="n">
        <v>0</v>
      </c>
      <c r="E2458" s="7" t="s">
        <v>218</v>
      </c>
      <c r="F2458" s="7" t="s">
        <v>87</v>
      </c>
      <c r="G2458" s="7" t="s">
        <v>86</v>
      </c>
      <c r="H2458" s="7" t="s">
        <v>87</v>
      </c>
    </row>
    <row r="2459" spans="1:9">
      <c r="A2459" t="s">
        <v>4</v>
      </c>
      <c r="B2459" s="4" t="s">
        <v>5</v>
      </c>
      <c r="C2459" s="4" t="s">
        <v>11</v>
      </c>
      <c r="D2459" s="4" t="s">
        <v>13</v>
      </c>
      <c r="E2459" s="4" t="s">
        <v>13</v>
      </c>
      <c r="F2459" s="4" t="s">
        <v>13</v>
      </c>
      <c r="G2459" s="4" t="s">
        <v>11</v>
      </c>
      <c r="H2459" s="4" t="s">
        <v>11</v>
      </c>
    </row>
    <row r="2460" spans="1:9">
      <c r="A2460" t="n">
        <v>25756</v>
      </c>
      <c r="B2460" s="45" t="n">
        <v>60</v>
      </c>
      <c r="C2460" s="7" t="n">
        <v>0</v>
      </c>
      <c r="D2460" s="7" t="n">
        <v>0</v>
      </c>
      <c r="E2460" s="7" t="n">
        <v>0</v>
      </c>
      <c r="F2460" s="7" t="n">
        <v>0</v>
      </c>
      <c r="G2460" s="7" t="n">
        <v>1000</v>
      </c>
      <c r="H2460" s="7" t="n">
        <v>0</v>
      </c>
    </row>
    <row r="2461" spans="1:9">
      <c r="A2461" t="s">
        <v>4</v>
      </c>
      <c r="B2461" s="4" t="s">
        <v>5</v>
      </c>
      <c r="C2461" s="4" t="s">
        <v>11</v>
      </c>
    </row>
    <row r="2462" spans="1:9">
      <c r="A2462" t="n">
        <v>25775</v>
      </c>
      <c r="B2462" s="24" t="n">
        <v>16</v>
      </c>
      <c r="C2462" s="7" t="n">
        <v>500</v>
      </c>
    </row>
    <row r="2463" spans="1:9">
      <c r="A2463" t="s">
        <v>4</v>
      </c>
      <c r="B2463" s="4" t="s">
        <v>5</v>
      </c>
      <c r="C2463" s="4" t="s">
        <v>11</v>
      </c>
      <c r="D2463" s="4" t="s">
        <v>7</v>
      </c>
      <c r="E2463" s="4" t="s">
        <v>13</v>
      </c>
      <c r="F2463" s="4" t="s">
        <v>11</v>
      </c>
    </row>
    <row r="2464" spans="1:9">
      <c r="A2464" t="n">
        <v>25778</v>
      </c>
      <c r="B2464" s="41" t="n">
        <v>59</v>
      </c>
      <c r="C2464" s="7" t="n">
        <v>0</v>
      </c>
      <c r="D2464" s="7" t="n">
        <v>8</v>
      </c>
      <c r="E2464" s="7" t="n">
        <v>0.150000005960464</v>
      </c>
      <c r="F2464" s="7" t="n">
        <v>0</v>
      </c>
    </row>
    <row r="2465" spans="1:12">
      <c r="A2465" t="s">
        <v>4</v>
      </c>
      <c r="B2465" s="4" t="s">
        <v>5</v>
      </c>
      <c r="C2465" s="4" t="s">
        <v>11</v>
      </c>
    </row>
    <row r="2466" spans="1:12">
      <c r="A2466" t="n">
        <v>25788</v>
      </c>
      <c r="B2466" s="24" t="n">
        <v>16</v>
      </c>
      <c r="C2466" s="7" t="n">
        <v>1500</v>
      </c>
    </row>
    <row r="2467" spans="1:12">
      <c r="A2467" t="s">
        <v>4</v>
      </c>
      <c r="B2467" s="4" t="s">
        <v>5</v>
      </c>
      <c r="C2467" s="4" t="s">
        <v>11</v>
      </c>
      <c r="D2467" s="4" t="s">
        <v>7</v>
      </c>
      <c r="E2467" s="4" t="s">
        <v>13</v>
      </c>
      <c r="F2467" s="4" t="s">
        <v>11</v>
      </c>
    </row>
    <row r="2468" spans="1:12">
      <c r="A2468" t="n">
        <v>25791</v>
      </c>
      <c r="B2468" s="41" t="n">
        <v>59</v>
      </c>
      <c r="C2468" s="7" t="n">
        <v>0</v>
      </c>
      <c r="D2468" s="7" t="n">
        <v>255</v>
      </c>
      <c r="E2468" s="7" t="n">
        <v>0</v>
      </c>
      <c r="F2468" s="7" t="n">
        <v>0</v>
      </c>
    </row>
    <row r="2469" spans="1:12">
      <c r="A2469" t="s">
        <v>4</v>
      </c>
      <c r="B2469" s="4" t="s">
        <v>5</v>
      </c>
      <c r="C2469" s="4" t="s">
        <v>7</v>
      </c>
      <c r="D2469" s="4" t="s">
        <v>11</v>
      </c>
      <c r="E2469" s="4" t="s">
        <v>8</v>
      </c>
    </row>
    <row r="2470" spans="1:12">
      <c r="A2470" t="n">
        <v>25801</v>
      </c>
      <c r="B2470" s="38" t="n">
        <v>51</v>
      </c>
      <c r="C2470" s="7" t="n">
        <v>4</v>
      </c>
      <c r="D2470" s="7" t="n">
        <v>0</v>
      </c>
      <c r="E2470" s="7" t="s">
        <v>323</v>
      </c>
    </row>
    <row r="2471" spans="1:12">
      <c r="A2471" t="s">
        <v>4</v>
      </c>
      <c r="B2471" s="4" t="s">
        <v>5</v>
      </c>
      <c r="C2471" s="4" t="s">
        <v>11</v>
      </c>
    </row>
    <row r="2472" spans="1:12">
      <c r="A2472" t="n">
        <v>25816</v>
      </c>
      <c r="B2472" s="24" t="n">
        <v>16</v>
      </c>
      <c r="C2472" s="7" t="n">
        <v>0</v>
      </c>
    </row>
    <row r="2473" spans="1:12">
      <c r="A2473" t="s">
        <v>4</v>
      </c>
      <c r="B2473" s="4" t="s">
        <v>5</v>
      </c>
      <c r="C2473" s="4" t="s">
        <v>11</v>
      </c>
      <c r="D2473" s="4" t="s">
        <v>79</v>
      </c>
      <c r="E2473" s="4" t="s">
        <v>7</v>
      </c>
      <c r="F2473" s="4" t="s">
        <v>7</v>
      </c>
      <c r="G2473" s="4" t="s">
        <v>79</v>
      </c>
      <c r="H2473" s="4" t="s">
        <v>7</v>
      </c>
      <c r="I2473" s="4" t="s">
        <v>7</v>
      </c>
    </row>
    <row r="2474" spans="1:12">
      <c r="A2474" t="n">
        <v>25819</v>
      </c>
      <c r="B2474" s="39" t="n">
        <v>26</v>
      </c>
      <c r="C2474" s="7" t="n">
        <v>0</v>
      </c>
      <c r="D2474" s="7" t="s">
        <v>324</v>
      </c>
      <c r="E2474" s="7" t="n">
        <v>2</v>
      </c>
      <c r="F2474" s="7" t="n">
        <v>3</v>
      </c>
      <c r="G2474" s="7" t="s">
        <v>325</v>
      </c>
      <c r="H2474" s="7" t="n">
        <v>2</v>
      </c>
      <c r="I2474" s="7" t="n">
        <v>0</v>
      </c>
    </row>
    <row r="2475" spans="1:12">
      <c r="A2475" t="s">
        <v>4</v>
      </c>
      <c r="B2475" s="4" t="s">
        <v>5</v>
      </c>
    </row>
    <row r="2476" spans="1:12">
      <c r="A2476" t="n">
        <v>25968</v>
      </c>
      <c r="B2476" s="40" t="n">
        <v>28</v>
      </c>
    </row>
    <row r="2477" spans="1:12">
      <c r="A2477" t="s">
        <v>4</v>
      </c>
      <c r="B2477" s="4" t="s">
        <v>5</v>
      </c>
      <c r="C2477" s="4" t="s">
        <v>11</v>
      </c>
      <c r="D2477" s="4" t="s">
        <v>7</v>
      </c>
    </row>
    <row r="2478" spans="1:12">
      <c r="A2478" t="n">
        <v>25969</v>
      </c>
      <c r="B2478" s="44" t="n">
        <v>89</v>
      </c>
      <c r="C2478" s="7" t="n">
        <v>65533</v>
      </c>
      <c r="D2478" s="7" t="n">
        <v>1</v>
      </c>
    </row>
    <row r="2479" spans="1:12">
      <c r="A2479" t="s">
        <v>4</v>
      </c>
      <c r="B2479" s="4" t="s">
        <v>5</v>
      </c>
      <c r="C2479" s="4" t="s">
        <v>7</v>
      </c>
      <c r="D2479" s="4" t="s">
        <v>11</v>
      </c>
      <c r="E2479" s="4" t="s">
        <v>14</v>
      </c>
      <c r="F2479" s="4" t="s">
        <v>11</v>
      </c>
    </row>
    <row r="2480" spans="1:12">
      <c r="A2480" t="n">
        <v>25973</v>
      </c>
      <c r="B2480" s="14" t="n">
        <v>50</v>
      </c>
      <c r="C2480" s="7" t="n">
        <v>3</v>
      </c>
      <c r="D2480" s="7" t="n">
        <v>8040</v>
      </c>
      <c r="E2480" s="7" t="n">
        <v>1036831949</v>
      </c>
      <c r="F2480" s="7" t="n">
        <v>500</v>
      </c>
    </row>
    <row r="2481" spans="1:9">
      <c r="A2481" t="s">
        <v>4</v>
      </c>
      <c r="B2481" s="4" t="s">
        <v>5</v>
      </c>
      <c r="C2481" s="4" t="s">
        <v>7</v>
      </c>
      <c r="D2481" s="4" t="s">
        <v>13</v>
      </c>
      <c r="E2481" s="4" t="s">
        <v>11</v>
      </c>
      <c r="F2481" s="4" t="s">
        <v>7</v>
      </c>
    </row>
    <row r="2482" spans="1:9">
      <c r="A2482" t="n">
        <v>25983</v>
      </c>
      <c r="B2482" s="36" t="n">
        <v>49</v>
      </c>
      <c r="C2482" s="7" t="n">
        <v>3</v>
      </c>
      <c r="D2482" s="7" t="n">
        <v>0.600000023841858</v>
      </c>
      <c r="E2482" s="7" t="n">
        <v>500</v>
      </c>
      <c r="F2482" s="7" t="n">
        <v>0</v>
      </c>
    </row>
    <row r="2483" spans="1:9">
      <c r="A2483" t="s">
        <v>4</v>
      </c>
      <c r="B2483" s="4" t="s">
        <v>5</v>
      </c>
      <c r="C2483" s="4" t="s">
        <v>7</v>
      </c>
      <c r="D2483" s="4" t="s">
        <v>7</v>
      </c>
      <c r="E2483" s="4" t="s">
        <v>7</v>
      </c>
      <c r="F2483" s="4" t="s">
        <v>13</v>
      </c>
      <c r="G2483" s="4" t="s">
        <v>13</v>
      </c>
      <c r="H2483" s="4" t="s">
        <v>13</v>
      </c>
      <c r="I2483" s="4" t="s">
        <v>13</v>
      </c>
      <c r="J2483" s="4" t="s">
        <v>13</v>
      </c>
    </row>
    <row r="2484" spans="1:9">
      <c r="A2484" t="n">
        <v>25992</v>
      </c>
      <c r="B2484" s="26" t="n">
        <v>76</v>
      </c>
      <c r="C2484" s="7" t="n">
        <v>0</v>
      </c>
      <c r="D2484" s="7" t="n">
        <v>3</v>
      </c>
      <c r="E2484" s="7" t="n">
        <v>0</v>
      </c>
      <c r="F2484" s="7" t="n">
        <v>1</v>
      </c>
      <c r="G2484" s="7" t="n">
        <v>1</v>
      </c>
      <c r="H2484" s="7" t="n">
        <v>1</v>
      </c>
      <c r="I2484" s="7" t="n">
        <v>1</v>
      </c>
      <c r="J2484" s="7" t="n">
        <v>1000</v>
      </c>
    </row>
    <row r="2485" spans="1:9">
      <c r="A2485" t="s">
        <v>4</v>
      </c>
      <c r="B2485" s="4" t="s">
        <v>5</v>
      </c>
      <c r="C2485" s="4" t="s">
        <v>7</v>
      </c>
      <c r="D2485" s="4" t="s">
        <v>7</v>
      </c>
    </row>
    <row r="2486" spans="1:9">
      <c r="A2486" t="n">
        <v>26016</v>
      </c>
      <c r="B2486" s="42" t="n">
        <v>77</v>
      </c>
      <c r="C2486" s="7" t="n">
        <v>0</v>
      </c>
      <c r="D2486" s="7" t="n">
        <v>3</v>
      </c>
    </row>
    <row r="2487" spans="1:9">
      <c r="A2487" t="s">
        <v>4</v>
      </c>
      <c r="B2487" s="4" t="s">
        <v>5</v>
      </c>
      <c r="C2487" s="4" t="s">
        <v>11</v>
      </c>
    </row>
    <row r="2488" spans="1:9">
      <c r="A2488" t="n">
        <v>26019</v>
      </c>
      <c r="B2488" s="24" t="n">
        <v>16</v>
      </c>
      <c r="C2488" s="7" t="n">
        <v>1000</v>
      </c>
    </row>
    <row r="2489" spans="1:9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11</v>
      </c>
      <c r="F2489" s="4" t="s">
        <v>7</v>
      </c>
    </row>
    <row r="2490" spans="1:9">
      <c r="A2490" t="n">
        <v>26022</v>
      </c>
      <c r="B2490" s="43" t="n">
        <v>25</v>
      </c>
      <c r="C2490" s="7" t="n">
        <v>1</v>
      </c>
      <c r="D2490" s="7" t="n">
        <v>100</v>
      </c>
      <c r="E2490" s="7" t="n">
        <v>150</v>
      </c>
      <c r="F2490" s="7" t="n">
        <v>5</v>
      </c>
    </row>
    <row r="2491" spans="1:9">
      <c r="A2491" t="s">
        <v>4</v>
      </c>
      <c r="B2491" s="4" t="s">
        <v>5</v>
      </c>
      <c r="C2491" s="4" t="s">
        <v>7</v>
      </c>
      <c r="D2491" s="4" t="s">
        <v>7</v>
      </c>
      <c r="E2491" s="4" t="s">
        <v>7</v>
      </c>
      <c r="F2491" s="4" t="s">
        <v>7</v>
      </c>
    </row>
    <row r="2492" spans="1:9">
      <c r="A2492" t="n">
        <v>26029</v>
      </c>
      <c r="B2492" s="9" t="n">
        <v>14</v>
      </c>
      <c r="C2492" s="7" t="n">
        <v>0</v>
      </c>
      <c r="D2492" s="7" t="n">
        <v>128</v>
      </c>
      <c r="E2492" s="7" t="n">
        <v>0</v>
      </c>
      <c r="F2492" s="7" t="n">
        <v>0</v>
      </c>
    </row>
    <row r="2493" spans="1:9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8</v>
      </c>
    </row>
    <row r="2494" spans="1:9">
      <c r="A2494" t="n">
        <v>26034</v>
      </c>
      <c r="B2494" s="38" t="n">
        <v>51</v>
      </c>
      <c r="C2494" s="7" t="n">
        <v>4</v>
      </c>
      <c r="D2494" s="7" t="n">
        <v>0</v>
      </c>
      <c r="E2494" s="7" t="s">
        <v>323</v>
      </c>
    </row>
    <row r="2495" spans="1:9">
      <c r="A2495" t="s">
        <v>4</v>
      </c>
      <c r="B2495" s="4" t="s">
        <v>5</v>
      </c>
      <c r="C2495" s="4" t="s">
        <v>11</v>
      </c>
    </row>
    <row r="2496" spans="1:9">
      <c r="A2496" t="n">
        <v>26049</v>
      </c>
      <c r="B2496" s="24" t="n">
        <v>16</v>
      </c>
      <c r="C2496" s="7" t="n">
        <v>0</v>
      </c>
    </row>
    <row r="2497" spans="1:10">
      <c r="A2497" t="s">
        <v>4</v>
      </c>
      <c r="B2497" s="4" t="s">
        <v>5</v>
      </c>
      <c r="C2497" s="4" t="s">
        <v>11</v>
      </c>
      <c r="D2497" s="4" t="s">
        <v>79</v>
      </c>
      <c r="E2497" s="4" t="s">
        <v>7</v>
      </c>
      <c r="F2497" s="4" t="s">
        <v>7</v>
      </c>
      <c r="G2497" s="4" t="s">
        <v>79</v>
      </c>
      <c r="H2497" s="4" t="s">
        <v>7</v>
      </c>
      <c r="I2497" s="4" t="s">
        <v>7</v>
      </c>
      <c r="J2497" s="4" t="s">
        <v>79</v>
      </c>
      <c r="K2497" s="4" t="s">
        <v>7</v>
      </c>
      <c r="L2497" s="4" t="s">
        <v>7</v>
      </c>
      <c r="M2497" s="4" t="s">
        <v>79</v>
      </c>
      <c r="N2497" s="4" t="s">
        <v>7</v>
      </c>
      <c r="O2497" s="4" t="s">
        <v>7</v>
      </c>
      <c r="P2497" s="4" t="s">
        <v>79</v>
      </c>
      <c r="Q2497" s="4" t="s">
        <v>7</v>
      </c>
      <c r="R2497" s="4" t="s">
        <v>7</v>
      </c>
    </row>
    <row r="2498" spans="1:10">
      <c r="A2498" t="n">
        <v>26052</v>
      </c>
      <c r="B2498" s="39" t="n">
        <v>26</v>
      </c>
      <c r="C2498" s="7" t="n">
        <v>0</v>
      </c>
      <c r="D2498" s="7" t="s">
        <v>326</v>
      </c>
      <c r="E2498" s="7" t="n">
        <v>2</v>
      </c>
      <c r="F2498" s="7" t="n">
        <v>3</v>
      </c>
      <c r="G2498" s="7" t="s">
        <v>327</v>
      </c>
      <c r="H2498" s="7" t="n">
        <v>2</v>
      </c>
      <c r="I2498" s="7" t="n">
        <v>3</v>
      </c>
      <c r="J2498" s="7" t="s">
        <v>328</v>
      </c>
      <c r="K2498" s="7" t="n">
        <v>2</v>
      </c>
      <c r="L2498" s="7" t="n">
        <v>3</v>
      </c>
      <c r="M2498" s="7" t="s">
        <v>329</v>
      </c>
      <c r="N2498" s="7" t="n">
        <v>2</v>
      </c>
      <c r="O2498" s="7" t="n">
        <v>3</v>
      </c>
      <c r="P2498" s="7" t="s">
        <v>330</v>
      </c>
      <c r="Q2498" s="7" t="n">
        <v>2</v>
      </c>
      <c r="R2498" s="7" t="n">
        <v>0</v>
      </c>
    </row>
    <row r="2499" spans="1:10">
      <c r="A2499" t="s">
        <v>4</v>
      </c>
      <c r="B2499" s="4" t="s">
        <v>5</v>
      </c>
    </row>
    <row r="2500" spans="1:10">
      <c r="A2500" t="n">
        <v>26392</v>
      </c>
      <c r="B2500" s="40" t="n">
        <v>28</v>
      </c>
    </row>
    <row r="2501" spans="1:10">
      <c r="A2501" t="s">
        <v>4</v>
      </c>
      <c r="B2501" s="4" t="s">
        <v>5</v>
      </c>
      <c r="C2501" s="4" t="s">
        <v>7</v>
      </c>
      <c r="D2501" s="4" t="s">
        <v>11</v>
      </c>
      <c r="E2501" s="4" t="s">
        <v>11</v>
      </c>
      <c r="F2501" s="4" t="s">
        <v>7</v>
      </c>
    </row>
    <row r="2502" spans="1:10">
      <c r="A2502" t="n">
        <v>26393</v>
      </c>
      <c r="B2502" s="43" t="n">
        <v>25</v>
      </c>
      <c r="C2502" s="7" t="n">
        <v>1</v>
      </c>
      <c r="D2502" s="7" t="n">
        <v>65535</v>
      </c>
      <c r="E2502" s="7" t="n">
        <v>65535</v>
      </c>
      <c r="F2502" s="7" t="n">
        <v>0</v>
      </c>
    </row>
    <row r="2503" spans="1:10">
      <c r="A2503" t="s">
        <v>4</v>
      </c>
      <c r="B2503" s="4" t="s">
        <v>5</v>
      </c>
      <c r="C2503" s="4" t="s">
        <v>11</v>
      </c>
      <c r="D2503" s="4" t="s">
        <v>7</v>
      </c>
    </row>
    <row r="2504" spans="1:10">
      <c r="A2504" t="n">
        <v>26400</v>
      </c>
      <c r="B2504" s="44" t="n">
        <v>89</v>
      </c>
      <c r="C2504" s="7" t="n">
        <v>65533</v>
      </c>
      <c r="D2504" s="7" t="n">
        <v>1</v>
      </c>
    </row>
    <row r="2505" spans="1:10">
      <c r="A2505" t="s">
        <v>4</v>
      </c>
      <c r="B2505" s="4" t="s">
        <v>5</v>
      </c>
      <c r="C2505" s="4" t="s">
        <v>14</v>
      </c>
    </row>
    <row r="2506" spans="1:10">
      <c r="A2506" t="n">
        <v>26404</v>
      </c>
      <c r="B2506" s="37" t="n">
        <v>15</v>
      </c>
      <c r="C2506" s="7" t="n">
        <v>32768</v>
      </c>
    </row>
    <row r="2507" spans="1:10">
      <c r="A2507" t="s">
        <v>4</v>
      </c>
      <c r="B2507" s="4" t="s">
        <v>5</v>
      </c>
      <c r="C2507" s="4" t="s">
        <v>7</v>
      </c>
    </row>
    <row r="2508" spans="1:10">
      <c r="A2508" t="n">
        <v>26409</v>
      </c>
      <c r="B2508" s="35" t="n">
        <v>45</v>
      </c>
      <c r="C2508" s="7" t="n">
        <v>0</v>
      </c>
    </row>
    <row r="2509" spans="1:10">
      <c r="A2509" t="s">
        <v>4</v>
      </c>
      <c r="B2509" s="4" t="s">
        <v>5</v>
      </c>
      <c r="C2509" s="4" t="s">
        <v>7</v>
      </c>
      <c r="D2509" s="4" t="s">
        <v>7</v>
      </c>
      <c r="E2509" s="4" t="s">
        <v>13</v>
      </c>
      <c r="F2509" s="4" t="s">
        <v>13</v>
      </c>
      <c r="G2509" s="4" t="s">
        <v>13</v>
      </c>
      <c r="H2509" s="4" t="s">
        <v>11</v>
      </c>
    </row>
    <row r="2510" spans="1:10">
      <c r="A2510" t="n">
        <v>26411</v>
      </c>
      <c r="B2510" s="35" t="n">
        <v>45</v>
      </c>
      <c r="C2510" s="7" t="n">
        <v>2</v>
      </c>
      <c r="D2510" s="7" t="n">
        <v>3</v>
      </c>
      <c r="E2510" s="7" t="n">
        <v>-2.0699999332428</v>
      </c>
      <c r="F2510" s="7" t="n">
        <v>0.119999997317791</v>
      </c>
      <c r="G2510" s="7" t="n">
        <v>-11.0699996948242</v>
      </c>
      <c r="H2510" s="7" t="n">
        <v>0</v>
      </c>
    </row>
    <row r="2511" spans="1:10">
      <c r="A2511" t="s">
        <v>4</v>
      </c>
      <c r="B2511" s="4" t="s">
        <v>5</v>
      </c>
      <c r="C2511" s="4" t="s">
        <v>7</v>
      </c>
      <c r="D2511" s="4" t="s">
        <v>7</v>
      </c>
      <c r="E2511" s="4" t="s">
        <v>13</v>
      </c>
      <c r="F2511" s="4" t="s">
        <v>13</v>
      </c>
      <c r="G2511" s="4" t="s">
        <v>13</v>
      </c>
      <c r="H2511" s="4" t="s">
        <v>11</v>
      </c>
      <c r="I2511" s="4" t="s">
        <v>7</v>
      </c>
    </row>
    <row r="2512" spans="1:10">
      <c r="A2512" t="n">
        <v>26428</v>
      </c>
      <c r="B2512" s="35" t="n">
        <v>45</v>
      </c>
      <c r="C2512" s="7" t="n">
        <v>4</v>
      </c>
      <c r="D2512" s="7" t="n">
        <v>3</v>
      </c>
      <c r="E2512" s="7" t="n">
        <v>8.31999969482422</v>
      </c>
      <c r="F2512" s="7" t="n">
        <v>202.559997558594</v>
      </c>
      <c r="G2512" s="7" t="n">
        <v>0</v>
      </c>
      <c r="H2512" s="7" t="n">
        <v>0</v>
      </c>
      <c r="I2512" s="7" t="n">
        <v>0</v>
      </c>
    </row>
    <row r="2513" spans="1:18">
      <c r="A2513" t="s">
        <v>4</v>
      </c>
      <c r="B2513" s="4" t="s">
        <v>5</v>
      </c>
      <c r="C2513" s="4" t="s">
        <v>7</v>
      </c>
      <c r="D2513" s="4" t="s">
        <v>7</v>
      </c>
      <c r="E2513" s="4" t="s">
        <v>13</v>
      </c>
      <c r="F2513" s="4" t="s">
        <v>11</v>
      </c>
    </row>
    <row r="2514" spans="1:18">
      <c r="A2514" t="n">
        <v>26446</v>
      </c>
      <c r="B2514" s="35" t="n">
        <v>45</v>
      </c>
      <c r="C2514" s="7" t="n">
        <v>5</v>
      </c>
      <c r="D2514" s="7" t="n">
        <v>3</v>
      </c>
      <c r="E2514" s="7" t="n">
        <v>1.39999997615814</v>
      </c>
      <c r="F2514" s="7" t="n">
        <v>0</v>
      </c>
    </row>
    <row r="2515" spans="1:18">
      <c r="A2515" t="s">
        <v>4</v>
      </c>
      <c r="B2515" s="4" t="s">
        <v>5</v>
      </c>
      <c r="C2515" s="4" t="s">
        <v>7</v>
      </c>
      <c r="D2515" s="4" t="s">
        <v>7</v>
      </c>
      <c r="E2515" s="4" t="s">
        <v>13</v>
      </c>
      <c r="F2515" s="4" t="s">
        <v>11</v>
      </c>
    </row>
    <row r="2516" spans="1:18">
      <c r="A2516" t="n">
        <v>26455</v>
      </c>
      <c r="B2516" s="35" t="n">
        <v>45</v>
      </c>
      <c r="C2516" s="7" t="n">
        <v>11</v>
      </c>
      <c r="D2516" s="7" t="n">
        <v>3</v>
      </c>
      <c r="E2516" s="7" t="n">
        <v>31.6000003814697</v>
      </c>
      <c r="F2516" s="7" t="n">
        <v>0</v>
      </c>
    </row>
    <row r="2517" spans="1:18">
      <c r="A2517" t="s">
        <v>4</v>
      </c>
      <c r="B2517" s="4" t="s">
        <v>5</v>
      </c>
      <c r="C2517" s="4" t="s">
        <v>7</v>
      </c>
      <c r="D2517" s="4" t="s">
        <v>11</v>
      </c>
      <c r="E2517" s="4" t="s">
        <v>14</v>
      </c>
      <c r="F2517" s="4" t="s">
        <v>11</v>
      </c>
    </row>
    <row r="2518" spans="1:18">
      <c r="A2518" t="n">
        <v>26464</v>
      </c>
      <c r="B2518" s="14" t="n">
        <v>50</v>
      </c>
      <c r="C2518" s="7" t="n">
        <v>3</v>
      </c>
      <c r="D2518" s="7" t="n">
        <v>8040</v>
      </c>
      <c r="E2518" s="7" t="n">
        <v>1058642330</v>
      </c>
      <c r="F2518" s="7" t="n">
        <v>1000</v>
      </c>
    </row>
    <row r="2519" spans="1:18">
      <c r="A2519" t="s">
        <v>4</v>
      </c>
      <c r="B2519" s="4" t="s">
        <v>5</v>
      </c>
      <c r="C2519" s="4" t="s">
        <v>7</v>
      </c>
      <c r="D2519" s="4" t="s">
        <v>13</v>
      </c>
      <c r="E2519" s="4" t="s">
        <v>11</v>
      </c>
      <c r="F2519" s="4" t="s">
        <v>7</v>
      </c>
    </row>
    <row r="2520" spans="1:18">
      <c r="A2520" t="n">
        <v>26474</v>
      </c>
      <c r="B2520" s="36" t="n">
        <v>49</v>
      </c>
      <c r="C2520" s="7" t="n">
        <v>3</v>
      </c>
      <c r="D2520" s="7" t="n">
        <v>1</v>
      </c>
      <c r="E2520" s="7" t="n">
        <v>1000</v>
      </c>
      <c r="F2520" s="7" t="n">
        <v>0</v>
      </c>
    </row>
    <row r="2521" spans="1:18">
      <c r="A2521" t="s">
        <v>4</v>
      </c>
      <c r="B2521" s="4" t="s">
        <v>5</v>
      </c>
      <c r="C2521" s="4" t="s">
        <v>7</v>
      </c>
      <c r="D2521" s="4" t="s">
        <v>7</v>
      </c>
      <c r="E2521" s="4" t="s">
        <v>7</v>
      </c>
      <c r="F2521" s="4" t="s">
        <v>13</v>
      </c>
      <c r="G2521" s="4" t="s">
        <v>13</v>
      </c>
      <c r="H2521" s="4" t="s">
        <v>13</v>
      </c>
      <c r="I2521" s="4" t="s">
        <v>13</v>
      </c>
      <c r="J2521" s="4" t="s">
        <v>13</v>
      </c>
    </row>
    <row r="2522" spans="1:18">
      <c r="A2522" t="n">
        <v>26483</v>
      </c>
      <c r="B2522" s="26" t="n">
        <v>76</v>
      </c>
      <c r="C2522" s="7" t="n">
        <v>0</v>
      </c>
      <c r="D2522" s="7" t="n">
        <v>3</v>
      </c>
      <c r="E2522" s="7" t="n">
        <v>0</v>
      </c>
      <c r="F2522" s="7" t="n">
        <v>1</v>
      </c>
      <c r="G2522" s="7" t="n">
        <v>1</v>
      </c>
      <c r="H2522" s="7" t="n">
        <v>1</v>
      </c>
      <c r="I2522" s="7" t="n">
        <v>0</v>
      </c>
      <c r="J2522" s="7" t="n">
        <v>1000</v>
      </c>
    </row>
    <row r="2523" spans="1:18">
      <c r="A2523" t="s">
        <v>4</v>
      </c>
      <c r="B2523" s="4" t="s">
        <v>5</v>
      </c>
      <c r="C2523" s="4" t="s">
        <v>7</v>
      </c>
      <c r="D2523" s="4" t="s">
        <v>7</v>
      </c>
    </row>
    <row r="2524" spans="1:18">
      <c r="A2524" t="n">
        <v>26507</v>
      </c>
      <c r="B2524" s="42" t="n">
        <v>77</v>
      </c>
      <c r="C2524" s="7" t="n">
        <v>0</v>
      </c>
      <c r="D2524" s="7" t="n">
        <v>3</v>
      </c>
    </row>
    <row r="2525" spans="1:18">
      <c r="A2525" t="s">
        <v>4</v>
      </c>
      <c r="B2525" s="4" t="s">
        <v>5</v>
      </c>
      <c r="C2525" s="4" t="s">
        <v>7</v>
      </c>
      <c r="D2525" s="4" t="s">
        <v>11</v>
      </c>
      <c r="E2525" s="4" t="s">
        <v>8</v>
      </c>
    </row>
    <row r="2526" spans="1:18">
      <c r="A2526" t="n">
        <v>26510</v>
      </c>
      <c r="B2526" s="38" t="n">
        <v>51</v>
      </c>
      <c r="C2526" s="7" t="n">
        <v>4</v>
      </c>
      <c r="D2526" s="7" t="n">
        <v>0</v>
      </c>
      <c r="E2526" s="7" t="s">
        <v>331</v>
      </c>
    </row>
    <row r="2527" spans="1:18">
      <c r="A2527" t="s">
        <v>4</v>
      </c>
      <c r="B2527" s="4" t="s">
        <v>5</v>
      </c>
      <c r="C2527" s="4" t="s">
        <v>11</v>
      </c>
    </row>
    <row r="2528" spans="1:18">
      <c r="A2528" t="n">
        <v>26525</v>
      </c>
      <c r="B2528" s="24" t="n">
        <v>16</v>
      </c>
      <c r="C2528" s="7" t="n">
        <v>0</v>
      </c>
    </row>
    <row r="2529" spans="1:10">
      <c r="A2529" t="s">
        <v>4</v>
      </c>
      <c r="B2529" s="4" t="s">
        <v>5</v>
      </c>
      <c r="C2529" s="4" t="s">
        <v>11</v>
      </c>
      <c r="D2529" s="4" t="s">
        <v>79</v>
      </c>
      <c r="E2529" s="4" t="s">
        <v>7</v>
      </c>
      <c r="F2529" s="4" t="s">
        <v>7</v>
      </c>
      <c r="G2529" s="4" t="s">
        <v>79</v>
      </c>
      <c r="H2529" s="4" t="s">
        <v>7</v>
      </c>
      <c r="I2529" s="4" t="s">
        <v>7</v>
      </c>
      <c r="J2529" s="4" t="s">
        <v>79</v>
      </c>
      <c r="K2529" s="4" t="s">
        <v>7</v>
      </c>
      <c r="L2529" s="4" t="s">
        <v>7</v>
      </c>
    </row>
    <row r="2530" spans="1:10">
      <c r="A2530" t="n">
        <v>26528</v>
      </c>
      <c r="B2530" s="39" t="n">
        <v>26</v>
      </c>
      <c r="C2530" s="7" t="n">
        <v>0</v>
      </c>
      <c r="D2530" s="7" t="s">
        <v>332</v>
      </c>
      <c r="E2530" s="7" t="n">
        <v>2</v>
      </c>
      <c r="F2530" s="7" t="n">
        <v>3</v>
      </c>
      <c r="G2530" s="7" t="s">
        <v>333</v>
      </c>
      <c r="H2530" s="7" t="n">
        <v>2</v>
      </c>
      <c r="I2530" s="7" t="n">
        <v>3</v>
      </c>
      <c r="J2530" s="7" t="s">
        <v>334</v>
      </c>
      <c r="K2530" s="7" t="n">
        <v>2</v>
      </c>
      <c r="L2530" s="7" t="n">
        <v>0</v>
      </c>
    </row>
    <row r="2531" spans="1:10">
      <c r="A2531" t="s">
        <v>4</v>
      </c>
      <c r="B2531" s="4" t="s">
        <v>5</v>
      </c>
    </row>
    <row r="2532" spans="1:10">
      <c r="A2532" t="n">
        <v>26890</v>
      </c>
      <c r="B2532" s="40" t="n">
        <v>28</v>
      </c>
    </row>
    <row r="2533" spans="1:10">
      <c r="A2533" t="s">
        <v>4</v>
      </c>
      <c r="B2533" s="4" t="s">
        <v>5</v>
      </c>
      <c r="C2533" s="4" t="s">
        <v>11</v>
      </c>
      <c r="D2533" s="4" t="s">
        <v>7</v>
      </c>
    </row>
    <row r="2534" spans="1:10">
      <c r="A2534" t="n">
        <v>26891</v>
      </c>
      <c r="B2534" s="44" t="n">
        <v>89</v>
      </c>
      <c r="C2534" s="7" t="n">
        <v>65533</v>
      </c>
      <c r="D2534" s="7" t="n">
        <v>1</v>
      </c>
    </row>
    <row r="2535" spans="1:10">
      <c r="A2535" t="s">
        <v>4</v>
      </c>
      <c r="B2535" s="4" t="s">
        <v>5</v>
      </c>
      <c r="C2535" s="4" t="s">
        <v>7</v>
      </c>
      <c r="D2535" s="4" t="s">
        <v>11</v>
      </c>
      <c r="E2535" s="4" t="s">
        <v>14</v>
      </c>
      <c r="F2535" s="4" t="s">
        <v>11</v>
      </c>
    </row>
    <row r="2536" spans="1:10">
      <c r="A2536" t="n">
        <v>26895</v>
      </c>
      <c r="B2536" s="14" t="n">
        <v>50</v>
      </c>
      <c r="C2536" s="7" t="n">
        <v>3</v>
      </c>
      <c r="D2536" s="7" t="n">
        <v>8040</v>
      </c>
      <c r="E2536" s="7" t="n">
        <v>1036831949</v>
      </c>
      <c r="F2536" s="7" t="n">
        <v>500</v>
      </c>
    </row>
    <row r="2537" spans="1:10">
      <c r="A2537" t="s">
        <v>4</v>
      </c>
      <c r="B2537" s="4" t="s">
        <v>5</v>
      </c>
      <c r="C2537" s="4" t="s">
        <v>7</v>
      </c>
      <c r="D2537" s="4" t="s">
        <v>13</v>
      </c>
      <c r="E2537" s="4" t="s">
        <v>11</v>
      </c>
      <c r="F2537" s="4" t="s">
        <v>7</v>
      </c>
    </row>
    <row r="2538" spans="1:10">
      <c r="A2538" t="n">
        <v>26905</v>
      </c>
      <c r="B2538" s="36" t="n">
        <v>49</v>
      </c>
      <c r="C2538" s="7" t="n">
        <v>3</v>
      </c>
      <c r="D2538" s="7" t="n">
        <v>0.600000023841858</v>
      </c>
      <c r="E2538" s="7" t="n">
        <v>500</v>
      </c>
      <c r="F2538" s="7" t="n">
        <v>0</v>
      </c>
    </row>
    <row r="2539" spans="1:10">
      <c r="A2539" t="s">
        <v>4</v>
      </c>
      <c r="B2539" s="4" t="s">
        <v>5</v>
      </c>
      <c r="C2539" s="4" t="s">
        <v>7</v>
      </c>
      <c r="D2539" s="4" t="s">
        <v>7</v>
      </c>
      <c r="E2539" s="4" t="s">
        <v>7</v>
      </c>
      <c r="F2539" s="4" t="s">
        <v>13</v>
      </c>
      <c r="G2539" s="4" t="s">
        <v>13</v>
      </c>
      <c r="H2539" s="4" t="s">
        <v>13</v>
      </c>
      <c r="I2539" s="4" t="s">
        <v>13</v>
      </c>
      <c r="J2539" s="4" t="s">
        <v>13</v>
      </c>
    </row>
    <row r="2540" spans="1:10">
      <c r="A2540" t="n">
        <v>26914</v>
      </c>
      <c r="B2540" s="26" t="n">
        <v>76</v>
      </c>
      <c r="C2540" s="7" t="n">
        <v>14</v>
      </c>
      <c r="D2540" s="7" t="n">
        <v>3</v>
      </c>
      <c r="E2540" s="7" t="n">
        <v>0</v>
      </c>
      <c r="F2540" s="7" t="n">
        <v>1</v>
      </c>
      <c r="G2540" s="7" t="n">
        <v>1</v>
      </c>
      <c r="H2540" s="7" t="n">
        <v>1</v>
      </c>
      <c r="I2540" s="7" t="n">
        <v>1</v>
      </c>
      <c r="J2540" s="7" t="n">
        <v>500</v>
      </c>
    </row>
    <row r="2541" spans="1:10">
      <c r="A2541" t="s">
        <v>4</v>
      </c>
      <c r="B2541" s="4" t="s">
        <v>5</v>
      </c>
      <c r="C2541" s="4" t="s">
        <v>7</v>
      </c>
      <c r="D2541" s="4" t="s">
        <v>7</v>
      </c>
    </row>
    <row r="2542" spans="1:10">
      <c r="A2542" t="n">
        <v>26938</v>
      </c>
      <c r="B2542" s="42" t="n">
        <v>77</v>
      </c>
      <c r="C2542" s="7" t="n">
        <v>14</v>
      </c>
      <c r="D2542" s="7" t="n">
        <v>3</v>
      </c>
    </row>
    <row r="2543" spans="1:10">
      <c r="A2543" t="s">
        <v>4</v>
      </c>
      <c r="B2543" s="4" t="s">
        <v>5</v>
      </c>
      <c r="C2543" s="4" t="s">
        <v>11</v>
      </c>
    </row>
    <row r="2544" spans="1:10">
      <c r="A2544" t="n">
        <v>26941</v>
      </c>
      <c r="B2544" s="24" t="n">
        <v>16</v>
      </c>
      <c r="C2544" s="7" t="n">
        <v>1000</v>
      </c>
    </row>
    <row r="2545" spans="1:12">
      <c r="A2545" t="s">
        <v>4</v>
      </c>
      <c r="B2545" s="4" t="s">
        <v>5</v>
      </c>
      <c r="C2545" s="4" t="s">
        <v>7</v>
      </c>
      <c r="D2545" s="4" t="s">
        <v>7</v>
      </c>
      <c r="E2545" s="4" t="s">
        <v>7</v>
      </c>
      <c r="F2545" s="4" t="s">
        <v>13</v>
      </c>
      <c r="G2545" s="4" t="s">
        <v>13</v>
      </c>
      <c r="H2545" s="4" t="s">
        <v>13</v>
      </c>
      <c r="I2545" s="4" t="s">
        <v>13</v>
      </c>
      <c r="J2545" s="4" t="s">
        <v>13</v>
      </c>
    </row>
    <row r="2546" spans="1:12">
      <c r="A2546" t="n">
        <v>26944</v>
      </c>
      <c r="B2546" s="26" t="n">
        <v>76</v>
      </c>
      <c r="C2546" s="7" t="n">
        <v>15</v>
      </c>
      <c r="D2546" s="7" t="n">
        <v>3</v>
      </c>
      <c r="E2546" s="7" t="n">
        <v>0</v>
      </c>
      <c r="F2546" s="7" t="n">
        <v>1</v>
      </c>
      <c r="G2546" s="7" t="n">
        <v>1</v>
      </c>
      <c r="H2546" s="7" t="n">
        <v>1</v>
      </c>
      <c r="I2546" s="7" t="n">
        <v>1</v>
      </c>
      <c r="J2546" s="7" t="n">
        <v>500</v>
      </c>
    </row>
    <row r="2547" spans="1:12">
      <c r="A2547" t="s">
        <v>4</v>
      </c>
      <c r="B2547" s="4" t="s">
        <v>5</v>
      </c>
      <c r="C2547" s="4" t="s">
        <v>7</v>
      </c>
      <c r="D2547" s="4" t="s">
        <v>7</v>
      </c>
    </row>
    <row r="2548" spans="1:12">
      <c r="A2548" t="n">
        <v>26968</v>
      </c>
      <c r="B2548" s="42" t="n">
        <v>77</v>
      </c>
      <c r="C2548" s="7" t="n">
        <v>15</v>
      </c>
      <c r="D2548" s="7" t="n">
        <v>3</v>
      </c>
    </row>
    <row r="2549" spans="1:12">
      <c r="A2549" t="s">
        <v>4</v>
      </c>
      <c r="B2549" s="4" t="s">
        <v>5</v>
      </c>
      <c r="C2549" s="4" t="s">
        <v>11</v>
      </c>
    </row>
    <row r="2550" spans="1:12">
      <c r="A2550" t="n">
        <v>26971</v>
      </c>
      <c r="B2550" s="24" t="n">
        <v>16</v>
      </c>
      <c r="C2550" s="7" t="n">
        <v>1000</v>
      </c>
    </row>
    <row r="2551" spans="1:12">
      <c r="A2551" t="s">
        <v>4</v>
      </c>
      <c r="B2551" s="4" t="s">
        <v>5</v>
      </c>
      <c r="C2551" s="4" t="s">
        <v>7</v>
      </c>
      <c r="D2551" s="4" t="s">
        <v>7</v>
      </c>
      <c r="E2551" s="4" t="s">
        <v>7</v>
      </c>
      <c r="F2551" s="4" t="s">
        <v>13</v>
      </c>
      <c r="G2551" s="4" t="s">
        <v>13</v>
      </c>
      <c r="H2551" s="4" t="s">
        <v>13</v>
      </c>
      <c r="I2551" s="4" t="s">
        <v>13</v>
      </c>
      <c r="J2551" s="4" t="s">
        <v>13</v>
      </c>
    </row>
    <row r="2552" spans="1:12">
      <c r="A2552" t="n">
        <v>26974</v>
      </c>
      <c r="B2552" s="26" t="n">
        <v>76</v>
      </c>
      <c r="C2552" s="7" t="n">
        <v>16</v>
      </c>
      <c r="D2552" s="7" t="n">
        <v>3</v>
      </c>
      <c r="E2552" s="7" t="n">
        <v>0</v>
      </c>
      <c r="F2552" s="7" t="n">
        <v>1</v>
      </c>
      <c r="G2552" s="7" t="n">
        <v>1</v>
      </c>
      <c r="H2552" s="7" t="n">
        <v>1</v>
      </c>
      <c r="I2552" s="7" t="n">
        <v>1</v>
      </c>
      <c r="J2552" s="7" t="n">
        <v>500</v>
      </c>
    </row>
    <row r="2553" spans="1:12">
      <c r="A2553" t="s">
        <v>4</v>
      </c>
      <c r="B2553" s="4" t="s">
        <v>5</v>
      </c>
      <c r="C2553" s="4" t="s">
        <v>7</v>
      </c>
      <c r="D2553" s="4" t="s">
        <v>7</v>
      </c>
    </row>
    <row r="2554" spans="1:12">
      <c r="A2554" t="n">
        <v>26998</v>
      </c>
      <c r="B2554" s="42" t="n">
        <v>77</v>
      </c>
      <c r="C2554" s="7" t="n">
        <v>16</v>
      </c>
      <c r="D2554" s="7" t="n">
        <v>3</v>
      </c>
    </row>
    <row r="2555" spans="1:12">
      <c r="A2555" t="s">
        <v>4</v>
      </c>
      <c r="B2555" s="4" t="s">
        <v>5</v>
      </c>
      <c r="C2555" s="4" t="s">
        <v>11</v>
      </c>
    </row>
    <row r="2556" spans="1:12">
      <c r="A2556" t="n">
        <v>27001</v>
      </c>
      <c r="B2556" s="24" t="n">
        <v>16</v>
      </c>
      <c r="C2556" s="7" t="n">
        <v>1000</v>
      </c>
    </row>
    <row r="2557" spans="1:12">
      <c r="A2557" t="s">
        <v>4</v>
      </c>
      <c r="B2557" s="4" t="s">
        <v>5</v>
      </c>
      <c r="C2557" s="4" t="s">
        <v>7</v>
      </c>
      <c r="D2557" s="4" t="s">
        <v>7</v>
      </c>
      <c r="E2557" s="4" t="s">
        <v>7</v>
      </c>
      <c r="F2557" s="4" t="s">
        <v>13</v>
      </c>
      <c r="G2557" s="4" t="s">
        <v>13</v>
      </c>
      <c r="H2557" s="4" t="s">
        <v>13</v>
      </c>
      <c r="I2557" s="4" t="s">
        <v>13</v>
      </c>
      <c r="J2557" s="4" t="s">
        <v>13</v>
      </c>
    </row>
    <row r="2558" spans="1:12">
      <c r="A2558" t="n">
        <v>27004</v>
      </c>
      <c r="B2558" s="26" t="n">
        <v>76</v>
      </c>
      <c r="C2558" s="7" t="n">
        <v>17</v>
      </c>
      <c r="D2558" s="7" t="n">
        <v>3</v>
      </c>
      <c r="E2558" s="7" t="n">
        <v>0</v>
      </c>
      <c r="F2558" s="7" t="n">
        <v>1</v>
      </c>
      <c r="G2558" s="7" t="n">
        <v>1</v>
      </c>
      <c r="H2558" s="7" t="n">
        <v>1</v>
      </c>
      <c r="I2558" s="7" t="n">
        <v>1</v>
      </c>
      <c r="J2558" s="7" t="n">
        <v>500</v>
      </c>
    </row>
    <row r="2559" spans="1:12">
      <c r="A2559" t="s">
        <v>4</v>
      </c>
      <c r="B2559" s="4" t="s">
        <v>5</v>
      </c>
      <c r="C2559" s="4" t="s">
        <v>7</v>
      </c>
      <c r="D2559" s="4" t="s">
        <v>7</v>
      </c>
    </row>
    <row r="2560" spans="1:12">
      <c r="A2560" t="n">
        <v>27028</v>
      </c>
      <c r="B2560" s="42" t="n">
        <v>77</v>
      </c>
      <c r="C2560" s="7" t="n">
        <v>17</v>
      </c>
      <c r="D2560" s="7" t="n">
        <v>3</v>
      </c>
    </row>
    <row r="2561" spans="1:10">
      <c r="A2561" t="s">
        <v>4</v>
      </c>
      <c r="B2561" s="4" t="s">
        <v>5</v>
      </c>
      <c r="C2561" s="4" t="s">
        <v>11</v>
      </c>
    </row>
    <row r="2562" spans="1:10">
      <c r="A2562" t="n">
        <v>27031</v>
      </c>
      <c r="B2562" s="24" t="n">
        <v>16</v>
      </c>
      <c r="C2562" s="7" t="n">
        <v>1000</v>
      </c>
    </row>
    <row r="2563" spans="1:10">
      <c r="A2563" t="s">
        <v>4</v>
      </c>
      <c r="B2563" s="4" t="s">
        <v>5</v>
      </c>
      <c r="C2563" s="4" t="s">
        <v>7</v>
      </c>
      <c r="D2563" s="4" t="s">
        <v>11</v>
      </c>
      <c r="E2563" s="4" t="s">
        <v>14</v>
      </c>
      <c r="F2563" s="4" t="s">
        <v>11</v>
      </c>
    </row>
    <row r="2564" spans="1:10">
      <c r="A2564" t="n">
        <v>27034</v>
      </c>
      <c r="B2564" s="14" t="n">
        <v>50</v>
      </c>
      <c r="C2564" s="7" t="n">
        <v>3</v>
      </c>
      <c r="D2564" s="7" t="n">
        <v>8040</v>
      </c>
      <c r="E2564" s="7" t="n">
        <v>1058642330</v>
      </c>
      <c r="F2564" s="7" t="n">
        <v>1000</v>
      </c>
    </row>
    <row r="2565" spans="1:10">
      <c r="A2565" t="s">
        <v>4</v>
      </c>
      <c r="B2565" s="4" t="s">
        <v>5</v>
      </c>
      <c r="C2565" s="4" t="s">
        <v>7</v>
      </c>
      <c r="D2565" s="4" t="s">
        <v>13</v>
      </c>
      <c r="E2565" s="4" t="s">
        <v>11</v>
      </c>
      <c r="F2565" s="4" t="s">
        <v>7</v>
      </c>
    </row>
    <row r="2566" spans="1:10">
      <c r="A2566" t="n">
        <v>27044</v>
      </c>
      <c r="B2566" s="36" t="n">
        <v>49</v>
      </c>
      <c r="C2566" s="7" t="n">
        <v>3</v>
      </c>
      <c r="D2566" s="7" t="n">
        <v>1</v>
      </c>
      <c r="E2566" s="7" t="n">
        <v>1000</v>
      </c>
      <c r="F2566" s="7" t="n">
        <v>0</v>
      </c>
    </row>
    <row r="2567" spans="1:10">
      <c r="A2567" t="s">
        <v>4</v>
      </c>
      <c r="B2567" s="4" t="s">
        <v>5</v>
      </c>
      <c r="C2567" s="4" t="s">
        <v>7</v>
      </c>
      <c r="D2567" s="4" t="s">
        <v>7</v>
      </c>
      <c r="E2567" s="4" t="s">
        <v>7</v>
      </c>
      <c r="F2567" s="4" t="s">
        <v>13</v>
      </c>
      <c r="G2567" s="4" t="s">
        <v>13</v>
      </c>
      <c r="H2567" s="4" t="s">
        <v>13</v>
      </c>
      <c r="I2567" s="4" t="s">
        <v>13</v>
      </c>
      <c r="J2567" s="4" t="s">
        <v>13</v>
      </c>
    </row>
    <row r="2568" spans="1:10">
      <c r="A2568" t="n">
        <v>27053</v>
      </c>
      <c r="B2568" s="26" t="n">
        <v>76</v>
      </c>
      <c r="C2568" s="7" t="n">
        <v>14</v>
      </c>
      <c r="D2568" s="7" t="n">
        <v>3</v>
      </c>
      <c r="E2568" s="7" t="n">
        <v>0</v>
      </c>
      <c r="F2568" s="7" t="n">
        <v>1</v>
      </c>
      <c r="G2568" s="7" t="n">
        <v>1</v>
      </c>
      <c r="H2568" s="7" t="n">
        <v>1</v>
      </c>
      <c r="I2568" s="7" t="n">
        <v>0</v>
      </c>
      <c r="J2568" s="7" t="n">
        <v>0</v>
      </c>
    </row>
    <row r="2569" spans="1:10">
      <c r="A2569" t="s">
        <v>4</v>
      </c>
      <c r="B2569" s="4" t="s">
        <v>5</v>
      </c>
      <c r="C2569" s="4" t="s">
        <v>7</v>
      </c>
      <c r="D2569" s="4" t="s">
        <v>7</v>
      </c>
      <c r="E2569" s="4" t="s">
        <v>7</v>
      </c>
      <c r="F2569" s="4" t="s">
        <v>13</v>
      </c>
      <c r="G2569" s="4" t="s">
        <v>13</v>
      </c>
      <c r="H2569" s="4" t="s">
        <v>13</v>
      </c>
      <c r="I2569" s="4" t="s">
        <v>13</v>
      </c>
      <c r="J2569" s="4" t="s">
        <v>13</v>
      </c>
    </row>
    <row r="2570" spans="1:10">
      <c r="A2570" t="n">
        <v>27077</v>
      </c>
      <c r="B2570" s="26" t="n">
        <v>76</v>
      </c>
      <c r="C2570" s="7" t="n">
        <v>15</v>
      </c>
      <c r="D2570" s="7" t="n">
        <v>3</v>
      </c>
      <c r="E2570" s="7" t="n">
        <v>0</v>
      </c>
      <c r="F2570" s="7" t="n">
        <v>1</v>
      </c>
      <c r="G2570" s="7" t="n">
        <v>1</v>
      </c>
      <c r="H2570" s="7" t="n">
        <v>1</v>
      </c>
      <c r="I2570" s="7" t="n">
        <v>0</v>
      </c>
      <c r="J2570" s="7" t="n">
        <v>0</v>
      </c>
    </row>
    <row r="2571" spans="1:10">
      <c r="A2571" t="s">
        <v>4</v>
      </c>
      <c r="B2571" s="4" t="s">
        <v>5</v>
      </c>
      <c r="C2571" s="4" t="s">
        <v>7</v>
      </c>
      <c r="D2571" s="4" t="s">
        <v>7</v>
      </c>
      <c r="E2571" s="4" t="s">
        <v>7</v>
      </c>
      <c r="F2571" s="4" t="s">
        <v>13</v>
      </c>
      <c r="G2571" s="4" t="s">
        <v>13</v>
      </c>
      <c r="H2571" s="4" t="s">
        <v>13</v>
      </c>
      <c r="I2571" s="4" t="s">
        <v>13</v>
      </c>
      <c r="J2571" s="4" t="s">
        <v>13</v>
      </c>
    </row>
    <row r="2572" spans="1:10">
      <c r="A2572" t="n">
        <v>27101</v>
      </c>
      <c r="B2572" s="26" t="n">
        <v>76</v>
      </c>
      <c r="C2572" s="7" t="n">
        <v>16</v>
      </c>
      <c r="D2572" s="7" t="n">
        <v>3</v>
      </c>
      <c r="E2572" s="7" t="n">
        <v>0</v>
      </c>
      <c r="F2572" s="7" t="n">
        <v>1</v>
      </c>
      <c r="G2572" s="7" t="n">
        <v>1</v>
      </c>
      <c r="H2572" s="7" t="n">
        <v>1</v>
      </c>
      <c r="I2572" s="7" t="n">
        <v>0</v>
      </c>
      <c r="J2572" s="7" t="n">
        <v>0</v>
      </c>
    </row>
    <row r="2573" spans="1:10">
      <c r="A2573" t="s">
        <v>4</v>
      </c>
      <c r="B2573" s="4" t="s">
        <v>5</v>
      </c>
      <c r="C2573" s="4" t="s">
        <v>7</v>
      </c>
      <c r="D2573" s="4" t="s">
        <v>7</v>
      </c>
      <c r="E2573" s="4" t="s">
        <v>7</v>
      </c>
      <c r="F2573" s="4" t="s">
        <v>13</v>
      </c>
      <c r="G2573" s="4" t="s">
        <v>13</v>
      </c>
      <c r="H2573" s="4" t="s">
        <v>13</v>
      </c>
      <c r="I2573" s="4" t="s">
        <v>13</v>
      </c>
      <c r="J2573" s="4" t="s">
        <v>13</v>
      </c>
    </row>
    <row r="2574" spans="1:10">
      <c r="A2574" t="n">
        <v>27125</v>
      </c>
      <c r="B2574" s="26" t="n">
        <v>76</v>
      </c>
      <c r="C2574" s="7" t="n">
        <v>17</v>
      </c>
      <c r="D2574" s="7" t="n">
        <v>3</v>
      </c>
      <c r="E2574" s="7" t="n">
        <v>0</v>
      </c>
      <c r="F2574" s="7" t="n">
        <v>1</v>
      </c>
      <c r="G2574" s="7" t="n">
        <v>1</v>
      </c>
      <c r="H2574" s="7" t="n">
        <v>1</v>
      </c>
      <c r="I2574" s="7" t="n">
        <v>0</v>
      </c>
      <c r="J2574" s="7" t="n">
        <v>500</v>
      </c>
    </row>
    <row r="2575" spans="1:10">
      <c r="A2575" t="s">
        <v>4</v>
      </c>
      <c r="B2575" s="4" t="s">
        <v>5</v>
      </c>
      <c r="C2575" s="4" t="s">
        <v>7</v>
      </c>
      <c r="D2575" s="4" t="s">
        <v>7</v>
      </c>
    </row>
    <row r="2576" spans="1:10">
      <c r="A2576" t="n">
        <v>27149</v>
      </c>
      <c r="B2576" s="42" t="n">
        <v>77</v>
      </c>
      <c r="C2576" s="7" t="n">
        <v>17</v>
      </c>
      <c r="D2576" s="7" t="n">
        <v>3</v>
      </c>
    </row>
    <row r="2577" spans="1:10">
      <c r="A2577" t="s">
        <v>4</v>
      </c>
      <c r="B2577" s="4" t="s">
        <v>5</v>
      </c>
      <c r="C2577" s="4" t="s">
        <v>7</v>
      </c>
      <c r="D2577" s="4" t="s">
        <v>11</v>
      </c>
      <c r="E2577" s="4" t="s">
        <v>8</v>
      </c>
    </row>
    <row r="2578" spans="1:10">
      <c r="A2578" t="n">
        <v>27152</v>
      </c>
      <c r="B2578" s="38" t="n">
        <v>51</v>
      </c>
      <c r="C2578" s="7" t="n">
        <v>4</v>
      </c>
      <c r="D2578" s="7" t="n">
        <v>0</v>
      </c>
      <c r="E2578" s="7" t="s">
        <v>323</v>
      </c>
    </row>
    <row r="2579" spans="1:10">
      <c r="A2579" t="s">
        <v>4</v>
      </c>
      <c r="B2579" s="4" t="s">
        <v>5</v>
      </c>
      <c r="C2579" s="4" t="s">
        <v>11</v>
      </c>
    </row>
    <row r="2580" spans="1:10">
      <c r="A2580" t="n">
        <v>27167</v>
      </c>
      <c r="B2580" s="24" t="n">
        <v>16</v>
      </c>
      <c r="C2580" s="7" t="n">
        <v>0</v>
      </c>
    </row>
    <row r="2581" spans="1:10">
      <c r="A2581" t="s">
        <v>4</v>
      </c>
      <c r="B2581" s="4" t="s">
        <v>5</v>
      </c>
      <c r="C2581" s="4" t="s">
        <v>11</v>
      </c>
      <c r="D2581" s="4" t="s">
        <v>79</v>
      </c>
      <c r="E2581" s="4" t="s">
        <v>7</v>
      </c>
      <c r="F2581" s="4" t="s">
        <v>7</v>
      </c>
      <c r="G2581" s="4" t="s">
        <v>79</v>
      </c>
      <c r="H2581" s="4" t="s">
        <v>7</v>
      </c>
      <c r="I2581" s="4" t="s">
        <v>7</v>
      </c>
      <c r="J2581" s="4" t="s">
        <v>79</v>
      </c>
      <c r="K2581" s="4" t="s">
        <v>7</v>
      </c>
      <c r="L2581" s="4" t="s">
        <v>7</v>
      </c>
    </row>
    <row r="2582" spans="1:10">
      <c r="A2582" t="n">
        <v>27170</v>
      </c>
      <c r="B2582" s="39" t="n">
        <v>26</v>
      </c>
      <c r="C2582" s="7" t="n">
        <v>0</v>
      </c>
      <c r="D2582" s="7" t="s">
        <v>335</v>
      </c>
      <c r="E2582" s="7" t="n">
        <v>2</v>
      </c>
      <c r="F2582" s="7" t="n">
        <v>3</v>
      </c>
      <c r="G2582" s="7" t="s">
        <v>336</v>
      </c>
      <c r="H2582" s="7" t="n">
        <v>2</v>
      </c>
      <c r="I2582" s="7" t="n">
        <v>3</v>
      </c>
      <c r="J2582" s="7" t="s">
        <v>337</v>
      </c>
      <c r="K2582" s="7" t="n">
        <v>2</v>
      </c>
      <c r="L2582" s="7" t="n">
        <v>0</v>
      </c>
    </row>
    <row r="2583" spans="1:10">
      <c r="A2583" t="s">
        <v>4</v>
      </c>
      <c r="B2583" s="4" t="s">
        <v>5</v>
      </c>
    </row>
    <row r="2584" spans="1:10">
      <c r="A2584" t="n">
        <v>27534</v>
      </c>
      <c r="B2584" s="40" t="n">
        <v>28</v>
      </c>
    </row>
    <row r="2585" spans="1:10">
      <c r="A2585" t="s">
        <v>4</v>
      </c>
      <c r="B2585" s="4" t="s">
        <v>5</v>
      </c>
      <c r="C2585" s="4" t="s">
        <v>11</v>
      </c>
      <c r="D2585" s="4" t="s">
        <v>7</v>
      </c>
    </row>
    <row r="2586" spans="1:10">
      <c r="A2586" t="n">
        <v>27535</v>
      </c>
      <c r="B2586" s="44" t="n">
        <v>89</v>
      </c>
      <c r="C2586" s="7" t="n">
        <v>65533</v>
      </c>
      <c r="D2586" s="7" t="n">
        <v>1</v>
      </c>
    </row>
    <row r="2587" spans="1:10">
      <c r="A2587" t="s">
        <v>4</v>
      </c>
      <c r="B2587" s="4" t="s">
        <v>5</v>
      </c>
      <c r="C2587" s="4" t="s">
        <v>7</v>
      </c>
      <c r="D2587" s="4" t="s">
        <v>11</v>
      </c>
      <c r="E2587" s="4" t="s">
        <v>13</v>
      </c>
    </row>
    <row r="2588" spans="1:10">
      <c r="A2588" t="n">
        <v>27539</v>
      </c>
      <c r="B2588" s="17" t="n">
        <v>58</v>
      </c>
      <c r="C2588" s="7" t="n">
        <v>0</v>
      </c>
      <c r="D2588" s="7" t="n">
        <v>300</v>
      </c>
      <c r="E2588" s="7" t="n">
        <v>0.300000011920929</v>
      </c>
    </row>
    <row r="2589" spans="1:10">
      <c r="A2589" t="s">
        <v>4</v>
      </c>
      <c r="B2589" s="4" t="s">
        <v>5</v>
      </c>
      <c r="C2589" s="4" t="s">
        <v>7</v>
      </c>
      <c r="D2589" s="4" t="s">
        <v>11</v>
      </c>
    </row>
    <row r="2590" spans="1:10">
      <c r="A2590" t="n">
        <v>27547</v>
      </c>
      <c r="B2590" s="17" t="n">
        <v>58</v>
      </c>
      <c r="C2590" s="7" t="n">
        <v>255</v>
      </c>
      <c r="D2590" s="7" t="n">
        <v>0</v>
      </c>
    </row>
    <row r="2591" spans="1:10">
      <c r="A2591" t="s">
        <v>4</v>
      </c>
      <c r="B2591" s="4" t="s">
        <v>5</v>
      </c>
      <c r="C2591" s="4" t="s">
        <v>7</v>
      </c>
      <c r="D2591" s="4" t="s">
        <v>11</v>
      </c>
      <c r="E2591" s="4" t="s">
        <v>11</v>
      </c>
      <c r="F2591" s="4" t="s">
        <v>11</v>
      </c>
      <c r="G2591" s="4" t="s">
        <v>11</v>
      </c>
      <c r="H2591" s="4" t="s">
        <v>7</v>
      </c>
    </row>
    <row r="2592" spans="1:10">
      <c r="A2592" t="n">
        <v>27551</v>
      </c>
      <c r="B2592" s="43" t="n">
        <v>25</v>
      </c>
      <c r="C2592" s="7" t="n">
        <v>5</v>
      </c>
      <c r="D2592" s="7" t="n">
        <v>65535</v>
      </c>
      <c r="E2592" s="7" t="n">
        <v>50</v>
      </c>
      <c r="F2592" s="7" t="n">
        <v>65535</v>
      </c>
      <c r="G2592" s="7" t="n">
        <v>65535</v>
      </c>
      <c r="H2592" s="7" t="n">
        <v>0</v>
      </c>
    </row>
    <row r="2593" spans="1:12">
      <c r="A2593" t="s">
        <v>4</v>
      </c>
      <c r="B2593" s="4" t="s">
        <v>5</v>
      </c>
      <c r="C2593" s="4" t="s">
        <v>11</v>
      </c>
      <c r="D2593" s="4" t="s">
        <v>7</v>
      </c>
      <c r="E2593" s="4" t="s">
        <v>7</v>
      </c>
      <c r="F2593" s="4" t="s">
        <v>7</v>
      </c>
      <c r="G2593" s="4" t="s">
        <v>79</v>
      </c>
      <c r="H2593" s="4" t="s">
        <v>7</v>
      </c>
      <c r="I2593" s="4" t="s">
        <v>7</v>
      </c>
      <c r="J2593" s="4" t="s">
        <v>7</v>
      </c>
      <c r="K2593" s="4" t="s">
        <v>7</v>
      </c>
    </row>
    <row r="2594" spans="1:12">
      <c r="A2594" t="n">
        <v>27562</v>
      </c>
      <c r="B2594" s="58" t="n">
        <v>24</v>
      </c>
      <c r="C2594" s="7" t="n">
        <v>65533</v>
      </c>
      <c r="D2594" s="7" t="n">
        <v>11</v>
      </c>
      <c r="E2594" s="7" t="n">
        <v>6</v>
      </c>
      <c r="F2594" s="7" t="n">
        <v>8</v>
      </c>
      <c r="G2594" s="7" t="s">
        <v>338</v>
      </c>
      <c r="H2594" s="7" t="n">
        <v>6</v>
      </c>
      <c r="I2594" s="7" t="n">
        <v>8</v>
      </c>
      <c r="J2594" s="7" t="n">
        <v>2</v>
      </c>
      <c r="K2594" s="7" t="n">
        <v>0</v>
      </c>
    </row>
    <row r="2595" spans="1:12">
      <c r="A2595" t="s">
        <v>4</v>
      </c>
      <c r="B2595" s="4" t="s">
        <v>5</v>
      </c>
      <c r="C2595" s="4" t="s">
        <v>7</v>
      </c>
      <c r="D2595" s="4" t="s">
        <v>7</v>
      </c>
      <c r="E2595" s="4" t="s">
        <v>14</v>
      </c>
      <c r="F2595" s="4" t="s">
        <v>7</v>
      </c>
      <c r="G2595" s="4" t="s">
        <v>7</v>
      </c>
    </row>
    <row r="2596" spans="1:12">
      <c r="A2596" t="n">
        <v>27606</v>
      </c>
      <c r="B2596" s="59" t="n">
        <v>18</v>
      </c>
      <c r="C2596" s="7" t="n">
        <v>1</v>
      </c>
      <c r="D2596" s="7" t="n">
        <v>0</v>
      </c>
      <c r="E2596" s="7" t="n">
        <v>0</v>
      </c>
      <c r="F2596" s="7" t="n">
        <v>19</v>
      </c>
      <c r="G2596" s="7" t="n">
        <v>1</v>
      </c>
    </row>
    <row r="2597" spans="1:12">
      <c r="A2597" t="s">
        <v>4</v>
      </c>
      <c r="B2597" s="4" t="s">
        <v>5</v>
      </c>
      <c r="C2597" s="4" t="s">
        <v>7</v>
      </c>
      <c r="D2597" s="4" t="s">
        <v>7</v>
      </c>
      <c r="E2597" s="4" t="s">
        <v>11</v>
      </c>
      <c r="F2597" s="4" t="s">
        <v>14</v>
      </c>
    </row>
    <row r="2598" spans="1:12">
      <c r="A2598" t="n">
        <v>27615</v>
      </c>
      <c r="B2598" s="60" t="n">
        <v>31</v>
      </c>
      <c r="C2598" s="7" t="n">
        <v>0</v>
      </c>
      <c r="D2598" s="7" t="n">
        <v>0</v>
      </c>
      <c r="E2598" s="7" t="n">
        <v>0</v>
      </c>
      <c r="F2598" s="7" t="n">
        <v>1107296256</v>
      </c>
    </row>
    <row r="2599" spans="1:12">
      <c r="A2599" t="s">
        <v>4</v>
      </c>
      <c r="B2599" s="4" t="s">
        <v>5</v>
      </c>
      <c r="C2599" s="4" t="s">
        <v>7</v>
      </c>
      <c r="D2599" s="4" t="s">
        <v>7</v>
      </c>
      <c r="E2599" s="4" t="s">
        <v>8</v>
      </c>
      <c r="F2599" s="4" t="s">
        <v>11</v>
      </c>
    </row>
    <row r="2600" spans="1:12">
      <c r="A2600" t="n">
        <v>27624</v>
      </c>
      <c r="B2600" s="60" t="n">
        <v>31</v>
      </c>
      <c r="C2600" s="7" t="n">
        <v>1</v>
      </c>
      <c r="D2600" s="7" t="n">
        <v>0</v>
      </c>
      <c r="E2600" s="7" t="s">
        <v>339</v>
      </c>
      <c r="F2600" s="7" t="n">
        <v>1</v>
      </c>
    </row>
    <row r="2601" spans="1:12">
      <c r="A2601" t="s">
        <v>4</v>
      </c>
      <c r="B2601" s="4" t="s">
        <v>5</v>
      </c>
      <c r="C2601" s="4" t="s">
        <v>7</v>
      </c>
      <c r="D2601" s="4" t="s">
        <v>7</v>
      </c>
      <c r="E2601" s="4" t="s">
        <v>8</v>
      </c>
      <c r="F2601" s="4" t="s">
        <v>11</v>
      </c>
    </row>
    <row r="2602" spans="1:12">
      <c r="A2602" t="n">
        <v>27635</v>
      </c>
      <c r="B2602" s="60" t="n">
        <v>31</v>
      </c>
      <c r="C2602" s="7" t="n">
        <v>1</v>
      </c>
      <c r="D2602" s="7" t="n">
        <v>0</v>
      </c>
      <c r="E2602" s="7" t="s">
        <v>340</v>
      </c>
      <c r="F2602" s="7" t="n">
        <v>2</v>
      </c>
    </row>
    <row r="2603" spans="1:12">
      <c r="A2603" t="s">
        <v>4</v>
      </c>
      <c r="B2603" s="4" t="s">
        <v>5</v>
      </c>
      <c r="C2603" s="4" t="s">
        <v>7</v>
      </c>
      <c r="D2603" s="4" t="s">
        <v>7</v>
      </c>
      <c r="E2603" s="4" t="s">
        <v>8</v>
      </c>
      <c r="F2603" s="4" t="s">
        <v>11</v>
      </c>
    </row>
    <row r="2604" spans="1:12">
      <c r="A2604" t="n">
        <v>27647</v>
      </c>
      <c r="B2604" s="60" t="n">
        <v>31</v>
      </c>
      <c r="C2604" s="7" t="n">
        <v>1</v>
      </c>
      <c r="D2604" s="7" t="n">
        <v>0</v>
      </c>
      <c r="E2604" s="7" t="s">
        <v>341</v>
      </c>
      <c r="F2604" s="7" t="n">
        <v>3</v>
      </c>
    </row>
    <row r="2605" spans="1:12">
      <c r="A2605" t="s">
        <v>4</v>
      </c>
      <c r="B2605" s="4" t="s">
        <v>5</v>
      </c>
      <c r="C2605" s="4" t="s">
        <v>7</v>
      </c>
      <c r="D2605" s="4" t="s">
        <v>7</v>
      </c>
      <c r="E2605" s="4" t="s">
        <v>8</v>
      </c>
      <c r="F2605" s="4" t="s">
        <v>11</v>
      </c>
    </row>
    <row r="2606" spans="1:12">
      <c r="A2606" t="n">
        <v>27658</v>
      </c>
      <c r="B2606" s="60" t="n">
        <v>31</v>
      </c>
      <c r="C2606" s="7" t="n">
        <v>1</v>
      </c>
      <c r="D2606" s="7" t="n">
        <v>0</v>
      </c>
      <c r="E2606" s="7" t="s">
        <v>342</v>
      </c>
      <c r="F2606" s="7" t="n">
        <v>4</v>
      </c>
    </row>
    <row r="2607" spans="1:12">
      <c r="A2607" t="s">
        <v>4</v>
      </c>
      <c r="B2607" s="4" t="s">
        <v>5</v>
      </c>
      <c r="C2607" s="4" t="s">
        <v>7</v>
      </c>
      <c r="D2607" s="4" t="s">
        <v>7</v>
      </c>
      <c r="E2607" s="4" t="s">
        <v>8</v>
      </c>
      <c r="F2607" s="4" t="s">
        <v>11</v>
      </c>
    </row>
    <row r="2608" spans="1:12">
      <c r="A2608" t="n">
        <v>27671</v>
      </c>
      <c r="B2608" s="60" t="n">
        <v>31</v>
      </c>
      <c r="C2608" s="7" t="n">
        <v>1</v>
      </c>
      <c r="D2608" s="7" t="n">
        <v>0</v>
      </c>
      <c r="E2608" s="7" t="s">
        <v>343</v>
      </c>
      <c r="F2608" s="7" t="n">
        <v>5</v>
      </c>
    </row>
    <row r="2609" spans="1:11">
      <c r="A2609" t="s">
        <v>4</v>
      </c>
      <c r="B2609" s="4" t="s">
        <v>5</v>
      </c>
      <c r="C2609" s="4" t="s">
        <v>7</v>
      </c>
      <c r="D2609" s="4" t="s">
        <v>7</v>
      </c>
      <c r="E2609" s="4" t="s">
        <v>8</v>
      </c>
      <c r="F2609" s="4" t="s">
        <v>11</v>
      </c>
    </row>
    <row r="2610" spans="1:11">
      <c r="A2610" t="n">
        <v>27681</v>
      </c>
      <c r="B2610" s="60" t="n">
        <v>31</v>
      </c>
      <c r="C2610" s="7" t="n">
        <v>1</v>
      </c>
      <c r="D2610" s="7" t="n">
        <v>0</v>
      </c>
      <c r="E2610" s="7" t="s">
        <v>344</v>
      </c>
      <c r="F2610" s="7" t="n">
        <v>6</v>
      </c>
    </row>
    <row r="2611" spans="1:11">
      <c r="A2611" t="s">
        <v>4</v>
      </c>
      <c r="B2611" s="4" t="s">
        <v>5</v>
      </c>
      <c r="C2611" s="4" t="s">
        <v>7</v>
      </c>
      <c r="D2611" s="4" t="s">
        <v>7</v>
      </c>
      <c r="E2611" s="4" t="s">
        <v>8</v>
      </c>
      <c r="F2611" s="4" t="s">
        <v>11</v>
      </c>
    </row>
    <row r="2612" spans="1:11">
      <c r="A2612" t="n">
        <v>27692</v>
      </c>
      <c r="B2612" s="60" t="n">
        <v>31</v>
      </c>
      <c r="C2612" s="7" t="n">
        <v>1</v>
      </c>
      <c r="D2612" s="7" t="n">
        <v>0</v>
      </c>
      <c r="E2612" s="7" t="s">
        <v>345</v>
      </c>
      <c r="F2612" s="7" t="n">
        <v>7</v>
      </c>
    </row>
    <row r="2613" spans="1:11">
      <c r="A2613" t="s">
        <v>4</v>
      </c>
      <c r="B2613" s="4" t="s">
        <v>5</v>
      </c>
      <c r="C2613" s="4" t="s">
        <v>7</v>
      </c>
      <c r="D2613" s="4" t="s">
        <v>7</v>
      </c>
      <c r="E2613" s="4" t="s">
        <v>8</v>
      </c>
      <c r="F2613" s="4" t="s">
        <v>11</v>
      </c>
    </row>
    <row r="2614" spans="1:11">
      <c r="A2614" t="n">
        <v>27701</v>
      </c>
      <c r="B2614" s="60" t="n">
        <v>31</v>
      </c>
      <c r="C2614" s="7" t="n">
        <v>1</v>
      </c>
      <c r="D2614" s="7" t="n">
        <v>0</v>
      </c>
      <c r="E2614" s="7" t="s">
        <v>346</v>
      </c>
      <c r="F2614" s="7" t="n">
        <v>8</v>
      </c>
    </row>
    <row r="2615" spans="1:11">
      <c r="A2615" t="s">
        <v>4</v>
      </c>
      <c r="B2615" s="4" t="s">
        <v>5</v>
      </c>
      <c r="C2615" s="4" t="s">
        <v>7</v>
      </c>
      <c r="D2615" s="4" t="s">
        <v>7</v>
      </c>
      <c r="E2615" s="4" t="s">
        <v>8</v>
      </c>
      <c r="F2615" s="4" t="s">
        <v>11</v>
      </c>
    </row>
    <row r="2616" spans="1:11">
      <c r="A2616" t="n">
        <v>27712</v>
      </c>
      <c r="B2616" s="60" t="n">
        <v>31</v>
      </c>
      <c r="C2616" s="7" t="n">
        <v>1</v>
      </c>
      <c r="D2616" s="7" t="n">
        <v>0</v>
      </c>
      <c r="E2616" s="7" t="s">
        <v>347</v>
      </c>
      <c r="F2616" s="7" t="n">
        <v>9</v>
      </c>
    </row>
    <row r="2617" spans="1:11">
      <c r="A2617" t="s">
        <v>4</v>
      </c>
      <c r="B2617" s="4" t="s">
        <v>5</v>
      </c>
      <c r="C2617" s="4" t="s">
        <v>7</v>
      </c>
      <c r="D2617" s="4" t="s">
        <v>7</v>
      </c>
      <c r="E2617" s="4" t="s">
        <v>8</v>
      </c>
      <c r="F2617" s="4" t="s">
        <v>11</v>
      </c>
    </row>
    <row r="2618" spans="1:11">
      <c r="A2618" t="n">
        <v>27725</v>
      </c>
      <c r="B2618" s="60" t="n">
        <v>31</v>
      </c>
      <c r="C2618" s="7" t="n">
        <v>1</v>
      </c>
      <c r="D2618" s="7" t="n">
        <v>0</v>
      </c>
      <c r="E2618" s="7" t="s">
        <v>348</v>
      </c>
      <c r="F2618" s="7" t="n">
        <v>10</v>
      </c>
    </row>
    <row r="2619" spans="1:11">
      <c r="A2619" t="s">
        <v>4</v>
      </c>
      <c r="B2619" s="4" t="s">
        <v>5</v>
      </c>
      <c r="C2619" s="4" t="s">
        <v>7</v>
      </c>
      <c r="D2619" s="4" t="s">
        <v>7</v>
      </c>
      <c r="E2619" s="4" t="s">
        <v>8</v>
      </c>
      <c r="F2619" s="4" t="s">
        <v>11</v>
      </c>
    </row>
    <row r="2620" spans="1:11">
      <c r="A2620" t="n">
        <v>27736</v>
      </c>
      <c r="B2620" s="60" t="n">
        <v>31</v>
      </c>
      <c r="C2620" s="7" t="n">
        <v>1</v>
      </c>
      <c r="D2620" s="7" t="n">
        <v>0</v>
      </c>
      <c r="E2620" s="7" t="s">
        <v>349</v>
      </c>
      <c r="F2620" s="7" t="n">
        <v>11</v>
      </c>
    </row>
    <row r="2621" spans="1:11">
      <c r="A2621" t="s">
        <v>4</v>
      </c>
      <c r="B2621" s="4" t="s">
        <v>5</v>
      </c>
      <c r="C2621" s="4" t="s">
        <v>7</v>
      </c>
      <c r="D2621" s="4" t="s">
        <v>7</v>
      </c>
      <c r="E2621" s="4" t="s">
        <v>8</v>
      </c>
      <c r="F2621" s="4" t="s">
        <v>11</v>
      </c>
    </row>
    <row r="2622" spans="1:11">
      <c r="A2622" t="n">
        <v>27756</v>
      </c>
      <c r="B2622" s="60" t="n">
        <v>31</v>
      </c>
      <c r="C2622" s="7" t="n">
        <v>1</v>
      </c>
      <c r="D2622" s="7" t="n">
        <v>0</v>
      </c>
      <c r="E2622" s="7" t="s">
        <v>350</v>
      </c>
      <c r="F2622" s="7" t="n">
        <v>12</v>
      </c>
    </row>
    <row r="2623" spans="1:11">
      <c r="A2623" t="s">
        <v>4</v>
      </c>
      <c r="B2623" s="4" t="s">
        <v>5</v>
      </c>
      <c r="C2623" s="4" t="s">
        <v>7</v>
      </c>
      <c r="D2623" s="4" t="s">
        <v>7</v>
      </c>
      <c r="E2623" s="4" t="s">
        <v>8</v>
      </c>
      <c r="F2623" s="4" t="s">
        <v>11</v>
      </c>
    </row>
    <row r="2624" spans="1:11">
      <c r="A2624" t="n">
        <v>27768</v>
      </c>
      <c r="B2624" s="60" t="n">
        <v>31</v>
      </c>
      <c r="C2624" s="7" t="n">
        <v>1</v>
      </c>
      <c r="D2624" s="7" t="n">
        <v>0</v>
      </c>
      <c r="E2624" s="7" t="s">
        <v>351</v>
      </c>
      <c r="F2624" s="7" t="n">
        <v>13</v>
      </c>
    </row>
    <row r="2625" spans="1:6">
      <c r="A2625" t="s">
        <v>4</v>
      </c>
      <c r="B2625" s="4" t="s">
        <v>5</v>
      </c>
      <c r="C2625" s="4" t="s">
        <v>7</v>
      </c>
      <c r="D2625" s="4" t="s">
        <v>7</v>
      </c>
      <c r="E2625" s="4" t="s">
        <v>7</v>
      </c>
      <c r="F2625" s="4" t="s">
        <v>11</v>
      </c>
      <c r="G2625" s="4" t="s">
        <v>11</v>
      </c>
      <c r="H2625" s="4" t="s">
        <v>7</v>
      </c>
    </row>
    <row r="2626" spans="1:6">
      <c r="A2626" t="n">
        <v>27789</v>
      </c>
      <c r="B2626" s="60" t="n">
        <v>31</v>
      </c>
      <c r="C2626" s="7" t="n">
        <v>2</v>
      </c>
      <c r="D2626" s="7" t="n">
        <v>0</v>
      </c>
      <c r="E2626" s="7" t="n">
        <v>0</v>
      </c>
      <c r="F2626" s="7" t="n">
        <v>65535</v>
      </c>
      <c r="G2626" s="7" t="n">
        <v>65535</v>
      </c>
      <c r="H2626" s="7" t="n">
        <v>0</v>
      </c>
    </row>
    <row r="2627" spans="1:6">
      <c r="A2627" t="s">
        <v>4</v>
      </c>
      <c r="B2627" s="4" t="s">
        <v>5</v>
      </c>
      <c r="C2627" s="4" t="s">
        <v>7</v>
      </c>
      <c r="D2627" s="4" t="s">
        <v>7</v>
      </c>
      <c r="E2627" s="4" t="s">
        <v>7</v>
      </c>
    </row>
    <row r="2628" spans="1:6">
      <c r="A2628" t="n">
        <v>27798</v>
      </c>
      <c r="B2628" s="60" t="n">
        <v>31</v>
      </c>
      <c r="C2628" s="7" t="n">
        <v>4</v>
      </c>
      <c r="D2628" s="7" t="n">
        <v>0</v>
      </c>
      <c r="E2628" s="7" t="n">
        <v>0</v>
      </c>
    </row>
    <row r="2629" spans="1:6">
      <c r="A2629" t="s">
        <v>4</v>
      </c>
      <c r="B2629" s="4" t="s">
        <v>5</v>
      </c>
      <c r="C2629" s="4" t="s">
        <v>7</v>
      </c>
      <c r="D2629" s="4" t="s">
        <v>7</v>
      </c>
    </row>
    <row r="2630" spans="1:6">
      <c r="A2630" t="n">
        <v>27802</v>
      </c>
      <c r="B2630" s="60" t="n">
        <v>31</v>
      </c>
      <c r="C2630" s="7" t="n">
        <v>3</v>
      </c>
      <c r="D2630" s="7" t="n">
        <v>0</v>
      </c>
    </row>
    <row r="2631" spans="1:6">
      <c r="A2631" t="s">
        <v>4</v>
      </c>
      <c r="B2631" s="4" t="s">
        <v>5</v>
      </c>
      <c r="C2631" s="4" t="s">
        <v>7</v>
      </c>
    </row>
    <row r="2632" spans="1:6">
      <c r="A2632" t="n">
        <v>27805</v>
      </c>
      <c r="B2632" s="61" t="n">
        <v>27</v>
      </c>
      <c r="C2632" s="7" t="n">
        <v>0</v>
      </c>
    </row>
    <row r="2633" spans="1:6">
      <c r="A2633" t="s">
        <v>4</v>
      </c>
      <c r="B2633" s="4" t="s">
        <v>5</v>
      </c>
      <c r="C2633" s="4" t="s">
        <v>7</v>
      </c>
      <c r="D2633" s="4" t="s">
        <v>11</v>
      </c>
      <c r="E2633" s="4" t="s">
        <v>11</v>
      </c>
      <c r="F2633" s="4" t="s">
        <v>11</v>
      </c>
      <c r="G2633" s="4" t="s">
        <v>11</v>
      </c>
      <c r="H2633" s="4" t="s">
        <v>7</v>
      </c>
    </row>
    <row r="2634" spans="1:6">
      <c r="A2634" t="n">
        <v>27807</v>
      </c>
      <c r="B2634" s="43" t="n">
        <v>25</v>
      </c>
      <c r="C2634" s="7" t="n">
        <v>5</v>
      </c>
      <c r="D2634" s="7" t="n">
        <v>65535</v>
      </c>
      <c r="E2634" s="7" t="n">
        <v>65535</v>
      </c>
      <c r="F2634" s="7" t="n">
        <v>65535</v>
      </c>
      <c r="G2634" s="7" t="n">
        <v>65535</v>
      </c>
      <c r="H2634" s="7" t="n">
        <v>0</v>
      </c>
    </row>
    <row r="2635" spans="1:6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13</v>
      </c>
    </row>
    <row r="2636" spans="1:6">
      <c r="A2636" t="n">
        <v>27818</v>
      </c>
      <c r="B2636" s="17" t="n">
        <v>58</v>
      </c>
      <c r="C2636" s="7" t="n">
        <v>100</v>
      </c>
      <c r="D2636" s="7" t="n">
        <v>300</v>
      </c>
      <c r="E2636" s="7" t="n">
        <v>0.300000011920929</v>
      </c>
    </row>
    <row r="2637" spans="1:6">
      <c r="A2637" t="s">
        <v>4</v>
      </c>
      <c r="B2637" s="4" t="s">
        <v>5</v>
      </c>
      <c r="C2637" s="4" t="s">
        <v>7</v>
      </c>
      <c r="D2637" s="4" t="s">
        <v>11</v>
      </c>
    </row>
    <row r="2638" spans="1:6">
      <c r="A2638" t="n">
        <v>27826</v>
      </c>
      <c r="B2638" s="17" t="n">
        <v>58</v>
      </c>
      <c r="C2638" s="7" t="n">
        <v>255</v>
      </c>
      <c r="D2638" s="7" t="n">
        <v>0</v>
      </c>
    </row>
    <row r="2639" spans="1:6">
      <c r="A2639" t="s">
        <v>4</v>
      </c>
      <c r="B2639" s="4" t="s">
        <v>5</v>
      </c>
      <c r="C2639" s="4" t="s">
        <v>7</v>
      </c>
      <c r="D2639" s="4" t="s">
        <v>11</v>
      </c>
      <c r="E2639" s="4" t="s">
        <v>11</v>
      </c>
      <c r="F2639" s="4" t="s">
        <v>7</v>
      </c>
    </row>
    <row r="2640" spans="1:6">
      <c r="A2640" t="n">
        <v>27830</v>
      </c>
      <c r="B2640" s="43" t="n">
        <v>25</v>
      </c>
      <c r="C2640" s="7" t="n">
        <v>1</v>
      </c>
      <c r="D2640" s="7" t="n">
        <v>65535</v>
      </c>
      <c r="E2640" s="7" t="n">
        <v>500</v>
      </c>
      <c r="F2640" s="7" t="n">
        <v>5</v>
      </c>
    </row>
    <row r="2641" spans="1:8">
      <c r="A2641" t="s">
        <v>4</v>
      </c>
      <c r="B2641" s="4" t="s">
        <v>5</v>
      </c>
      <c r="C2641" s="4" t="s">
        <v>7</v>
      </c>
      <c r="D2641" s="4" t="s">
        <v>11</v>
      </c>
      <c r="E2641" s="4" t="s">
        <v>14</v>
      </c>
      <c r="F2641" s="4" t="s">
        <v>11</v>
      </c>
    </row>
    <row r="2642" spans="1:8">
      <c r="A2642" t="n">
        <v>27837</v>
      </c>
      <c r="B2642" s="14" t="n">
        <v>50</v>
      </c>
      <c r="C2642" s="7" t="n">
        <v>3</v>
      </c>
      <c r="D2642" s="7" t="n">
        <v>8040</v>
      </c>
      <c r="E2642" s="7" t="n">
        <v>1036831949</v>
      </c>
      <c r="F2642" s="7" t="n">
        <v>500</v>
      </c>
    </row>
    <row r="2643" spans="1:8">
      <c r="A2643" t="s">
        <v>4</v>
      </c>
      <c r="B2643" s="4" t="s">
        <v>5</v>
      </c>
      <c r="C2643" s="4" t="s">
        <v>7</v>
      </c>
      <c r="D2643" s="4" t="s">
        <v>13</v>
      </c>
      <c r="E2643" s="4" t="s">
        <v>11</v>
      </c>
      <c r="F2643" s="4" t="s">
        <v>7</v>
      </c>
    </row>
    <row r="2644" spans="1:8">
      <c r="A2644" t="n">
        <v>27847</v>
      </c>
      <c r="B2644" s="36" t="n">
        <v>49</v>
      </c>
      <c r="C2644" s="7" t="n">
        <v>3</v>
      </c>
      <c r="D2644" s="7" t="n">
        <v>0.600000023841858</v>
      </c>
      <c r="E2644" s="7" t="n">
        <v>500</v>
      </c>
      <c r="F2644" s="7" t="n">
        <v>0</v>
      </c>
    </row>
    <row r="2645" spans="1:8">
      <c r="A2645" t="s">
        <v>4</v>
      </c>
      <c r="B2645" s="4" t="s">
        <v>5</v>
      </c>
      <c r="C2645" s="4" t="s">
        <v>7</v>
      </c>
      <c r="D2645" s="4" t="s">
        <v>7</v>
      </c>
      <c r="E2645" s="4" t="s">
        <v>7</v>
      </c>
      <c r="F2645" s="4" t="s">
        <v>7</v>
      </c>
    </row>
    <row r="2646" spans="1:8">
      <c r="A2646" t="n">
        <v>27856</v>
      </c>
      <c r="B2646" s="9" t="n">
        <v>14</v>
      </c>
      <c r="C2646" s="7" t="n">
        <v>0</v>
      </c>
      <c r="D2646" s="7" t="n">
        <v>128</v>
      </c>
      <c r="E2646" s="7" t="n">
        <v>0</v>
      </c>
      <c r="F2646" s="7" t="n">
        <v>0</v>
      </c>
    </row>
    <row r="2647" spans="1:8">
      <c r="A2647" t="s">
        <v>4</v>
      </c>
      <c r="B2647" s="4" t="s">
        <v>5</v>
      </c>
      <c r="C2647" s="4" t="s">
        <v>7</v>
      </c>
      <c r="D2647" s="4" t="s">
        <v>7</v>
      </c>
      <c r="E2647" s="4" t="s">
        <v>7</v>
      </c>
      <c r="F2647" s="4" t="s">
        <v>14</v>
      </c>
      <c r="G2647" s="4" t="s">
        <v>7</v>
      </c>
      <c r="H2647" s="4" t="s">
        <v>7</v>
      </c>
      <c r="I2647" s="4" t="s">
        <v>12</v>
      </c>
    </row>
    <row r="2648" spans="1:8">
      <c r="A2648" t="n">
        <v>27861</v>
      </c>
      <c r="B2648" s="11" t="n">
        <v>5</v>
      </c>
      <c r="C2648" s="7" t="n">
        <v>35</v>
      </c>
      <c r="D2648" s="7" t="n">
        <v>0</v>
      </c>
      <c r="E2648" s="7" t="n">
        <v>0</v>
      </c>
      <c r="F2648" s="7" t="n">
        <v>1</v>
      </c>
      <c r="G2648" s="7" t="n">
        <v>2</v>
      </c>
      <c r="H2648" s="7" t="n">
        <v>1</v>
      </c>
      <c r="I2648" s="12" t="n">
        <f t="normal" ca="1">A2688</f>
        <v>0</v>
      </c>
    </row>
    <row r="2649" spans="1:8">
      <c r="A2649" t="s">
        <v>4</v>
      </c>
      <c r="B2649" s="4" t="s">
        <v>5</v>
      </c>
      <c r="C2649" s="4" t="s">
        <v>7</v>
      </c>
      <c r="D2649" s="4" t="s">
        <v>7</v>
      </c>
      <c r="E2649" s="4" t="s">
        <v>7</v>
      </c>
      <c r="F2649" s="4" t="s">
        <v>13</v>
      </c>
      <c r="G2649" s="4" t="s">
        <v>13</v>
      </c>
      <c r="H2649" s="4" t="s">
        <v>13</v>
      </c>
      <c r="I2649" s="4" t="s">
        <v>13</v>
      </c>
      <c r="J2649" s="4" t="s">
        <v>13</v>
      </c>
    </row>
    <row r="2650" spans="1:8">
      <c r="A2650" t="n">
        <v>27875</v>
      </c>
      <c r="B2650" s="26" t="n">
        <v>76</v>
      </c>
      <c r="C2650" s="7" t="n">
        <v>1</v>
      </c>
      <c r="D2650" s="7" t="n">
        <v>3</v>
      </c>
      <c r="E2650" s="7" t="n">
        <v>0</v>
      </c>
      <c r="F2650" s="7" t="n">
        <v>1</v>
      </c>
      <c r="G2650" s="7" t="n">
        <v>1</v>
      </c>
      <c r="H2650" s="7" t="n">
        <v>1</v>
      </c>
      <c r="I2650" s="7" t="n">
        <v>1</v>
      </c>
      <c r="J2650" s="7" t="n">
        <v>1000</v>
      </c>
    </row>
    <row r="2651" spans="1:8">
      <c r="A2651" t="s">
        <v>4</v>
      </c>
      <c r="B2651" s="4" t="s">
        <v>5</v>
      </c>
      <c r="C2651" s="4" t="s">
        <v>7</v>
      </c>
      <c r="D2651" s="4" t="s">
        <v>7</v>
      </c>
    </row>
    <row r="2652" spans="1:8">
      <c r="A2652" t="n">
        <v>27899</v>
      </c>
      <c r="B2652" s="42" t="n">
        <v>77</v>
      </c>
      <c r="C2652" s="7" t="n">
        <v>1</v>
      </c>
      <c r="D2652" s="7" t="n">
        <v>3</v>
      </c>
    </row>
    <row r="2653" spans="1:8">
      <c r="A2653" t="s">
        <v>4</v>
      </c>
      <c r="B2653" s="4" t="s">
        <v>5</v>
      </c>
      <c r="C2653" s="4" t="s">
        <v>11</v>
      </c>
    </row>
    <row r="2654" spans="1:8">
      <c r="A2654" t="n">
        <v>27902</v>
      </c>
      <c r="B2654" s="24" t="n">
        <v>16</v>
      </c>
      <c r="C2654" s="7" t="n">
        <v>1000</v>
      </c>
    </row>
    <row r="2655" spans="1:8">
      <c r="A2655" t="s">
        <v>4</v>
      </c>
      <c r="B2655" s="4" t="s">
        <v>5</v>
      </c>
      <c r="C2655" s="4" t="s">
        <v>7</v>
      </c>
      <c r="D2655" s="4" t="s">
        <v>11</v>
      </c>
      <c r="E2655" s="4" t="s">
        <v>8</v>
      </c>
    </row>
    <row r="2656" spans="1:8">
      <c r="A2656" t="n">
        <v>27905</v>
      </c>
      <c r="B2656" s="38" t="n">
        <v>51</v>
      </c>
      <c r="C2656" s="7" t="n">
        <v>4</v>
      </c>
      <c r="D2656" s="7" t="n">
        <v>0</v>
      </c>
      <c r="E2656" s="7" t="s">
        <v>319</v>
      </c>
    </row>
    <row r="2657" spans="1:10">
      <c r="A2657" t="s">
        <v>4</v>
      </c>
      <c r="B2657" s="4" t="s">
        <v>5</v>
      </c>
      <c r="C2657" s="4" t="s">
        <v>11</v>
      </c>
    </row>
    <row r="2658" spans="1:10">
      <c r="A2658" t="n">
        <v>27919</v>
      </c>
      <c r="B2658" s="24" t="n">
        <v>16</v>
      </c>
      <c r="C2658" s="7" t="n">
        <v>0</v>
      </c>
    </row>
    <row r="2659" spans="1:10">
      <c r="A2659" t="s">
        <v>4</v>
      </c>
      <c r="B2659" s="4" t="s">
        <v>5</v>
      </c>
      <c r="C2659" s="4" t="s">
        <v>11</v>
      </c>
      <c r="D2659" s="4" t="s">
        <v>79</v>
      </c>
      <c r="E2659" s="4" t="s">
        <v>7</v>
      </c>
      <c r="F2659" s="4" t="s">
        <v>7</v>
      </c>
      <c r="G2659" s="4" t="s">
        <v>79</v>
      </c>
      <c r="H2659" s="4" t="s">
        <v>7</v>
      </c>
      <c r="I2659" s="4" t="s">
        <v>7</v>
      </c>
      <c r="J2659" s="4" t="s">
        <v>79</v>
      </c>
      <c r="K2659" s="4" t="s">
        <v>7</v>
      </c>
      <c r="L2659" s="4" t="s">
        <v>7</v>
      </c>
      <c r="M2659" s="4" t="s">
        <v>79</v>
      </c>
      <c r="N2659" s="4" t="s">
        <v>7</v>
      </c>
      <c r="O2659" s="4" t="s">
        <v>7</v>
      </c>
    </row>
    <row r="2660" spans="1:10">
      <c r="A2660" t="n">
        <v>27922</v>
      </c>
      <c r="B2660" s="39" t="n">
        <v>26</v>
      </c>
      <c r="C2660" s="7" t="n">
        <v>0</v>
      </c>
      <c r="D2660" s="7" t="s">
        <v>352</v>
      </c>
      <c r="E2660" s="7" t="n">
        <v>2</v>
      </c>
      <c r="F2660" s="7" t="n">
        <v>3</v>
      </c>
      <c r="G2660" s="7" t="s">
        <v>353</v>
      </c>
      <c r="H2660" s="7" t="n">
        <v>2</v>
      </c>
      <c r="I2660" s="7" t="n">
        <v>3</v>
      </c>
      <c r="J2660" s="7" t="s">
        <v>354</v>
      </c>
      <c r="K2660" s="7" t="n">
        <v>2</v>
      </c>
      <c r="L2660" s="7" t="n">
        <v>3</v>
      </c>
      <c r="M2660" s="7" t="s">
        <v>355</v>
      </c>
      <c r="N2660" s="7" t="n">
        <v>2</v>
      </c>
      <c r="O2660" s="7" t="n">
        <v>0</v>
      </c>
    </row>
    <row r="2661" spans="1:10">
      <c r="A2661" t="s">
        <v>4</v>
      </c>
      <c r="B2661" s="4" t="s">
        <v>5</v>
      </c>
    </row>
    <row r="2662" spans="1:10">
      <c r="A2662" t="n">
        <v>28311</v>
      </c>
      <c r="B2662" s="40" t="n">
        <v>28</v>
      </c>
    </row>
    <row r="2663" spans="1:10">
      <c r="A2663" t="s">
        <v>4</v>
      </c>
      <c r="B2663" s="4" t="s">
        <v>5</v>
      </c>
      <c r="C2663" s="4" t="s">
        <v>11</v>
      </c>
      <c r="D2663" s="4" t="s">
        <v>7</v>
      </c>
    </row>
    <row r="2664" spans="1:10">
      <c r="A2664" t="n">
        <v>28312</v>
      </c>
      <c r="B2664" s="44" t="n">
        <v>89</v>
      </c>
      <c r="C2664" s="7" t="n">
        <v>65533</v>
      </c>
      <c r="D2664" s="7" t="n">
        <v>1</v>
      </c>
    </row>
    <row r="2665" spans="1:10">
      <c r="A2665" t="s">
        <v>4</v>
      </c>
      <c r="B2665" s="4" t="s">
        <v>5</v>
      </c>
      <c r="C2665" s="4" t="s">
        <v>7</v>
      </c>
    </row>
    <row r="2666" spans="1:10">
      <c r="A2666" t="n">
        <v>28316</v>
      </c>
      <c r="B2666" s="35" t="n">
        <v>45</v>
      </c>
      <c r="C2666" s="7" t="n">
        <v>0</v>
      </c>
    </row>
    <row r="2667" spans="1:10">
      <c r="A2667" t="s">
        <v>4</v>
      </c>
      <c r="B2667" s="4" t="s">
        <v>5</v>
      </c>
      <c r="C2667" s="4" t="s">
        <v>7</v>
      </c>
      <c r="D2667" s="4" t="s">
        <v>7</v>
      </c>
      <c r="E2667" s="4" t="s">
        <v>13</v>
      </c>
      <c r="F2667" s="4" t="s">
        <v>13</v>
      </c>
      <c r="G2667" s="4" t="s">
        <v>13</v>
      </c>
      <c r="H2667" s="4" t="s">
        <v>11</v>
      </c>
    </row>
    <row r="2668" spans="1:10">
      <c r="A2668" t="n">
        <v>28318</v>
      </c>
      <c r="B2668" s="35" t="n">
        <v>45</v>
      </c>
      <c r="C2668" s="7" t="n">
        <v>2</v>
      </c>
      <c r="D2668" s="7" t="n">
        <v>3</v>
      </c>
      <c r="E2668" s="7" t="n">
        <v>-2.03999996185303</v>
      </c>
      <c r="F2668" s="7" t="n">
        <v>0.0900000035762787</v>
      </c>
      <c r="G2668" s="7" t="n">
        <v>-11.039999961853</v>
      </c>
      <c r="H2668" s="7" t="n">
        <v>0</v>
      </c>
    </row>
    <row r="2669" spans="1:10">
      <c r="A2669" t="s">
        <v>4</v>
      </c>
      <c r="B2669" s="4" t="s">
        <v>5</v>
      </c>
      <c r="C2669" s="4" t="s">
        <v>7</v>
      </c>
      <c r="D2669" s="4" t="s">
        <v>7</v>
      </c>
      <c r="E2669" s="4" t="s">
        <v>13</v>
      </c>
      <c r="F2669" s="4" t="s">
        <v>13</v>
      </c>
      <c r="G2669" s="4" t="s">
        <v>13</v>
      </c>
      <c r="H2669" s="4" t="s">
        <v>11</v>
      </c>
      <c r="I2669" s="4" t="s">
        <v>7</v>
      </c>
    </row>
    <row r="2670" spans="1:10">
      <c r="A2670" t="n">
        <v>28335</v>
      </c>
      <c r="B2670" s="35" t="n">
        <v>45</v>
      </c>
      <c r="C2670" s="7" t="n">
        <v>4</v>
      </c>
      <c r="D2670" s="7" t="n">
        <v>3</v>
      </c>
      <c r="E2670" s="7" t="n">
        <v>17.5900001525879</v>
      </c>
      <c r="F2670" s="7" t="n">
        <v>201.940002441406</v>
      </c>
      <c r="G2670" s="7" t="n">
        <v>-5</v>
      </c>
      <c r="H2670" s="7" t="n">
        <v>0</v>
      </c>
      <c r="I2670" s="7" t="n">
        <v>0</v>
      </c>
    </row>
    <row r="2671" spans="1:10">
      <c r="A2671" t="s">
        <v>4</v>
      </c>
      <c r="B2671" s="4" t="s">
        <v>5</v>
      </c>
      <c r="C2671" s="4" t="s">
        <v>7</v>
      </c>
      <c r="D2671" s="4" t="s">
        <v>7</v>
      </c>
      <c r="E2671" s="4" t="s">
        <v>13</v>
      </c>
      <c r="F2671" s="4" t="s">
        <v>11</v>
      </c>
    </row>
    <row r="2672" spans="1:10">
      <c r="A2672" t="n">
        <v>28353</v>
      </c>
      <c r="B2672" s="35" t="n">
        <v>45</v>
      </c>
      <c r="C2672" s="7" t="n">
        <v>5</v>
      </c>
      <c r="D2672" s="7" t="n">
        <v>3</v>
      </c>
      <c r="E2672" s="7" t="n">
        <v>1.39999997615814</v>
      </c>
      <c r="F2672" s="7" t="n">
        <v>0</v>
      </c>
    </row>
    <row r="2673" spans="1:15">
      <c r="A2673" t="s">
        <v>4</v>
      </c>
      <c r="B2673" s="4" t="s">
        <v>5</v>
      </c>
      <c r="C2673" s="4" t="s">
        <v>7</v>
      </c>
      <c r="D2673" s="4" t="s">
        <v>7</v>
      </c>
      <c r="E2673" s="4" t="s">
        <v>13</v>
      </c>
      <c r="F2673" s="4" t="s">
        <v>11</v>
      </c>
    </row>
    <row r="2674" spans="1:15">
      <c r="A2674" t="n">
        <v>28362</v>
      </c>
      <c r="B2674" s="35" t="n">
        <v>45</v>
      </c>
      <c r="C2674" s="7" t="n">
        <v>11</v>
      </c>
      <c r="D2674" s="7" t="n">
        <v>3</v>
      </c>
      <c r="E2674" s="7" t="n">
        <v>31.6000003814697</v>
      </c>
      <c r="F2674" s="7" t="n">
        <v>0</v>
      </c>
    </row>
    <row r="2675" spans="1:15">
      <c r="A2675" t="s">
        <v>4</v>
      </c>
      <c r="B2675" s="4" t="s">
        <v>5</v>
      </c>
      <c r="C2675" s="4" t="s">
        <v>7</v>
      </c>
      <c r="D2675" s="4" t="s">
        <v>11</v>
      </c>
      <c r="E2675" s="4" t="s">
        <v>14</v>
      </c>
      <c r="F2675" s="4" t="s">
        <v>11</v>
      </c>
    </row>
    <row r="2676" spans="1:15">
      <c r="A2676" t="n">
        <v>28371</v>
      </c>
      <c r="B2676" s="14" t="n">
        <v>50</v>
      </c>
      <c r="C2676" s="7" t="n">
        <v>3</v>
      </c>
      <c r="D2676" s="7" t="n">
        <v>8040</v>
      </c>
      <c r="E2676" s="7" t="n">
        <v>1058642330</v>
      </c>
      <c r="F2676" s="7" t="n">
        <v>1000</v>
      </c>
    </row>
    <row r="2677" spans="1:15">
      <c r="A2677" t="s">
        <v>4</v>
      </c>
      <c r="B2677" s="4" t="s">
        <v>5</v>
      </c>
      <c r="C2677" s="4" t="s">
        <v>7</v>
      </c>
      <c r="D2677" s="4" t="s">
        <v>13</v>
      </c>
      <c r="E2677" s="4" t="s">
        <v>11</v>
      </c>
      <c r="F2677" s="4" t="s">
        <v>7</v>
      </c>
    </row>
    <row r="2678" spans="1:15">
      <c r="A2678" t="n">
        <v>28381</v>
      </c>
      <c r="B2678" s="36" t="n">
        <v>49</v>
      </c>
      <c r="C2678" s="7" t="n">
        <v>3</v>
      </c>
      <c r="D2678" s="7" t="n">
        <v>1</v>
      </c>
      <c r="E2678" s="7" t="n">
        <v>1000</v>
      </c>
      <c r="F2678" s="7" t="n">
        <v>0</v>
      </c>
    </row>
    <row r="2679" spans="1:15">
      <c r="A2679" t="s">
        <v>4</v>
      </c>
      <c r="B2679" s="4" t="s">
        <v>5</v>
      </c>
      <c r="C2679" s="4" t="s">
        <v>7</v>
      </c>
      <c r="D2679" s="4" t="s">
        <v>11</v>
      </c>
      <c r="E2679" s="4" t="s">
        <v>13</v>
      </c>
    </row>
    <row r="2680" spans="1:15">
      <c r="A2680" t="n">
        <v>28390</v>
      </c>
      <c r="B2680" s="17" t="n">
        <v>58</v>
      </c>
      <c r="C2680" s="7" t="n">
        <v>0</v>
      </c>
      <c r="D2680" s="7" t="n">
        <v>0</v>
      </c>
      <c r="E2680" s="7" t="n">
        <v>1</v>
      </c>
    </row>
    <row r="2681" spans="1:15">
      <c r="A2681" t="s">
        <v>4</v>
      </c>
      <c r="B2681" s="4" t="s">
        <v>5</v>
      </c>
      <c r="C2681" s="4" t="s">
        <v>7</v>
      </c>
      <c r="D2681" s="4" t="s">
        <v>7</v>
      </c>
      <c r="E2681" s="4" t="s">
        <v>7</v>
      </c>
      <c r="F2681" s="4" t="s">
        <v>13</v>
      </c>
      <c r="G2681" s="4" t="s">
        <v>13</v>
      </c>
      <c r="H2681" s="4" t="s">
        <v>13</v>
      </c>
      <c r="I2681" s="4" t="s">
        <v>13</v>
      </c>
      <c r="J2681" s="4" t="s">
        <v>13</v>
      </c>
    </row>
    <row r="2682" spans="1:15">
      <c r="A2682" t="n">
        <v>28398</v>
      </c>
      <c r="B2682" s="26" t="n">
        <v>76</v>
      </c>
      <c r="C2682" s="7" t="n">
        <v>1</v>
      </c>
      <c r="D2682" s="7" t="n">
        <v>3</v>
      </c>
      <c r="E2682" s="7" t="n">
        <v>0</v>
      </c>
      <c r="F2682" s="7" t="n">
        <v>1</v>
      </c>
      <c r="G2682" s="7" t="n">
        <v>1</v>
      </c>
      <c r="H2682" s="7" t="n">
        <v>1</v>
      </c>
      <c r="I2682" s="7" t="n">
        <v>0</v>
      </c>
      <c r="J2682" s="7" t="n">
        <v>1000</v>
      </c>
    </row>
    <row r="2683" spans="1:15">
      <c r="A2683" t="s">
        <v>4</v>
      </c>
      <c r="B2683" s="4" t="s">
        <v>5</v>
      </c>
      <c r="C2683" s="4" t="s">
        <v>7</v>
      </c>
      <c r="D2683" s="4" t="s">
        <v>7</v>
      </c>
    </row>
    <row r="2684" spans="1:15">
      <c r="A2684" t="n">
        <v>28422</v>
      </c>
      <c r="B2684" s="42" t="n">
        <v>77</v>
      </c>
      <c r="C2684" s="7" t="n">
        <v>1</v>
      </c>
      <c r="D2684" s="7" t="n">
        <v>3</v>
      </c>
    </row>
    <row r="2685" spans="1:15">
      <c r="A2685" t="s">
        <v>4</v>
      </c>
      <c r="B2685" s="4" t="s">
        <v>5</v>
      </c>
      <c r="C2685" s="4" t="s">
        <v>12</v>
      </c>
    </row>
    <row r="2686" spans="1:15">
      <c r="A2686" t="n">
        <v>28425</v>
      </c>
      <c r="B2686" s="13" t="n">
        <v>3</v>
      </c>
      <c r="C2686" s="12" t="n">
        <f t="normal" ca="1">A3168</f>
        <v>0</v>
      </c>
    </row>
    <row r="2687" spans="1:15">
      <c r="A2687" t="s">
        <v>4</v>
      </c>
      <c r="B2687" s="4" t="s">
        <v>5</v>
      </c>
      <c r="C2687" s="4" t="s">
        <v>7</v>
      </c>
      <c r="D2687" s="4" t="s">
        <v>7</v>
      </c>
      <c r="E2687" s="4" t="s">
        <v>7</v>
      </c>
      <c r="F2687" s="4" t="s">
        <v>14</v>
      </c>
      <c r="G2687" s="4" t="s">
        <v>7</v>
      </c>
      <c r="H2687" s="4" t="s">
        <v>7</v>
      </c>
      <c r="I2687" s="4" t="s">
        <v>12</v>
      </c>
    </row>
    <row r="2688" spans="1:15">
      <c r="A2688" t="n">
        <v>28430</v>
      </c>
      <c r="B2688" s="11" t="n">
        <v>5</v>
      </c>
      <c r="C2688" s="7" t="n">
        <v>35</v>
      </c>
      <c r="D2688" s="7" t="n">
        <v>0</v>
      </c>
      <c r="E2688" s="7" t="n">
        <v>0</v>
      </c>
      <c r="F2688" s="7" t="n">
        <v>2</v>
      </c>
      <c r="G2688" s="7" t="n">
        <v>2</v>
      </c>
      <c r="H2688" s="7" t="n">
        <v>1</v>
      </c>
      <c r="I2688" s="12" t="n">
        <f t="normal" ca="1">A2730</f>
        <v>0</v>
      </c>
    </row>
    <row r="2689" spans="1:10">
      <c r="A2689" t="s">
        <v>4</v>
      </c>
      <c r="B2689" s="4" t="s">
        <v>5</v>
      </c>
      <c r="C2689" s="4" t="s">
        <v>7</v>
      </c>
      <c r="D2689" s="4" t="s">
        <v>7</v>
      </c>
      <c r="E2689" s="4" t="s">
        <v>7</v>
      </c>
      <c r="F2689" s="4" t="s">
        <v>13</v>
      </c>
      <c r="G2689" s="4" t="s">
        <v>13</v>
      </c>
      <c r="H2689" s="4" t="s">
        <v>13</v>
      </c>
      <c r="I2689" s="4" t="s">
        <v>13</v>
      </c>
      <c r="J2689" s="4" t="s">
        <v>13</v>
      </c>
    </row>
    <row r="2690" spans="1:10">
      <c r="A2690" t="n">
        <v>28444</v>
      </c>
      <c r="B2690" s="26" t="n">
        <v>76</v>
      </c>
      <c r="C2690" s="7" t="n">
        <v>2</v>
      </c>
      <c r="D2690" s="7" t="n">
        <v>3</v>
      </c>
      <c r="E2690" s="7" t="n">
        <v>0</v>
      </c>
      <c r="F2690" s="7" t="n">
        <v>1</v>
      </c>
      <c r="G2690" s="7" t="n">
        <v>1</v>
      </c>
      <c r="H2690" s="7" t="n">
        <v>1</v>
      </c>
      <c r="I2690" s="7" t="n">
        <v>1</v>
      </c>
      <c r="J2690" s="7" t="n">
        <v>1000</v>
      </c>
    </row>
    <row r="2691" spans="1:10">
      <c r="A2691" t="s">
        <v>4</v>
      </c>
      <c r="B2691" s="4" t="s">
        <v>5</v>
      </c>
      <c r="C2691" s="4" t="s">
        <v>7</v>
      </c>
      <c r="D2691" s="4" t="s">
        <v>7</v>
      </c>
    </row>
    <row r="2692" spans="1:10">
      <c r="A2692" t="n">
        <v>28468</v>
      </c>
      <c r="B2692" s="42" t="n">
        <v>77</v>
      </c>
      <c r="C2692" s="7" t="n">
        <v>2</v>
      </c>
      <c r="D2692" s="7" t="n">
        <v>3</v>
      </c>
    </row>
    <row r="2693" spans="1:10">
      <c r="A2693" t="s">
        <v>4</v>
      </c>
      <c r="B2693" s="4" t="s">
        <v>5</v>
      </c>
      <c r="C2693" s="4" t="s">
        <v>11</v>
      </c>
    </row>
    <row r="2694" spans="1:10">
      <c r="A2694" t="n">
        <v>28471</v>
      </c>
      <c r="B2694" s="24" t="n">
        <v>16</v>
      </c>
      <c r="C2694" s="7" t="n">
        <v>1000</v>
      </c>
    </row>
    <row r="2695" spans="1:10">
      <c r="A2695" t="s">
        <v>4</v>
      </c>
      <c r="B2695" s="4" t="s">
        <v>5</v>
      </c>
      <c r="C2695" s="4" t="s">
        <v>7</v>
      </c>
      <c r="D2695" s="4" t="s">
        <v>11</v>
      </c>
      <c r="E2695" s="4" t="s">
        <v>8</v>
      </c>
    </row>
    <row r="2696" spans="1:10">
      <c r="A2696" t="n">
        <v>28474</v>
      </c>
      <c r="B2696" s="38" t="n">
        <v>51</v>
      </c>
      <c r="C2696" s="7" t="n">
        <v>4</v>
      </c>
      <c r="D2696" s="7" t="n">
        <v>0</v>
      </c>
      <c r="E2696" s="7" t="s">
        <v>319</v>
      </c>
    </row>
    <row r="2697" spans="1:10">
      <c r="A2697" t="s">
        <v>4</v>
      </c>
      <c r="B2697" s="4" t="s">
        <v>5</v>
      </c>
      <c r="C2697" s="4" t="s">
        <v>11</v>
      </c>
    </row>
    <row r="2698" spans="1:10">
      <c r="A2698" t="n">
        <v>28488</v>
      </c>
      <c r="B2698" s="24" t="n">
        <v>16</v>
      </c>
      <c r="C2698" s="7" t="n">
        <v>0</v>
      </c>
    </row>
    <row r="2699" spans="1:10">
      <c r="A2699" t="s">
        <v>4</v>
      </c>
      <c r="B2699" s="4" t="s">
        <v>5</v>
      </c>
      <c r="C2699" s="4" t="s">
        <v>11</v>
      </c>
      <c r="D2699" s="4" t="s">
        <v>79</v>
      </c>
      <c r="E2699" s="4" t="s">
        <v>7</v>
      </c>
      <c r="F2699" s="4" t="s">
        <v>7</v>
      </c>
      <c r="G2699" s="4" t="s">
        <v>79</v>
      </c>
      <c r="H2699" s="4" t="s">
        <v>7</v>
      </c>
      <c r="I2699" s="4" t="s">
        <v>7</v>
      </c>
      <c r="J2699" s="4" t="s">
        <v>79</v>
      </c>
      <c r="K2699" s="4" t="s">
        <v>7</v>
      </c>
      <c r="L2699" s="4" t="s">
        <v>7</v>
      </c>
      <c r="M2699" s="4" t="s">
        <v>79</v>
      </c>
      <c r="N2699" s="4" t="s">
        <v>7</v>
      </c>
      <c r="O2699" s="4" t="s">
        <v>7</v>
      </c>
    </row>
    <row r="2700" spans="1:10">
      <c r="A2700" t="n">
        <v>28491</v>
      </c>
      <c r="B2700" s="39" t="n">
        <v>26</v>
      </c>
      <c r="C2700" s="7" t="n">
        <v>0</v>
      </c>
      <c r="D2700" s="7" t="s">
        <v>356</v>
      </c>
      <c r="E2700" s="7" t="n">
        <v>2</v>
      </c>
      <c r="F2700" s="7" t="n">
        <v>3</v>
      </c>
      <c r="G2700" s="7" t="s">
        <v>357</v>
      </c>
      <c r="H2700" s="7" t="n">
        <v>2</v>
      </c>
      <c r="I2700" s="7" t="n">
        <v>3</v>
      </c>
      <c r="J2700" s="7" t="s">
        <v>358</v>
      </c>
      <c r="K2700" s="7" t="n">
        <v>2</v>
      </c>
      <c r="L2700" s="7" t="n">
        <v>3</v>
      </c>
      <c r="M2700" s="7" t="s">
        <v>359</v>
      </c>
      <c r="N2700" s="7" t="n">
        <v>2</v>
      </c>
      <c r="O2700" s="7" t="n">
        <v>0</v>
      </c>
    </row>
    <row r="2701" spans="1:10">
      <c r="A2701" t="s">
        <v>4</v>
      </c>
      <c r="B2701" s="4" t="s">
        <v>5</v>
      </c>
    </row>
    <row r="2702" spans="1:10">
      <c r="A2702" t="n">
        <v>28805</v>
      </c>
      <c r="B2702" s="40" t="n">
        <v>28</v>
      </c>
    </row>
    <row r="2703" spans="1:10">
      <c r="A2703" t="s">
        <v>4</v>
      </c>
      <c r="B2703" s="4" t="s">
        <v>5</v>
      </c>
      <c r="C2703" s="4" t="s">
        <v>11</v>
      </c>
      <c r="D2703" s="4" t="s">
        <v>7</v>
      </c>
    </row>
    <row r="2704" spans="1:10">
      <c r="A2704" t="n">
        <v>28806</v>
      </c>
      <c r="B2704" s="44" t="n">
        <v>89</v>
      </c>
      <c r="C2704" s="7" t="n">
        <v>65533</v>
      </c>
      <c r="D2704" s="7" t="n">
        <v>1</v>
      </c>
    </row>
    <row r="2705" spans="1:15">
      <c r="A2705" t="s">
        <v>4</v>
      </c>
      <c r="B2705" s="4" t="s">
        <v>5</v>
      </c>
      <c r="C2705" s="4" t="s">
        <v>7</v>
      </c>
    </row>
    <row r="2706" spans="1:15">
      <c r="A2706" t="n">
        <v>28810</v>
      </c>
      <c r="B2706" s="35" t="n">
        <v>45</v>
      </c>
      <c r="C2706" s="7" t="n">
        <v>0</v>
      </c>
    </row>
    <row r="2707" spans="1:15">
      <c r="A2707" t="s">
        <v>4</v>
      </c>
      <c r="B2707" s="4" t="s">
        <v>5</v>
      </c>
      <c r="C2707" s="4" t="s">
        <v>7</v>
      </c>
      <c r="D2707" s="4" t="s">
        <v>7</v>
      </c>
      <c r="E2707" s="4" t="s">
        <v>13</v>
      </c>
      <c r="F2707" s="4" t="s">
        <v>13</v>
      </c>
      <c r="G2707" s="4" t="s">
        <v>13</v>
      </c>
      <c r="H2707" s="4" t="s">
        <v>11</v>
      </c>
    </row>
    <row r="2708" spans="1:15">
      <c r="A2708" t="n">
        <v>28812</v>
      </c>
      <c r="B2708" s="35" t="n">
        <v>45</v>
      </c>
      <c r="C2708" s="7" t="n">
        <v>2</v>
      </c>
      <c r="D2708" s="7" t="n">
        <v>3</v>
      </c>
      <c r="E2708" s="7" t="n">
        <v>-2.03999996185303</v>
      </c>
      <c r="F2708" s="7" t="n">
        <v>0.0900000035762787</v>
      </c>
      <c r="G2708" s="7" t="n">
        <v>-11.039999961853</v>
      </c>
      <c r="H2708" s="7" t="n">
        <v>0</v>
      </c>
    </row>
    <row r="2709" spans="1:15">
      <c r="A2709" t="s">
        <v>4</v>
      </c>
      <c r="B2709" s="4" t="s">
        <v>5</v>
      </c>
      <c r="C2709" s="4" t="s">
        <v>7</v>
      </c>
      <c r="D2709" s="4" t="s">
        <v>7</v>
      </c>
      <c r="E2709" s="4" t="s">
        <v>13</v>
      </c>
      <c r="F2709" s="4" t="s">
        <v>13</v>
      </c>
      <c r="G2709" s="4" t="s">
        <v>13</v>
      </c>
      <c r="H2709" s="4" t="s">
        <v>11</v>
      </c>
      <c r="I2709" s="4" t="s">
        <v>7</v>
      </c>
    </row>
    <row r="2710" spans="1:15">
      <c r="A2710" t="n">
        <v>28829</v>
      </c>
      <c r="B2710" s="35" t="n">
        <v>45</v>
      </c>
      <c r="C2710" s="7" t="n">
        <v>4</v>
      </c>
      <c r="D2710" s="7" t="n">
        <v>3</v>
      </c>
      <c r="E2710" s="7" t="n">
        <v>17.5900001525879</v>
      </c>
      <c r="F2710" s="7" t="n">
        <v>201.940002441406</v>
      </c>
      <c r="G2710" s="7" t="n">
        <v>-5</v>
      </c>
      <c r="H2710" s="7" t="n">
        <v>0</v>
      </c>
      <c r="I2710" s="7" t="n">
        <v>0</v>
      </c>
    </row>
    <row r="2711" spans="1:15">
      <c r="A2711" t="s">
        <v>4</v>
      </c>
      <c r="B2711" s="4" t="s">
        <v>5</v>
      </c>
      <c r="C2711" s="4" t="s">
        <v>7</v>
      </c>
      <c r="D2711" s="4" t="s">
        <v>7</v>
      </c>
      <c r="E2711" s="4" t="s">
        <v>13</v>
      </c>
      <c r="F2711" s="4" t="s">
        <v>11</v>
      </c>
    </row>
    <row r="2712" spans="1:15">
      <c r="A2712" t="n">
        <v>28847</v>
      </c>
      <c r="B2712" s="35" t="n">
        <v>45</v>
      </c>
      <c r="C2712" s="7" t="n">
        <v>5</v>
      </c>
      <c r="D2712" s="7" t="n">
        <v>3</v>
      </c>
      <c r="E2712" s="7" t="n">
        <v>1.39999997615814</v>
      </c>
      <c r="F2712" s="7" t="n">
        <v>0</v>
      </c>
    </row>
    <row r="2713" spans="1:15">
      <c r="A2713" t="s">
        <v>4</v>
      </c>
      <c r="B2713" s="4" t="s">
        <v>5</v>
      </c>
      <c r="C2713" s="4" t="s">
        <v>7</v>
      </c>
      <c r="D2713" s="4" t="s">
        <v>7</v>
      </c>
      <c r="E2713" s="4" t="s">
        <v>13</v>
      </c>
      <c r="F2713" s="4" t="s">
        <v>11</v>
      </c>
    </row>
    <row r="2714" spans="1:15">
      <c r="A2714" t="n">
        <v>28856</v>
      </c>
      <c r="B2714" s="35" t="n">
        <v>45</v>
      </c>
      <c r="C2714" s="7" t="n">
        <v>11</v>
      </c>
      <c r="D2714" s="7" t="n">
        <v>3</v>
      </c>
      <c r="E2714" s="7" t="n">
        <v>31.6000003814697</v>
      </c>
      <c r="F2714" s="7" t="n">
        <v>0</v>
      </c>
    </row>
    <row r="2715" spans="1:15">
      <c r="A2715" t="s">
        <v>4</v>
      </c>
      <c r="B2715" s="4" t="s">
        <v>5</v>
      </c>
      <c r="C2715" s="4" t="s">
        <v>7</v>
      </c>
      <c r="D2715" s="4" t="s">
        <v>11</v>
      </c>
      <c r="E2715" s="4" t="s">
        <v>14</v>
      </c>
      <c r="F2715" s="4" t="s">
        <v>11</v>
      </c>
    </row>
    <row r="2716" spans="1:15">
      <c r="A2716" t="n">
        <v>28865</v>
      </c>
      <c r="B2716" s="14" t="n">
        <v>50</v>
      </c>
      <c r="C2716" s="7" t="n">
        <v>3</v>
      </c>
      <c r="D2716" s="7" t="n">
        <v>8040</v>
      </c>
      <c r="E2716" s="7" t="n">
        <v>1058642330</v>
      </c>
      <c r="F2716" s="7" t="n">
        <v>1000</v>
      </c>
    </row>
    <row r="2717" spans="1:15">
      <c r="A2717" t="s">
        <v>4</v>
      </c>
      <c r="B2717" s="4" t="s">
        <v>5</v>
      </c>
      <c r="C2717" s="4" t="s">
        <v>7</v>
      </c>
      <c r="D2717" s="4" t="s">
        <v>13</v>
      </c>
      <c r="E2717" s="4" t="s">
        <v>11</v>
      </c>
      <c r="F2717" s="4" t="s">
        <v>7</v>
      </c>
    </row>
    <row r="2718" spans="1:15">
      <c r="A2718" t="n">
        <v>28875</v>
      </c>
      <c r="B2718" s="36" t="n">
        <v>49</v>
      </c>
      <c r="C2718" s="7" t="n">
        <v>3</v>
      </c>
      <c r="D2718" s="7" t="n">
        <v>1</v>
      </c>
      <c r="E2718" s="7" t="n">
        <v>1000</v>
      </c>
      <c r="F2718" s="7" t="n">
        <v>0</v>
      </c>
    </row>
    <row r="2719" spans="1:15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13</v>
      </c>
    </row>
    <row r="2720" spans="1:15">
      <c r="A2720" t="n">
        <v>28884</v>
      </c>
      <c r="B2720" s="17" t="n">
        <v>58</v>
      </c>
      <c r="C2720" s="7" t="n">
        <v>0</v>
      </c>
      <c r="D2720" s="7" t="n">
        <v>0</v>
      </c>
      <c r="E2720" s="7" t="n">
        <v>1</v>
      </c>
    </row>
    <row r="2721" spans="1:9">
      <c r="A2721" t="s">
        <v>4</v>
      </c>
      <c r="B2721" s="4" t="s">
        <v>5</v>
      </c>
      <c r="C2721" s="4" t="s">
        <v>7</v>
      </c>
      <c r="D2721" s="4" t="s">
        <v>11</v>
      </c>
    </row>
    <row r="2722" spans="1:9">
      <c r="A2722" t="n">
        <v>28892</v>
      </c>
      <c r="B2722" s="17" t="n">
        <v>58</v>
      </c>
      <c r="C2722" s="7" t="n">
        <v>255</v>
      </c>
      <c r="D2722" s="7" t="n">
        <v>0</v>
      </c>
    </row>
    <row r="2723" spans="1:9">
      <c r="A2723" t="s">
        <v>4</v>
      </c>
      <c r="B2723" s="4" t="s">
        <v>5</v>
      </c>
      <c r="C2723" s="4" t="s">
        <v>7</v>
      </c>
      <c r="D2723" s="4" t="s">
        <v>7</v>
      </c>
      <c r="E2723" s="4" t="s">
        <v>7</v>
      </c>
      <c r="F2723" s="4" t="s">
        <v>13</v>
      </c>
      <c r="G2723" s="4" t="s">
        <v>13</v>
      </c>
      <c r="H2723" s="4" t="s">
        <v>13</v>
      </c>
      <c r="I2723" s="4" t="s">
        <v>13</v>
      </c>
      <c r="J2723" s="4" t="s">
        <v>13</v>
      </c>
    </row>
    <row r="2724" spans="1:9">
      <c r="A2724" t="n">
        <v>28896</v>
      </c>
      <c r="B2724" s="26" t="n">
        <v>76</v>
      </c>
      <c r="C2724" s="7" t="n">
        <v>2</v>
      </c>
      <c r="D2724" s="7" t="n">
        <v>3</v>
      </c>
      <c r="E2724" s="7" t="n">
        <v>0</v>
      </c>
      <c r="F2724" s="7" t="n">
        <v>1</v>
      </c>
      <c r="G2724" s="7" t="n">
        <v>1</v>
      </c>
      <c r="H2724" s="7" t="n">
        <v>1</v>
      </c>
      <c r="I2724" s="7" t="n">
        <v>0</v>
      </c>
      <c r="J2724" s="7" t="n">
        <v>1000</v>
      </c>
    </row>
    <row r="2725" spans="1:9">
      <c r="A2725" t="s">
        <v>4</v>
      </c>
      <c r="B2725" s="4" t="s">
        <v>5</v>
      </c>
      <c r="C2725" s="4" t="s">
        <v>7</v>
      </c>
      <c r="D2725" s="4" t="s">
        <v>7</v>
      </c>
    </row>
    <row r="2726" spans="1:9">
      <c r="A2726" t="n">
        <v>28920</v>
      </c>
      <c r="B2726" s="42" t="n">
        <v>77</v>
      </c>
      <c r="C2726" s="7" t="n">
        <v>2</v>
      </c>
      <c r="D2726" s="7" t="n">
        <v>3</v>
      </c>
    </row>
    <row r="2727" spans="1:9">
      <c r="A2727" t="s">
        <v>4</v>
      </c>
      <c r="B2727" s="4" t="s">
        <v>5</v>
      </c>
      <c r="C2727" s="4" t="s">
        <v>12</v>
      </c>
    </row>
    <row r="2728" spans="1:9">
      <c r="A2728" t="n">
        <v>28923</v>
      </c>
      <c r="B2728" s="13" t="n">
        <v>3</v>
      </c>
      <c r="C2728" s="12" t="n">
        <f t="normal" ca="1">A3168</f>
        <v>0</v>
      </c>
    </row>
    <row r="2729" spans="1:9">
      <c r="A2729" t="s">
        <v>4</v>
      </c>
      <c r="B2729" s="4" t="s">
        <v>5</v>
      </c>
      <c r="C2729" s="4" t="s">
        <v>7</v>
      </c>
      <c r="D2729" s="4" t="s">
        <v>7</v>
      </c>
      <c r="E2729" s="4" t="s">
        <v>7</v>
      </c>
      <c r="F2729" s="4" t="s">
        <v>14</v>
      </c>
      <c r="G2729" s="4" t="s">
        <v>7</v>
      </c>
      <c r="H2729" s="4" t="s">
        <v>7</v>
      </c>
      <c r="I2729" s="4" t="s">
        <v>12</v>
      </c>
    </row>
    <row r="2730" spans="1:9">
      <c r="A2730" t="n">
        <v>28928</v>
      </c>
      <c r="B2730" s="11" t="n">
        <v>5</v>
      </c>
      <c r="C2730" s="7" t="n">
        <v>35</v>
      </c>
      <c r="D2730" s="7" t="n">
        <v>0</v>
      </c>
      <c r="E2730" s="7" t="n">
        <v>0</v>
      </c>
      <c r="F2730" s="7" t="n">
        <v>3</v>
      </c>
      <c r="G2730" s="7" t="n">
        <v>2</v>
      </c>
      <c r="H2730" s="7" t="n">
        <v>1</v>
      </c>
      <c r="I2730" s="12" t="n">
        <f t="normal" ca="1">A2770</f>
        <v>0</v>
      </c>
    </row>
    <row r="2731" spans="1:9">
      <c r="A2731" t="s">
        <v>4</v>
      </c>
      <c r="B2731" s="4" t="s">
        <v>5</v>
      </c>
      <c r="C2731" s="4" t="s">
        <v>7</v>
      </c>
      <c r="D2731" s="4" t="s">
        <v>7</v>
      </c>
      <c r="E2731" s="4" t="s">
        <v>7</v>
      </c>
      <c r="F2731" s="4" t="s">
        <v>13</v>
      </c>
      <c r="G2731" s="4" t="s">
        <v>13</v>
      </c>
      <c r="H2731" s="4" t="s">
        <v>13</v>
      </c>
      <c r="I2731" s="4" t="s">
        <v>13</v>
      </c>
      <c r="J2731" s="4" t="s">
        <v>13</v>
      </c>
    </row>
    <row r="2732" spans="1:9">
      <c r="A2732" t="n">
        <v>28942</v>
      </c>
      <c r="B2732" s="26" t="n">
        <v>76</v>
      </c>
      <c r="C2732" s="7" t="n">
        <v>3</v>
      </c>
      <c r="D2732" s="7" t="n">
        <v>3</v>
      </c>
      <c r="E2732" s="7" t="n">
        <v>0</v>
      </c>
      <c r="F2732" s="7" t="n">
        <v>1</v>
      </c>
      <c r="G2732" s="7" t="n">
        <v>1</v>
      </c>
      <c r="H2732" s="7" t="n">
        <v>1</v>
      </c>
      <c r="I2732" s="7" t="n">
        <v>1</v>
      </c>
      <c r="J2732" s="7" t="n">
        <v>1000</v>
      </c>
    </row>
    <row r="2733" spans="1:9">
      <c r="A2733" t="s">
        <v>4</v>
      </c>
      <c r="B2733" s="4" t="s">
        <v>5</v>
      </c>
      <c r="C2733" s="4" t="s">
        <v>7</v>
      </c>
      <c r="D2733" s="4" t="s">
        <v>7</v>
      </c>
    </row>
    <row r="2734" spans="1:9">
      <c r="A2734" t="n">
        <v>28966</v>
      </c>
      <c r="B2734" s="42" t="n">
        <v>77</v>
      </c>
      <c r="C2734" s="7" t="n">
        <v>3</v>
      </c>
      <c r="D2734" s="7" t="n">
        <v>3</v>
      </c>
    </row>
    <row r="2735" spans="1:9">
      <c r="A2735" t="s">
        <v>4</v>
      </c>
      <c r="B2735" s="4" t="s">
        <v>5</v>
      </c>
      <c r="C2735" s="4" t="s">
        <v>11</v>
      </c>
    </row>
    <row r="2736" spans="1:9">
      <c r="A2736" t="n">
        <v>28969</v>
      </c>
      <c r="B2736" s="24" t="n">
        <v>16</v>
      </c>
      <c r="C2736" s="7" t="n">
        <v>1000</v>
      </c>
    </row>
    <row r="2737" spans="1:10">
      <c r="A2737" t="s">
        <v>4</v>
      </c>
      <c r="B2737" s="4" t="s">
        <v>5</v>
      </c>
      <c r="C2737" s="4" t="s">
        <v>7</v>
      </c>
      <c r="D2737" s="4" t="s">
        <v>11</v>
      </c>
      <c r="E2737" s="4" t="s">
        <v>8</v>
      </c>
    </row>
    <row r="2738" spans="1:10">
      <c r="A2738" t="n">
        <v>28972</v>
      </c>
      <c r="B2738" s="38" t="n">
        <v>51</v>
      </c>
      <c r="C2738" s="7" t="n">
        <v>4</v>
      </c>
      <c r="D2738" s="7" t="n">
        <v>0</v>
      </c>
      <c r="E2738" s="7" t="s">
        <v>319</v>
      </c>
    </row>
    <row r="2739" spans="1:10">
      <c r="A2739" t="s">
        <v>4</v>
      </c>
      <c r="B2739" s="4" t="s">
        <v>5</v>
      </c>
      <c r="C2739" s="4" t="s">
        <v>11</v>
      </c>
    </row>
    <row r="2740" spans="1:10">
      <c r="A2740" t="n">
        <v>28986</v>
      </c>
      <c r="B2740" s="24" t="n">
        <v>16</v>
      </c>
      <c r="C2740" s="7" t="n">
        <v>0</v>
      </c>
    </row>
    <row r="2741" spans="1:10">
      <c r="A2741" t="s">
        <v>4</v>
      </c>
      <c r="B2741" s="4" t="s">
        <v>5</v>
      </c>
      <c r="C2741" s="4" t="s">
        <v>11</v>
      </c>
      <c r="D2741" s="4" t="s">
        <v>79</v>
      </c>
      <c r="E2741" s="4" t="s">
        <v>7</v>
      </c>
      <c r="F2741" s="4" t="s">
        <v>7</v>
      </c>
      <c r="G2741" s="4" t="s">
        <v>79</v>
      </c>
      <c r="H2741" s="4" t="s">
        <v>7</v>
      </c>
      <c r="I2741" s="4" t="s">
        <v>7</v>
      </c>
      <c r="J2741" s="4" t="s">
        <v>79</v>
      </c>
      <c r="K2741" s="4" t="s">
        <v>7</v>
      </c>
      <c r="L2741" s="4" t="s">
        <v>7</v>
      </c>
      <c r="M2741" s="4" t="s">
        <v>79</v>
      </c>
      <c r="N2741" s="4" t="s">
        <v>7</v>
      </c>
      <c r="O2741" s="4" t="s">
        <v>7</v>
      </c>
    </row>
    <row r="2742" spans="1:10">
      <c r="A2742" t="n">
        <v>28989</v>
      </c>
      <c r="B2742" s="39" t="n">
        <v>26</v>
      </c>
      <c r="C2742" s="7" t="n">
        <v>0</v>
      </c>
      <c r="D2742" s="7" t="s">
        <v>360</v>
      </c>
      <c r="E2742" s="7" t="n">
        <v>2</v>
      </c>
      <c r="F2742" s="7" t="n">
        <v>3</v>
      </c>
      <c r="G2742" s="7" t="s">
        <v>361</v>
      </c>
      <c r="H2742" s="7" t="n">
        <v>2</v>
      </c>
      <c r="I2742" s="7" t="n">
        <v>3</v>
      </c>
      <c r="J2742" s="7" t="s">
        <v>362</v>
      </c>
      <c r="K2742" s="7" t="n">
        <v>2</v>
      </c>
      <c r="L2742" s="7" t="n">
        <v>3</v>
      </c>
      <c r="M2742" s="7" t="s">
        <v>363</v>
      </c>
      <c r="N2742" s="7" t="n">
        <v>2</v>
      </c>
      <c r="O2742" s="7" t="n">
        <v>0</v>
      </c>
    </row>
    <row r="2743" spans="1:10">
      <c r="A2743" t="s">
        <v>4</v>
      </c>
      <c r="B2743" s="4" t="s">
        <v>5</v>
      </c>
    </row>
    <row r="2744" spans="1:10">
      <c r="A2744" t="n">
        <v>29376</v>
      </c>
      <c r="B2744" s="40" t="n">
        <v>28</v>
      </c>
    </row>
    <row r="2745" spans="1:10">
      <c r="A2745" t="s">
        <v>4</v>
      </c>
      <c r="B2745" s="4" t="s">
        <v>5</v>
      </c>
      <c r="C2745" s="4" t="s">
        <v>11</v>
      </c>
      <c r="D2745" s="4" t="s">
        <v>7</v>
      </c>
    </row>
    <row r="2746" spans="1:10">
      <c r="A2746" t="n">
        <v>29377</v>
      </c>
      <c r="B2746" s="44" t="n">
        <v>89</v>
      </c>
      <c r="C2746" s="7" t="n">
        <v>65533</v>
      </c>
      <c r="D2746" s="7" t="n">
        <v>1</v>
      </c>
    </row>
    <row r="2747" spans="1:10">
      <c r="A2747" t="s">
        <v>4</v>
      </c>
      <c r="B2747" s="4" t="s">
        <v>5</v>
      </c>
      <c r="C2747" s="4" t="s">
        <v>7</v>
      </c>
    </row>
    <row r="2748" spans="1:10">
      <c r="A2748" t="n">
        <v>29381</v>
      </c>
      <c r="B2748" s="35" t="n">
        <v>45</v>
      </c>
      <c r="C2748" s="7" t="n">
        <v>0</v>
      </c>
    </row>
    <row r="2749" spans="1:10">
      <c r="A2749" t="s">
        <v>4</v>
      </c>
      <c r="B2749" s="4" t="s">
        <v>5</v>
      </c>
      <c r="C2749" s="4" t="s">
        <v>7</v>
      </c>
      <c r="D2749" s="4" t="s">
        <v>7</v>
      </c>
      <c r="E2749" s="4" t="s">
        <v>13</v>
      </c>
      <c r="F2749" s="4" t="s">
        <v>13</v>
      </c>
      <c r="G2749" s="4" t="s">
        <v>13</v>
      </c>
      <c r="H2749" s="4" t="s">
        <v>11</v>
      </c>
    </row>
    <row r="2750" spans="1:10">
      <c r="A2750" t="n">
        <v>29383</v>
      </c>
      <c r="B2750" s="35" t="n">
        <v>45</v>
      </c>
      <c r="C2750" s="7" t="n">
        <v>2</v>
      </c>
      <c r="D2750" s="7" t="n">
        <v>3</v>
      </c>
      <c r="E2750" s="7" t="n">
        <v>-2.03999996185303</v>
      </c>
      <c r="F2750" s="7" t="n">
        <v>0.0900000035762787</v>
      </c>
      <c r="G2750" s="7" t="n">
        <v>-11.039999961853</v>
      </c>
      <c r="H2750" s="7" t="n">
        <v>0</v>
      </c>
    </row>
    <row r="2751" spans="1:10">
      <c r="A2751" t="s">
        <v>4</v>
      </c>
      <c r="B2751" s="4" t="s">
        <v>5</v>
      </c>
      <c r="C2751" s="4" t="s">
        <v>7</v>
      </c>
      <c r="D2751" s="4" t="s">
        <v>7</v>
      </c>
      <c r="E2751" s="4" t="s">
        <v>13</v>
      </c>
      <c r="F2751" s="4" t="s">
        <v>13</v>
      </c>
      <c r="G2751" s="4" t="s">
        <v>13</v>
      </c>
      <c r="H2751" s="4" t="s">
        <v>11</v>
      </c>
      <c r="I2751" s="4" t="s">
        <v>7</v>
      </c>
    </row>
    <row r="2752" spans="1:10">
      <c r="A2752" t="n">
        <v>29400</v>
      </c>
      <c r="B2752" s="35" t="n">
        <v>45</v>
      </c>
      <c r="C2752" s="7" t="n">
        <v>4</v>
      </c>
      <c r="D2752" s="7" t="n">
        <v>3</v>
      </c>
      <c r="E2752" s="7" t="n">
        <v>17.5900001525879</v>
      </c>
      <c r="F2752" s="7" t="n">
        <v>201.940002441406</v>
      </c>
      <c r="G2752" s="7" t="n">
        <v>-5</v>
      </c>
      <c r="H2752" s="7" t="n">
        <v>0</v>
      </c>
      <c r="I2752" s="7" t="n">
        <v>0</v>
      </c>
    </row>
    <row r="2753" spans="1:15">
      <c r="A2753" t="s">
        <v>4</v>
      </c>
      <c r="B2753" s="4" t="s">
        <v>5</v>
      </c>
      <c r="C2753" s="4" t="s">
        <v>7</v>
      </c>
      <c r="D2753" s="4" t="s">
        <v>7</v>
      </c>
      <c r="E2753" s="4" t="s">
        <v>13</v>
      </c>
      <c r="F2753" s="4" t="s">
        <v>11</v>
      </c>
    </row>
    <row r="2754" spans="1:15">
      <c r="A2754" t="n">
        <v>29418</v>
      </c>
      <c r="B2754" s="35" t="n">
        <v>45</v>
      </c>
      <c r="C2754" s="7" t="n">
        <v>5</v>
      </c>
      <c r="D2754" s="7" t="n">
        <v>3</v>
      </c>
      <c r="E2754" s="7" t="n">
        <v>1.39999997615814</v>
      </c>
      <c r="F2754" s="7" t="n">
        <v>0</v>
      </c>
    </row>
    <row r="2755" spans="1:15">
      <c r="A2755" t="s">
        <v>4</v>
      </c>
      <c r="B2755" s="4" t="s">
        <v>5</v>
      </c>
      <c r="C2755" s="4" t="s">
        <v>7</v>
      </c>
      <c r="D2755" s="4" t="s">
        <v>7</v>
      </c>
      <c r="E2755" s="4" t="s">
        <v>13</v>
      </c>
      <c r="F2755" s="4" t="s">
        <v>11</v>
      </c>
    </row>
    <row r="2756" spans="1:15">
      <c r="A2756" t="n">
        <v>29427</v>
      </c>
      <c r="B2756" s="35" t="n">
        <v>45</v>
      </c>
      <c r="C2756" s="7" t="n">
        <v>11</v>
      </c>
      <c r="D2756" s="7" t="n">
        <v>3</v>
      </c>
      <c r="E2756" s="7" t="n">
        <v>31.6000003814697</v>
      </c>
      <c r="F2756" s="7" t="n">
        <v>0</v>
      </c>
    </row>
    <row r="2757" spans="1:15">
      <c r="A2757" t="s">
        <v>4</v>
      </c>
      <c r="B2757" s="4" t="s">
        <v>5</v>
      </c>
      <c r="C2757" s="4" t="s">
        <v>7</v>
      </c>
      <c r="D2757" s="4" t="s">
        <v>11</v>
      </c>
      <c r="E2757" s="4" t="s">
        <v>14</v>
      </c>
      <c r="F2757" s="4" t="s">
        <v>11</v>
      </c>
    </row>
    <row r="2758" spans="1:15">
      <c r="A2758" t="n">
        <v>29436</v>
      </c>
      <c r="B2758" s="14" t="n">
        <v>50</v>
      </c>
      <c r="C2758" s="7" t="n">
        <v>3</v>
      </c>
      <c r="D2758" s="7" t="n">
        <v>8040</v>
      </c>
      <c r="E2758" s="7" t="n">
        <v>1058642330</v>
      </c>
      <c r="F2758" s="7" t="n">
        <v>1000</v>
      </c>
    </row>
    <row r="2759" spans="1:15">
      <c r="A2759" t="s">
        <v>4</v>
      </c>
      <c r="B2759" s="4" t="s">
        <v>5</v>
      </c>
      <c r="C2759" s="4" t="s">
        <v>7</v>
      </c>
      <c r="D2759" s="4" t="s">
        <v>13</v>
      </c>
      <c r="E2759" s="4" t="s">
        <v>11</v>
      </c>
      <c r="F2759" s="4" t="s">
        <v>7</v>
      </c>
    </row>
    <row r="2760" spans="1:15">
      <c r="A2760" t="n">
        <v>29446</v>
      </c>
      <c r="B2760" s="36" t="n">
        <v>49</v>
      </c>
      <c r="C2760" s="7" t="n">
        <v>3</v>
      </c>
      <c r="D2760" s="7" t="n">
        <v>1</v>
      </c>
      <c r="E2760" s="7" t="n">
        <v>1000</v>
      </c>
      <c r="F2760" s="7" t="n">
        <v>0</v>
      </c>
    </row>
    <row r="2761" spans="1:15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13</v>
      </c>
    </row>
    <row r="2762" spans="1:15">
      <c r="A2762" t="n">
        <v>29455</v>
      </c>
      <c r="B2762" s="17" t="n">
        <v>58</v>
      </c>
      <c r="C2762" s="7" t="n">
        <v>0</v>
      </c>
      <c r="D2762" s="7" t="n">
        <v>0</v>
      </c>
      <c r="E2762" s="7" t="n">
        <v>1</v>
      </c>
    </row>
    <row r="2763" spans="1:15">
      <c r="A2763" t="s">
        <v>4</v>
      </c>
      <c r="B2763" s="4" t="s">
        <v>5</v>
      </c>
      <c r="C2763" s="4" t="s">
        <v>7</v>
      </c>
      <c r="D2763" s="4" t="s">
        <v>7</v>
      </c>
      <c r="E2763" s="4" t="s">
        <v>7</v>
      </c>
      <c r="F2763" s="4" t="s">
        <v>13</v>
      </c>
      <c r="G2763" s="4" t="s">
        <v>13</v>
      </c>
      <c r="H2763" s="4" t="s">
        <v>13</v>
      </c>
      <c r="I2763" s="4" t="s">
        <v>13</v>
      </c>
      <c r="J2763" s="4" t="s">
        <v>13</v>
      </c>
    </row>
    <row r="2764" spans="1:15">
      <c r="A2764" t="n">
        <v>29463</v>
      </c>
      <c r="B2764" s="26" t="n">
        <v>76</v>
      </c>
      <c r="C2764" s="7" t="n">
        <v>3</v>
      </c>
      <c r="D2764" s="7" t="n">
        <v>3</v>
      </c>
      <c r="E2764" s="7" t="n">
        <v>0</v>
      </c>
      <c r="F2764" s="7" t="n">
        <v>1</v>
      </c>
      <c r="G2764" s="7" t="n">
        <v>1</v>
      </c>
      <c r="H2764" s="7" t="n">
        <v>1</v>
      </c>
      <c r="I2764" s="7" t="n">
        <v>0</v>
      </c>
      <c r="J2764" s="7" t="n">
        <v>1000</v>
      </c>
    </row>
    <row r="2765" spans="1:15">
      <c r="A2765" t="s">
        <v>4</v>
      </c>
      <c r="B2765" s="4" t="s">
        <v>5</v>
      </c>
      <c r="C2765" s="4" t="s">
        <v>7</v>
      </c>
      <c r="D2765" s="4" t="s">
        <v>7</v>
      </c>
    </row>
    <row r="2766" spans="1:15">
      <c r="A2766" t="n">
        <v>29487</v>
      </c>
      <c r="B2766" s="42" t="n">
        <v>77</v>
      </c>
      <c r="C2766" s="7" t="n">
        <v>3</v>
      </c>
      <c r="D2766" s="7" t="n">
        <v>3</v>
      </c>
    </row>
    <row r="2767" spans="1:15">
      <c r="A2767" t="s">
        <v>4</v>
      </c>
      <c r="B2767" s="4" t="s">
        <v>5</v>
      </c>
      <c r="C2767" s="4" t="s">
        <v>12</v>
      </c>
    </row>
    <row r="2768" spans="1:15">
      <c r="A2768" t="n">
        <v>29490</v>
      </c>
      <c r="B2768" s="13" t="n">
        <v>3</v>
      </c>
      <c r="C2768" s="12" t="n">
        <f t="normal" ca="1">A3168</f>
        <v>0</v>
      </c>
    </row>
    <row r="2769" spans="1:10">
      <c r="A2769" t="s">
        <v>4</v>
      </c>
      <c r="B2769" s="4" t="s">
        <v>5</v>
      </c>
      <c r="C2769" s="4" t="s">
        <v>7</v>
      </c>
      <c r="D2769" s="4" t="s">
        <v>7</v>
      </c>
      <c r="E2769" s="4" t="s">
        <v>7</v>
      </c>
      <c r="F2769" s="4" t="s">
        <v>14</v>
      </c>
      <c r="G2769" s="4" t="s">
        <v>7</v>
      </c>
      <c r="H2769" s="4" t="s">
        <v>7</v>
      </c>
      <c r="I2769" s="4" t="s">
        <v>12</v>
      </c>
    </row>
    <row r="2770" spans="1:10">
      <c r="A2770" t="n">
        <v>29495</v>
      </c>
      <c r="B2770" s="11" t="n">
        <v>5</v>
      </c>
      <c r="C2770" s="7" t="n">
        <v>35</v>
      </c>
      <c r="D2770" s="7" t="n">
        <v>0</v>
      </c>
      <c r="E2770" s="7" t="n">
        <v>0</v>
      </c>
      <c r="F2770" s="7" t="n">
        <v>4</v>
      </c>
      <c r="G2770" s="7" t="n">
        <v>2</v>
      </c>
      <c r="H2770" s="7" t="n">
        <v>1</v>
      </c>
      <c r="I2770" s="12" t="n">
        <f t="normal" ca="1">A2810</f>
        <v>0</v>
      </c>
    </row>
    <row r="2771" spans="1:10">
      <c r="A2771" t="s">
        <v>4</v>
      </c>
      <c r="B2771" s="4" t="s">
        <v>5</v>
      </c>
      <c r="C2771" s="4" t="s">
        <v>7</v>
      </c>
      <c r="D2771" s="4" t="s">
        <v>7</v>
      </c>
      <c r="E2771" s="4" t="s">
        <v>7</v>
      </c>
      <c r="F2771" s="4" t="s">
        <v>13</v>
      </c>
      <c r="G2771" s="4" t="s">
        <v>13</v>
      </c>
      <c r="H2771" s="4" t="s">
        <v>13</v>
      </c>
      <c r="I2771" s="4" t="s">
        <v>13</v>
      </c>
      <c r="J2771" s="4" t="s">
        <v>13</v>
      </c>
    </row>
    <row r="2772" spans="1:10">
      <c r="A2772" t="n">
        <v>29509</v>
      </c>
      <c r="B2772" s="26" t="n">
        <v>76</v>
      </c>
      <c r="C2772" s="7" t="n">
        <v>4</v>
      </c>
      <c r="D2772" s="7" t="n">
        <v>3</v>
      </c>
      <c r="E2772" s="7" t="n">
        <v>0</v>
      </c>
      <c r="F2772" s="7" t="n">
        <v>1</v>
      </c>
      <c r="G2772" s="7" t="n">
        <v>1</v>
      </c>
      <c r="H2772" s="7" t="n">
        <v>1</v>
      </c>
      <c r="I2772" s="7" t="n">
        <v>1</v>
      </c>
      <c r="J2772" s="7" t="n">
        <v>1000</v>
      </c>
    </row>
    <row r="2773" spans="1:10">
      <c r="A2773" t="s">
        <v>4</v>
      </c>
      <c r="B2773" s="4" t="s">
        <v>5</v>
      </c>
      <c r="C2773" s="4" t="s">
        <v>7</v>
      </c>
      <c r="D2773" s="4" t="s">
        <v>7</v>
      </c>
    </row>
    <row r="2774" spans="1:10">
      <c r="A2774" t="n">
        <v>29533</v>
      </c>
      <c r="B2774" s="42" t="n">
        <v>77</v>
      </c>
      <c r="C2774" s="7" t="n">
        <v>4</v>
      </c>
      <c r="D2774" s="7" t="n">
        <v>3</v>
      </c>
    </row>
    <row r="2775" spans="1:10">
      <c r="A2775" t="s">
        <v>4</v>
      </c>
      <c r="B2775" s="4" t="s">
        <v>5</v>
      </c>
      <c r="C2775" s="4" t="s">
        <v>11</v>
      </c>
    </row>
    <row r="2776" spans="1:10">
      <c r="A2776" t="n">
        <v>29536</v>
      </c>
      <c r="B2776" s="24" t="n">
        <v>16</v>
      </c>
      <c r="C2776" s="7" t="n">
        <v>1000</v>
      </c>
    </row>
    <row r="2777" spans="1:10">
      <c r="A2777" t="s">
        <v>4</v>
      </c>
      <c r="B2777" s="4" t="s">
        <v>5</v>
      </c>
      <c r="C2777" s="4" t="s">
        <v>7</v>
      </c>
      <c r="D2777" s="4" t="s">
        <v>11</v>
      </c>
      <c r="E2777" s="4" t="s">
        <v>8</v>
      </c>
    </row>
    <row r="2778" spans="1:10">
      <c r="A2778" t="n">
        <v>29539</v>
      </c>
      <c r="B2778" s="38" t="n">
        <v>51</v>
      </c>
      <c r="C2778" s="7" t="n">
        <v>4</v>
      </c>
      <c r="D2778" s="7" t="n">
        <v>0</v>
      </c>
      <c r="E2778" s="7" t="s">
        <v>319</v>
      </c>
    </row>
    <row r="2779" spans="1:10">
      <c r="A2779" t="s">
        <v>4</v>
      </c>
      <c r="B2779" s="4" t="s">
        <v>5</v>
      </c>
      <c r="C2779" s="4" t="s">
        <v>11</v>
      </c>
    </row>
    <row r="2780" spans="1:10">
      <c r="A2780" t="n">
        <v>29553</v>
      </c>
      <c r="B2780" s="24" t="n">
        <v>16</v>
      </c>
      <c r="C2780" s="7" t="n">
        <v>0</v>
      </c>
    </row>
    <row r="2781" spans="1:10">
      <c r="A2781" t="s">
        <v>4</v>
      </c>
      <c r="B2781" s="4" t="s">
        <v>5</v>
      </c>
      <c r="C2781" s="4" t="s">
        <v>11</v>
      </c>
      <c r="D2781" s="4" t="s">
        <v>79</v>
      </c>
      <c r="E2781" s="4" t="s">
        <v>7</v>
      </c>
      <c r="F2781" s="4" t="s">
        <v>7</v>
      </c>
      <c r="G2781" s="4" t="s">
        <v>79</v>
      </c>
      <c r="H2781" s="4" t="s">
        <v>7</v>
      </c>
      <c r="I2781" s="4" t="s">
        <v>7</v>
      </c>
      <c r="J2781" s="4" t="s">
        <v>79</v>
      </c>
      <c r="K2781" s="4" t="s">
        <v>7</v>
      </c>
      <c r="L2781" s="4" t="s">
        <v>7</v>
      </c>
      <c r="M2781" s="4" t="s">
        <v>79</v>
      </c>
      <c r="N2781" s="4" t="s">
        <v>7</v>
      </c>
      <c r="O2781" s="4" t="s">
        <v>7</v>
      </c>
    </row>
    <row r="2782" spans="1:10">
      <c r="A2782" t="n">
        <v>29556</v>
      </c>
      <c r="B2782" s="39" t="n">
        <v>26</v>
      </c>
      <c r="C2782" s="7" t="n">
        <v>0</v>
      </c>
      <c r="D2782" s="7" t="s">
        <v>364</v>
      </c>
      <c r="E2782" s="7" t="n">
        <v>2</v>
      </c>
      <c r="F2782" s="7" t="n">
        <v>3</v>
      </c>
      <c r="G2782" s="7" t="s">
        <v>365</v>
      </c>
      <c r="H2782" s="7" t="n">
        <v>2</v>
      </c>
      <c r="I2782" s="7" t="n">
        <v>3</v>
      </c>
      <c r="J2782" s="7" t="s">
        <v>366</v>
      </c>
      <c r="K2782" s="7" t="n">
        <v>2</v>
      </c>
      <c r="L2782" s="7" t="n">
        <v>3</v>
      </c>
      <c r="M2782" s="7" t="s">
        <v>367</v>
      </c>
      <c r="N2782" s="7" t="n">
        <v>2</v>
      </c>
      <c r="O2782" s="7" t="n">
        <v>0</v>
      </c>
    </row>
    <row r="2783" spans="1:10">
      <c r="A2783" t="s">
        <v>4</v>
      </c>
      <c r="B2783" s="4" t="s">
        <v>5</v>
      </c>
    </row>
    <row r="2784" spans="1:10">
      <c r="A2784" t="n">
        <v>29968</v>
      </c>
      <c r="B2784" s="40" t="n">
        <v>28</v>
      </c>
    </row>
    <row r="2785" spans="1:15">
      <c r="A2785" t="s">
        <v>4</v>
      </c>
      <c r="B2785" s="4" t="s">
        <v>5</v>
      </c>
      <c r="C2785" s="4" t="s">
        <v>11</v>
      </c>
      <c r="D2785" s="4" t="s">
        <v>7</v>
      </c>
    </row>
    <row r="2786" spans="1:15">
      <c r="A2786" t="n">
        <v>29969</v>
      </c>
      <c r="B2786" s="44" t="n">
        <v>89</v>
      </c>
      <c r="C2786" s="7" t="n">
        <v>65533</v>
      </c>
      <c r="D2786" s="7" t="n">
        <v>1</v>
      </c>
    </row>
    <row r="2787" spans="1:15">
      <c r="A2787" t="s">
        <v>4</v>
      </c>
      <c r="B2787" s="4" t="s">
        <v>5</v>
      </c>
      <c r="C2787" s="4" t="s">
        <v>7</v>
      </c>
    </row>
    <row r="2788" spans="1:15">
      <c r="A2788" t="n">
        <v>29973</v>
      </c>
      <c r="B2788" s="35" t="n">
        <v>45</v>
      </c>
      <c r="C2788" s="7" t="n">
        <v>0</v>
      </c>
    </row>
    <row r="2789" spans="1:15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13</v>
      </c>
      <c r="F2789" s="4" t="s">
        <v>13</v>
      </c>
      <c r="G2789" s="4" t="s">
        <v>13</v>
      </c>
      <c r="H2789" s="4" t="s">
        <v>11</v>
      </c>
    </row>
    <row r="2790" spans="1:15">
      <c r="A2790" t="n">
        <v>29975</v>
      </c>
      <c r="B2790" s="35" t="n">
        <v>45</v>
      </c>
      <c r="C2790" s="7" t="n">
        <v>2</v>
      </c>
      <c r="D2790" s="7" t="n">
        <v>3</v>
      </c>
      <c r="E2790" s="7" t="n">
        <v>-2.03999996185303</v>
      </c>
      <c r="F2790" s="7" t="n">
        <v>0.0900000035762787</v>
      </c>
      <c r="G2790" s="7" t="n">
        <v>-11.039999961853</v>
      </c>
      <c r="H2790" s="7" t="n">
        <v>0</v>
      </c>
    </row>
    <row r="2791" spans="1:15">
      <c r="A2791" t="s">
        <v>4</v>
      </c>
      <c r="B2791" s="4" t="s">
        <v>5</v>
      </c>
      <c r="C2791" s="4" t="s">
        <v>7</v>
      </c>
      <c r="D2791" s="4" t="s">
        <v>7</v>
      </c>
      <c r="E2791" s="4" t="s">
        <v>13</v>
      </c>
      <c r="F2791" s="4" t="s">
        <v>13</v>
      </c>
      <c r="G2791" s="4" t="s">
        <v>13</v>
      </c>
      <c r="H2791" s="4" t="s">
        <v>11</v>
      </c>
      <c r="I2791" s="4" t="s">
        <v>7</v>
      </c>
    </row>
    <row r="2792" spans="1:15">
      <c r="A2792" t="n">
        <v>29992</v>
      </c>
      <c r="B2792" s="35" t="n">
        <v>45</v>
      </c>
      <c r="C2792" s="7" t="n">
        <v>4</v>
      </c>
      <c r="D2792" s="7" t="n">
        <v>3</v>
      </c>
      <c r="E2792" s="7" t="n">
        <v>17.5900001525879</v>
      </c>
      <c r="F2792" s="7" t="n">
        <v>201.940002441406</v>
      </c>
      <c r="G2792" s="7" t="n">
        <v>-5</v>
      </c>
      <c r="H2792" s="7" t="n">
        <v>0</v>
      </c>
      <c r="I2792" s="7" t="n">
        <v>0</v>
      </c>
    </row>
    <row r="2793" spans="1:15">
      <c r="A2793" t="s">
        <v>4</v>
      </c>
      <c r="B2793" s="4" t="s">
        <v>5</v>
      </c>
      <c r="C2793" s="4" t="s">
        <v>7</v>
      </c>
      <c r="D2793" s="4" t="s">
        <v>7</v>
      </c>
      <c r="E2793" s="4" t="s">
        <v>13</v>
      </c>
      <c r="F2793" s="4" t="s">
        <v>11</v>
      </c>
    </row>
    <row r="2794" spans="1:15">
      <c r="A2794" t="n">
        <v>30010</v>
      </c>
      <c r="B2794" s="35" t="n">
        <v>45</v>
      </c>
      <c r="C2794" s="7" t="n">
        <v>5</v>
      </c>
      <c r="D2794" s="7" t="n">
        <v>3</v>
      </c>
      <c r="E2794" s="7" t="n">
        <v>1.39999997615814</v>
      </c>
      <c r="F2794" s="7" t="n">
        <v>0</v>
      </c>
    </row>
    <row r="2795" spans="1:15">
      <c r="A2795" t="s">
        <v>4</v>
      </c>
      <c r="B2795" s="4" t="s">
        <v>5</v>
      </c>
      <c r="C2795" s="4" t="s">
        <v>7</v>
      </c>
      <c r="D2795" s="4" t="s">
        <v>7</v>
      </c>
      <c r="E2795" s="4" t="s">
        <v>13</v>
      </c>
      <c r="F2795" s="4" t="s">
        <v>11</v>
      </c>
    </row>
    <row r="2796" spans="1:15">
      <c r="A2796" t="n">
        <v>30019</v>
      </c>
      <c r="B2796" s="35" t="n">
        <v>45</v>
      </c>
      <c r="C2796" s="7" t="n">
        <v>11</v>
      </c>
      <c r="D2796" s="7" t="n">
        <v>3</v>
      </c>
      <c r="E2796" s="7" t="n">
        <v>31.6000003814697</v>
      </c>
      <c r="F2796" s="7" t="n">
        <v>0</v>
      </c>
    </row>
    <row r="2797" spans="1:15">
      <c r="A2797" t="s">
        <v>4</v>
      </c>
      <c r="B2797" s="4" t="s">
        <v>5</v>
      </c>
      <c r="C2797" s="4" t="s">
        <v>7</v>
      </c>
      <c r="D2797" s="4" t="s">
        <v>11</v>
      </c>
      <c r="E2797" s="4" t="s">
        <v>14</v>
      </c>
      <c r="F2797" s="4" t="s">
        <v>11</v>
      </c>
    </row>
    <row r="2798" spans="1:15">
      <c r="A2798" t="n">
        <v>30028</v>
      </c>
      <c r="B2798" s="14" t="n">
        <v>50</v>
      </c>
      <c r="C2798" s="7" t="n">
        <v>3</v>
      </c>
      <c r="D2798" s="7" t="n">
        <v>8040</v>
      </c>
      <c r="E2798" s="7" t="n">
        <v>1058642330</v>
      </c>
      <c r="F2798" s="7" t="n">
        <v>1000</v>
      </c>
    </row>
    <row r="2799" spans="1:15">
      <c r="A2799" t="s">
        <v>4</v>
      </c>
      <c r="B2799" s="4" t="s">
        <v>5</v>
      </c>
      <c r="C2799" s="4" t="s">
        <v>7</v>
      </c>
      <c r="D2799" s="4" t="s">
        <v>13</v>
      </c>
      <c r="E2799" s="4" t="s">
        <v>11</v>
      </c>
      <c r="F2799" s="4" t="s">
        <v>7</v>
      </c>
    </row>
    <row r="2800" spans="1:15">
      <c r="A2800" t="n">
        <v>30038</v>
      </c>
      <c r="B2800" s="36" t="n">
        <v>49</v>
      </c>
      <c r="C2800" s="7" t="n">
        <v>3</v>
      </c>
      <c r="D2800" s="7" t="n">
        <v>1</v>
      </c>
      <c r="E2800" s="7" t="n">
        <v>1000</v>
      </c>
      <c r="F2800" s="7" t="n">
        <v>0</v>
      </c>
    </row>
    <row r="2801" spans="1:9">
      <c r="A2801" t="s">
        <v>4</v>
      </c>
      <c r="B2801" s="4" t="s">
        <v>5</v>
      </c>
      <c r="C2801" s="4" t="s">
        <v>7</v>
      </c>
      <c r="D2801" s="4" t="s">
        <v>11</v>
      </c>
      <c r="E2801" s="4" t="s">
        <v>13</v>
      </c>
    </row>
    <row r="2802" spans="1:9">
      <c r="A2802" t="n">
        <v>30047</v>
      </c>
      <c r="B2802" s="17" t="n">
        <v>58</v>
      </c>
      <c r="C2802" s="7" t="n">
        <v>0</v>
      </c>
      <c r="D2802" s="7" t="n">
        <v>0</v>
      </c>
      <c r="E2802" s="7" t="n">
        <v>1</v>
      </c>
    </row>
    <row r="2803" spans="1:9">
      <c r="A2803" t="s">
        <v>4</v>
      </c>
      <c r="B2803" s="4" t="s">
        <v>5</v>
      </c>
      <c r="C2803" s="4" t="s">
        <v>7</v>
      </c>
      <c r="D2803" s="4" t="s">
        <v>7</v>
      </c>
      <c r="E2803" s="4" t="s">
        <v>7</v>
      </c>
      <c r="F2803" s="4" t="s">
        <v>13</v>
      </c>
      <c r="G2803" s="4" t="s">
        <v>13</v>
      </c>
      <c r="H2803" s="4" t="s">
        <v>13</v>
      </c>
      <c r="I2803" s="4" t="s">
        <v>13</v>
      </c>
      <c r="J2803" s="4" t="s">
        <v>13</v>
      </c>
    </row>
    <row r="2804" spans="1:9">
      <c r="A2804" t="n">
        <v>30055</v>
      </c>
      <c r="B2804" s="26" t="n">
        <v>76</v>
      </c>
      <c r="C2804" s="7" t="n">
        <v>4</v>
      </c>
      <c r="D2804" s="7" t="n">
        <v>3</v>
      </c>
      <c r="E2804" s="7" t="n">
        <v>0</v>
      </c>
      <c r="F2804" s="7" t="n">
        <v>1</v>
      </c>
      <c r="G2804" s="7" t="n">
        <v>1</v>
      </c>
      <c r="H2804" s="7" t="n">
        <v>1</v>
      </c>
      <c r="I2804" s="7" t="n">
        <v>0</v>
      </c>
      <c r="J2804" s="7" t="n">
        <v>1000</v>
      </c>
    </row>
    <row r="2805" spans="1:9">
      <c r="A2805" t="s">
        <v>4</v>
      </c>
      <c r="B2805" s="4" t="s">
        <v>5</v>
      </c>
      <c r="C2805" s="4" t="s">
        <v>7</v>
      </c>
      <c r="D2805" s="4" t="s">
        <v>7</v>
      </c>
    </row>
    <row r="2806" spans="1:9">
      <c r="A2806" t="n">
        <v>30079</v>
      </c>
      <c r="B2806" s="42" t="n">
        <v>77</v>
      </c>
      <c r="C2806" s="7" t="n">
        <v>4</v>
      </c>
      <c r="D2806" s="7" t="n">
        <v>3</v>
      </c>
    </row>
    <row r="2807" spans="1:9">
      <c r="A2807" t="s">
        <v>4</v>
      </c>
      <c r="B2807" s="4" t="s">
        <v>5</v>
      </c>
      <c r="C2807" s="4" t="s">
        <v>12</v>
      </c>
    </row>
    <row r="2808" spans="1:9">
      <c r="A2808" t="n">
        <v>30082</v>
      </c>
      <c r="B2808" s="13" t="n">
        <v>3</v>
      </c>
      <c r="C2808" s="12" t="n">
        <f t="normal" ca="1">A3168</f>
        <v>0</v>
      </c>
    </row>
    <row r="2809" spans="1:9">
      <c r="A2809" t="s">
        <v>4</v>
      </c>
      <c r="B2809" s="4" t="s">
        <v>5</v>
      </c>
      <c r="C2809" s="4" t="s">
        <v>7</v>
      </c>
      <c r="D2809" s="4" t="s">
        <v>7</v>
      </c>
      <c r="E2809" s="4" t="s">
        <v>7</v>
      </c>
      <c r="F2809" s="4" t="s">
        <v>14</v>
      </c>
      <c r="G2809" s="4" t="s">
        <v>7</v>
      </c>
      <c r="H2809" s="4" t="s">
        <v>7</v>
      </c>
      <c r="I2809" s="4" t="s">
        <v>12</v>
      </c>
    </row>
    <row r="2810" spans="1:9">
      <c r="A2810" t="n">
        <v>30087</v>
      </c>
      <c r="B2810" s="11" t="n">
        <v>5</v>
      </c>
      <c r="C2810" s="7" t="n">
        <v>35</v>
      </c>
      <c r="D2810" s="7" t="n">
        <v>0</v>
      </c>
      <c r="E2810" s="7" t="n">
        <v>0</v>
      </c>
      <c r="F2810" s="7" t="n">
        <v>5</v>
      </c>
      <c r="G2810" s="7" t="n">
        <v>2</v>
      </c>
      <c r="H2810" s="7" t="n">
        <v>1</v>
      </c>
      <c r="I2810" s="12" t="n">
        <f t="normal" ca="1">A2850</f>
        <v>0</v>
      </c>
    </row>
    <row r="2811" spans="1:9">
      <c r="A2811" t="s">
        <v>4</v>
      </c>
      <c r="B2811" s="4" t="s">
        <v>5</v>
      </c>
      <c r="C2811" s="4" t="s">
        <v>7</v>
      </c>
      <c r="D2811" s="4" t="s">
        <v>7</v>
      </c>
      <c r="E2811" s="4" t="s">
        <v>7</v>
      </c>
      <c r="F2811" s="4" t="s">
        <v>13</v>
      </c>
      <c r="G2811" s="4" t="s">
        <v>13</v>
      </c>
      <c r="H2811" s="4" t="s">
        <v>13</v>
      </c>
      <c r="I2811" s="4" t="s">
        <v>13</v>
      </c>
      <c r="J2811" s="4" t="s">
        <v>13</v>
      </c>
    </row>
    <row r="2812" spans="1:9">
      <c r="A2812" t="n">
        <v>30101</v>
      </c>
      <c r="B2812" s="26" t="n">
        <v>76</v>
      </c>
      <c r="C2812" s="7" t="n">
        <v>5</v>
      </c>
      <c r="D2812" s="7" t="n">
        <v>3</v>
      </c>
      <c r="E2812" s="7" t="n">
        <v>0</v>
      </c>
      <c r="F2812" s="7" t="n">
        <v>1</v>
      </c>
      <c r="G2812" s="7" t="n">
        <v>1</v>
      </c>
      <c r="H2812" s="7" t="n">
        <v>1</v>
      </c>
      <c r="I2812" s="7" t="n">
        <v>1</v>
      </c>
      <c r="J2812" s="7" t="n">
        <v>1000</v>
      </c>
    </row>
    <row r="2813" spans="1:9">
      <c r="A2813" t="s">
        <v>4</v>
      </c>
      <c r="B2813" s="4" t="s">
        <v>5</v>
      </c>
      <c r="C2813" s="4" t="s">
        <v>7</v>
      </c>
      <c r="D2813" s="4" t="s">
        <v>7</v>
      </c>
    </row>
    <row r="2814" spans="1:9">
      <c r="A2814" t="n">
        <v>30125</v>
      </c>
      <c r="B2814" s="42" t="n">
        <v>77</v>
      </c>
      <c r="C2814" s="7" t="n">
        <v>5</v>
      </c>
      <c r="D2814" s="7" t="n">
        <v>3</v>
      </c>
    </row>
    <row r="2815" spans="1:9">
      <c r="A2815" t="s">
        <v>4</v>
      </c>
      <c r="B2815" s="4" t="s">
        <v>5</v>
      </c>
      <c r="C2815" s="4" t="s">
        <v>11</v>
      </c>
    </row>
    <row r="2816" spans="1:9">
      <c r="A2816" t="n">
        <v>30128</v>
      </c>
      <c r="B2816" s="24" t="n">
        <v>16</v>
      </c>
      <c r="C2816" s="7" t="n">
        <v>1000</v>
      </c>
    </row>
    <row r="2817" spans="1:10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8</v>
      </c>
    </row>
    <row r="2818" spans="1:10">
      <c r="A2818" t="n">
        <v>30131</v>
      </c>
      <c r="B2818" s="38" t="n">
        <v>51</v>
      </c>
      <c r="C2818" s="7" t="n">
        <v>4</v>
      </c>
      <c r="D2818" s="7" t="n">
        <v>0</v>
      </c>
      <c r="E2818" s="7" t="s">
        <v>319</v>
      </c>
    </row>
    <row r="2819" spans="1:10">
      <c r="A2819" t="s">
        <v>4</v>
      </c>
      <c r="B2819" s="4" t="s">
        <v>5</v>
      </c>
      <c r="C2819" s="4" t="s">
        <v>11</v>
      </c>
    </row>
    <row r="2820" spans="1:10">
      <c r="A2820" t="n">
        <v>30145</v>
      </c>
      <c r="B2820" s="24" t="n">
        <v>16</v>
      </c>
      <c r="C2820" s="7" t="n">
        <v>0</v>
      </c>
    </row>
    <row r="2821" spans="1:10">
      <c r="A2821" t="s">
        <v>4</v>
      </c>
      <c r="B2821" s="4" t="s">
        <v>5</v>
      </c>
      <c r="C2821" s="4" t="s">
        <v>11</v>
      </c>
      <c r="D2821" s="4" t="s">
        <v>79</v>
      </c>
      <c r="E2821" s="4" t="s">
        <v>7</v>
      </c>
      <c r="F2821" s="4" t="s">
        <v>7</v>
      </c>
      <c r="G2821" s="4" t="s">
        <v>79</v>
      </c>
      <c r="H2821" s="4" t="s">
        <v>7</v>
      </c>
      <c r="I2821" s="4" t="s">
        <v>7</v>
      </c>
      <c r="J2821" s="4" t="s">
        <v>79</v>
      </c>
      <c r="K2821" s="4" t="s">
        <v>7</v>
      </c>
      <c r="L2821" s="4" t="s">
        <v>7</v>
      </c>
      <c r="M2821" s="4" t="s">
        <v>79</v>
      </c>
      <c r="N2821" s="4" t="s">
        <v>7</v>
      </c>
      <c r="O2821" s="4" t="s">
        <v>7</v>
      </c>
    </row>
    <row r="2822" spans="1:10">
      <c r="A2822" t="n">
        <v>30148</v>
      </c>
      <c r="B2822" s="39" t="n">
        <v>26</v>
      </c>
      <c r="C2822" s="7" t="n">
        <v>0</v>
      </c>
      <c r="D2822" s="7" t="s">
        <v>368</v>
      </c>
      <c r="E2822" s="7" t="n">
        <v>2</v>
      </c>
      <c r="F2822" s="7" t="n">
        <v>3</v>
      </c>
      <c r="G2822" s="7" t="s">
        <v>369</v>
      </c>
      <c r="H2822" s="7" t="n">
        <v>2</v>
      </c>
      <c r="I2822" s="7" t="n">
        <v>3</v>
      </c>
      <c r="J2822" s="7" t="s">
        <v>370</v>
      </c>
      <c r="K2822" s="7" t="n">
        <v>2</v>
      </c>
      <c r="L2822" s="7" t="n">
        <v>3</v>
      </c>
      <c r="M2822" s="7" t="s">
        <v>371</v>
      </c>
      <c r="N2822" s="7" t="n">
        <v>2</v>
      </c>
      <c r="O2822" s="7" t="n">
        <v>0</v>
      </c>
    </row>
    <row r="2823" spans="1:10">
      <c r="A2823" t="s">
        <v>4</v>
      </c>
      <c r="B2823" s="4" t="s">
        <v>5</v>
      </c>
    </row>
    <row r="2824" spans="1:10">
      <c r="A2824" t="n">
        <v>30576</v>
      </c>
      <c r="B2824" s="40" t="n">
        <v>28</v>
      </c>
    </row>
    <row r="2825" spans="1:10">
      <c r="A2825" t="s">
        <v>4</v>
      </c>
      <c r="B2825" s="4" t="s">
        <v>5</v>
      </c>
      <c r="C2825" s="4" t="s">
        <v>11</v>
      </c>
      <c r="D2825" s="4" t="s">
        <v>7</v>
      </c>
    </row>
    <row r="2826" spans="1:10">
      <c r="A2826" t="n">
        <v>30577</v>
      </c>
      <c r="B2826" s="44" t="n">
        <v>89</v>
      </c>
      <c r="C2826" s="7" t="n">
        <v>65533</v>
      </c>
      <c r="D2826" s="7" t="n">
        <v>1</v>
      </c>
    </row>
    <row r="2827" spans="1:10">
      <c r="A2827" t="s">
        <v>4</v>
      </c>
      <c r="B2827" s="4" t="s">
        <v>5</v>
      </c>
      <c r="C2827" s="4" t="s">
        <v>7</v>
      </c>
    </row>
    <row r="2828" spans="1:10">
      <c r="A2828" t="n">
        <v>30581</v>
      </c>
      <c r="B2828" s="35" t="n">
        <v>45</v>
      </c>
      <c r="C2828" s="7" t="n">
        <v>0</v>
      </c>
    </row>
    <row r="2829" spans="1:10">
      <c r="A2829" t="s">
        <v>4</v>
      </c>
      <c r="B2829" s="4" t="s">
        <v>5</v>
      </c>
      <c r="C2829" s="4" t="s">
        <v>7</v>
      </c>
      <c r="D2829" s="4" t="s">
        <v>7</v>
      </c>
      <c r="E2829" s="4" t="s">
        <v>13</v>
      </c>
      <c r="F2829" s="4" t="s">
        <v>13</v>
      </c>
      <c r="G2829" s="4" t="s">
        <v>13</v>
      </c>
      <c r="H2829" s="4" t="s">
        <v>11</v>
      </c>
    </row>
    <row r="2830" spans="1:10">
      <c r="A2830" t="n">
        <v>30583</v>
      </c>
      <c r="B2830" s="35" t="n">
        <v>45</v>
      </c>
      <c r="C2830" s="7" t="n">
        <v>2</v>
      </c>
      <c r="D2830" s="7" t="n">
        <v>3</v>
      </c>
      <c r="E2830" s="7" t="n">
        <v>-2.03999996185303</v>
      </c>
      <c r="F2830" s="7" t="n">
        <v>0.0900000035762787</v>
      </c>
      <c r="G2830" s="7" t="n">
        <v>-11.039999961853</v>
      </c>
      <c r="H2830" s="7" t="n">
        <v>0</v>
      </c>
    </row>
    <row r="2831" spans="1:10">
      <c r="A2831" t="s">
        <v>4</v>
      </c>
      <c r="B2831" s="4" t="s">
        <v>5</v>
      </c>
      <c r="C2831" s="4" t="s">
        <v>7</v>
      </c>
      <c r="D2831" s="4" t="s">
        <v>7</v>
      </c>
      <c r="E2831" s="4" t="s">
        <v>13</v>
      </c>
      <c r="F2831" s="4" t="s">
        <v>13</v>
      </c>
      <c r="G2831" s="4" t="s">
        <v>13</v>
      </c>
      <c r="H2831" s="4" t="s">
        <v>11</v>
      </c>
      <c r="I2831" s="4" t="s">
        <v>7</v>
      </c>
    </row>
    <row r="2832" spans="1:10">
      <c r="A2832" t="n">
        <v>30600</v>
      </c>
      <c r="B2832" s="35" t="n">
        <v>45</v>
      </c>
      <c r="C2832" s="7" t="n">
        <v>4</v>
      </c>
      <c r="D2832" s="7" t="n">
        <v>3</v>
      </c>
      <c r="E2832" s="7" t="n">
        <v>17.5900001525879</v>
      </c>
      <c r="F2832" s="7" t="n">
        <v>201.940002441406</v>
      </c>
      <c r="G2832" s="7" t="n">
        <v>-5</v>
      </c>
      <c r="H2832" s="7" t="n">
        <v>0</v>
      </c>
      <c r="I2832" s="7" t="n">
        <v>0</v>
      </c>
    </row>
    <row r="2833" spans="1:15">
      <c r="A2833" t="s">
        <v>4</v>
      </c>
      <c r="B2833" s="4" t="s">
        <v>5</v>
      </c>
      <c r="C2833" s="4" t="s">
        <v>7</v>
      </c>
      <c r="D2833" s="4" t="s">
        <v>7</v>
      </c>
      <c r="E2833" s="4" t="s">
        <v>13</v>
      </c>
      <c r="F2833" s="4" t="s">
        <v>11</v>
      </c>
    </row>
    <row r="2834" spans="1:15">
      <c r="A2834" t="n">
        <v>30618</v>
      </c>
      <c r="B2834" s="35" t="n">
        <v>45</v>
      </c>
      <c r="C2834" s="7" t="n">
        <v>5</v>
      </c>
      <c r="D2834" s="7" t="n">
        <v>3</v>
      </c>
      <c r="E2834" s="7" t="n">
        <v>1.39999997615814</v>
      </c>
      <c r="F2834" s="7" t="n">
        <v>0</v>
      </c>
    </row>
    <row r="2835" spans="1:15">
      <c r="A2835" t="s">
        <v>4</v>
      </c>
      <c r="B2835" s="4" t="s">
        <v>5</v>
      </c>
      <c r="C2835" s="4" t="s">
        <v>7</v>
      </c>
      <c r="D2835" s="4" t="s">
        <v>7</v>
      </c>
      <c r="E2835" s="4" t="s">
        <v>13</v>
      </c>
      <c r="F2835" s="4" t="s">
        <v>11</v>
      </c>
    </row>
    <row r="2836" spans="1:15">
      <c r="A2836" t="n">
        <v>30627</v>
      </c>
      <c r="B2836" s="35" t="n">
        <v>45</v>
      </c>
      <c r="C2836" s="7" t="n">
        <v>11</v>
      </c>
      <c r="D2836" s="7" t="n">
        <v>3</v>
      </c>
      <c r="E2836" s="7" t="n">
        <v>31.6000003814697</v>
      </c>
      <c r="F2836" s="7" t="n">
        <v>0</v>
      </c>
    </row>
    <row r="2837" spans="1:15">
      <c r="A2837" t="s">
        <v>4</v>
      </c>
      <c r="B2837" s="4" t="s">
        <v>5</v>
      </c>
      <c r="C2837" s="4" t="s">
        <v>7</v>
      </c>
      <c r="D2837" s="4" t="s">
        <v>11</v>
      </c>
      <c r="E2837" s="4" t="s">
        <v>14</v>
      </c>
      <c r="F2837" s="4" t="s">
        <v>11</v>
      </c>
    </row>
    <row r="2838" spans="1:15">
      <c r="A2838" t="n">
        <v>30636</v>
      </c>
      <c r="B2838" s="14" t="n">
        <v>50</v>
      </c>
      <c r="C2838" s="7" t="n">
        <v>3</v>
      </c>
      <c r="D2838" s="7" t="n">
        <v>8040</v>
      </c>
      <c r="E2838" s="7" t="n">
        <v>1058642330</v>
      </c>
      <c r="F2838" s="7" t="n">
        <v>1000</v>
      </c>
    </row>
    <row r="2839" spans="1:15">
      <c r="A2839" t="s">
        <v>4</v>
      </c>
      <c r="B2839" s="4" t="s">
        <v>5</v>
      </c>
      <c r="C2839" s="4" t="s">
        <v>7</v>
      </c>
      <c r="D2839" s="4" t="s">
        <v>13</v>
      </c>
      <c r="E2839" s="4" t="s">
        <v>11</v>
      </c>
      <c r="F2839" s="4" t="s">
        <v>7</v>
      </c>
    </row>
    <row r="2840" spans="1:15">
      <c r="A2840" t="n">
        <v>30646</v>
      </c>
      <c r="B2840" s="36" t="n">
        <v>49</v>
      </c>
      <c r="C2840" s="7" t="n">
        <v>3</v>
      </c>
      <c r="D2840" s="7" t="n">
        <v>1</v>
      </c>
      <c r="E2840" s="7" t="n">
        <v>1000</v>
      </c>
      <c r="F2840" s="7" t="n">
        <v>0</v>
      </c>
    </row>
    <row r="2841" spans="1:15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13</v>
      </c>
    </row>
    <row r="2842" spans="1:15">
      <c r="A2842" t="n">
        <v>30655</v>
      </c>
      <c r="B2842" s="17" t="n">
        <v>58</v>
      </c>
      <c r="C2842" s="7" t="n">
        <v>0</v>
      </c>
      <c r="D2842" s="7" t="n">
        <v>0</v>
      </c>
      <c r="E2842" s="7" t="n">
        <v>1</v>
      </c>
    </row>
    <row r="2843" spans="1:15">
      <c r="A2843" t="s">
        <v>4</v>
      </c>
      <c r="B2843" s="4" t="s">
        <v>5</v>
      </c>
      <c r="C2843" s="4" t="s">
        <v>7</v>
      </c>
      <c r="D2843" s="4" t="s">
        <v>7</v>
      </c>
      <c r="E2843" s="4" t="s">
        <v>7</v>
      </c>
      <c r="F2843" s="4" t="s">
        <v>13</v>
      </c>
      <c r="G2843" s="4" t="s">
        <v>13</v>
      </c>
      <c r="H2843" s="4" t="s">
        <v>13</v>
      </c>
      <c r="I2843" s="4" t="s">
        <v>13</v>
      </c>
      <c r="J2843" s="4" t="s">
        <v>13</v>
      </c>
    </row>
    <row r="2844" spans="1:15">
      <c r="A2844" t="n">
        <v>30663</v>
      </c>
      <c r="B2844" s="26" t="n">
        <v>76</v>
      </c>
      <c r="C2844" s="7" t="n">
        <v>5</v>
      </c>
      <c r="D2844" s="7" t="n">
        <v>3</v>
      </c>
      <c r="E2844" s="7" t="n">
        <v>0</v>
      </c>
      <c r="F2844" s="7" t="n">
        <v>1</v>
      </c>
      <c r="G2844" s="7" t="n">
        <v>1</v>
      </c>
      <c r="H2844" s="7" t="n">
        <v>1</v>
      </c>
      <c r="I2844" s="7" t="n">
        <v>0</v>
      </c>
      <c r="J2844" s="7" t="n">
        <v>1000</v>
      </c>
    </row>
    <row r="2845" spans="1:15">
      <c r="A2845" t="s">
        <v>4</v>
      </c>
      <c r="B2845" s="4" t="s">
        <v>5</v>
      </c>
      <c r="C2845" s="4" t="s">
        <v>7</v>
      </c>
      <c r="D2845" s="4" t="s">
        <v>7</v>
      </c>
    </row>
    <row r="2846" spans="1:15">
      <c r="A2846" t="n">
        <v>30687</v>
      </c>
      <c r="B2846" s="42" t="n">
        <v>77</v>
      </c>
      <c r="C2846" s="7" t="n">
        <v>5</v>
      </c>
      <c r="D2846" s="7" t="n">
        <v>3</v>
      </c>
    </row>
    <row r="2847" spans="1:15">
      <c r="A2847" t="s">
        <v>4</v>
      </c>
      <c r="B2847" s="4" t="s">
        <v>5</v>
      </c>
      <c r="C2847" s="4" t="s">
        <v>12</v>
      </c>
    </row>
    <row r="2848" spans="1:15">
      <c r="A2848" t="n">
        <v>30690</v>
      </c>
      <c r="B2848" s="13" t="n">
        <v>3</v>
      </c>
      <c r="C2848" s="12" t="n">
        <f t="normal" ca="1">A3168</f>
        <v>0</v>
      </c>
    </row>
    <row r="2849" spans="1:10">
      <c r="A2849" t="s">
        <v>4</v>
      </c>
      <c r="B2849" s="4" t="s">
        <v>5</v>
      </c>
      <c r="C2849" s="4" t="s">
        <v>7</v>
      </c>
      <c r="D2849" s="4" t="s">
        <v>7</v>
      </c>
      <c r="E2849" s="4" t="s">
        <v>7</v>
      </c>
      <c r="F2849" s="4" t="s">
        <v>14</v>
      </c>
      <c r="G2849" s="4" t="s">
        <v>7</v>
      </c>
      <c r="H2849" s="4" t="s">
        <v>7</v>
      </c>
      <c r="I2849" s="4" t="s">
        <v>12</v>
      </c>
    </row>
    <row r="2850" spans="1:10">
      <c r="A2850" t="n">
        <v>30695</v>
      </c>
      <c r="B2850" s="11" t="n">
        <v>5</v>
      </c>
      <c r="C2850" s="7" t="n">
        <v>35</v>
      </c>
      <c r="D2850" s="7" t="n">
        <v>0</v>
      </c>
      <c r="E2850" s="7" t="n">
        <v>0</v>
      </c>
      <c r="F2850" s="7" t="n">
        <v>6</v>
      </c>
      <c r="G2850" s="7" t="n">
        <v>2</v>
      </c>
      <c r="H2850" s="7" t="n">
        <v>1</v>
      </c>
      <c r="I2850" s="12" t="n">
        <f t="normal" ca="1">A2890</f>
        <v>0</v>
      </c>
    </row>
    <row r="2851" spans="1:10">
      <c r="A2851" t="s">
        <v>4</v>
      </c>
      <c r="B2851" s="4" t="s">
        <v>5</v>
      </c>
      <c r="C2851" s="4" t="s">
        <v>7</v>
      </c>
      <c r="D2851" s="4" t="s">
        <v>7</v>
      </c>
      <c r="E2851" s="4" t="s">
        <v>7</v>
      </c>
      <c r="F2851" s="4" t="s">
        <v>13</v>
      </c>
      <c r="G2851" s="4" t="s">
        <v>13</v>
      </c>
      <c r="H2851" s="4" t="s">
        <v>13</v>
      </c>
      <c r="I2851" s="4" t="s">
        <v>13</v>
      </c>
      <c r="J2851" s="4" t="s">
        <v>13</v>
      </c>
    </row>
    <row r="2852" spans="1:10">
      <c r="A2852" t="n">
        <v>30709</v>
      </c>
      <c r="B2852" s="26" t="n">
        <v>76</v>
      </c>
      <c r="C2852" s="7" t="n">
        <v>6</v>
      </c>
      <c r="D2852" s="7" t="n">
        <v>3</v>
      </c>
      <c r="E2852" s="7" t="n">
        <v>0</v>
      </c>
      <c r="F2852" s="7" t="n">
        <v>1</v>
      </c>
      <c r="G2852" s="7" t="n">
        <v>1</v>
      </c>
      <c r="H2852" s="7" t="n">
        <v>1</v>
      </c>
      <c r="I2852" s="7" t="n">
        <v>1</v>
      </c>
      <c r="J2852" s="7" t="n">
        <v>1000</v>
      </c>
    </row>
    <row r="2853" spans="1:10">
      <c r="A2853" t="s">
        <v>4</v>
      </c>
      <c r="B2853" s="4" t="s">
        <v>5</v>
      </c>
      <c r="C2853" s="4" t="s">
        <v>7</v>
      </c>
      <c r="D2853" s="4" t="s">
        <v>7</v>
      </c>
    </row>
    <row r="2854" spans="1:10">
      <c r="A2854" t="n">
        <v>30733</v>
      </c>
      <c r="B2854" s="42" t="n">
        <v>77</v>
      </c>
      <c r="C2854" s="7" t="n">
        <v>6</v>
      </c>
      <c r="D2854" s="7" t="n">
        <v>3</v>
      </c>
    </row>
    <row r="2855" spans="1:10">
      <c r="A2855" t="s">
        <v>4</v>
      </c>
      <c r="B2855" s="4" t="s">
        <v>5</v>
      </c>
      <c r="C2855" s="4" t="s">
        <v>11</v>
      </c>
    </row>
    <row r="2856" spans="1:10">
      <c r="A2856" t="n">
        <v>30736</v>
      </c>
      <c r="B2856" s="24" t="n">
        <v>16</v>
      </c>
      <c r="C2856" s="7" t="n">
        <v>1000</v>
      </c>
    </row>
    <row r="2857" spans="1:10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8</v>
      </c>
    </row>
    <row r="2858" spans="1:10">
      <c r="A2858" t="n">
        <v>30739</v>
      </c>
      <c r="B2858" s="38" t="n">
        <v>51</v>
      </c>
      <c r="C2858" s="7" t="n">
        <v>4</v>
      </c>
      <c r="D2858" s="7" t="n">
        <v>0</v>
      </c>
      <c r="E2858" s="7" t="s">
        <v>319</v>
      </c>
    </row>
    <row r="2859" spans="1:10">
      <c r="A2859" t="s">
        <v>4</v>
      </c>
      <c r="B2859" s="4" t="s">
        <v>5</v>
      </c>
      <c r="C2859" s="4" t="s">
        <v>11</v>
      </c>
    </row>
    <row r="2860" spans="1:10">
      <c r="A2860" t="n">
        <v>30753</v>
      </c>
      <c r="B2860" s="24" t="n">
        <v>16</v>
      </c>
      <c r="C2860" s="7" t="n">
        <v>0</v>
      </c>
    </row>
    <row r="2861" spans="1:10">
      <c r="A2861" t="s">
        <v>4</v>
      </c>
      <c r="B2861" s="4" t="s">
        <v>5</v>
      </c>
      <c r="C2861" s="4" t="s">
        <v>11</v>
      </c>
      <c r="D2861" s="4" t="s">
        <v>79</v>
      </c>
      <c r="E2861" s="4" t="s">
        <v>7</v>
      </c>
      <c r="F2861" s="4" t="s">
        <v>7</v>
      </c>
      <c r="G2861" s="4" t="s">
        <v>79</v>
      </c>
      <c r="H2861" s="4" t="s">
        <v>7</v>
      </c>
      <c r="I2861" s="4" t="s">
        <v>7</v>
      </c>
      <c r="J2861" s="4" t="s">
        <v>79</v>
      </c>
      <c r="K2861" s="4" t="s">
        <v>7</v>
      </c>
      <c r="L2861" s="4" t="s">
        <v>7</v>
      </c>
      <c r="M2861" s="4" t="s">
        <v>79</v>
      </c>
      <c r="N2861" s="4" t="s">
        <v>7</v>
      </c>
      <c r="O2861" s="4" t="s">
        <v>7</v>
      </c>
    </row>
    <row r="2862" spans="1:10">
      <c r="A2862" t="n">
        <v>30756</v>
      </c>
      <c r="B2862" s="39" t="n">
        <v>26</v>
      </c>
      <c r="C2862" s="7" t="n">
        <v>0</v>
      </c>
      <c r="D2862" s="7" t="s">
        <v>372</v>
      </c>
      <c r="E2862" s="7" t="n">
        <v>2</v>
      </c>
      <c r="F2862" s="7" t="n">
        <v>3</v>
      </c>
      <c r="G2862" s="7" t="s">
        <v>373</v>
      </c>
      <c r="H2862" s="7" t="n">
        <v>2</v>
      </c>
      <c r="I2862" s="7" t="n">
        <v>3</v>
      </c>
      <c r="J2862" s="7" t="s">
        <v>374</v>
      </c>
      <c r="K2862" s="7" t="n">
        <v>2</v>
      </c>
      <c r="L2862" s="7" t="n">
        <v>3</v>
      </c>
      <c r="M2862" s="7" t="s">
        <v>375</v>
      </c>
      <c r="N2862" s="7" t="n">
        <v>2</v>
      </c>
      <c r="O2862" s="7" t="n">
        <v>0</v>
      </c>
    </row>
    <row r="2863" spans="1:10">
      <c r="A2863" t="s">
        <v>4</v>
      </c>
      <c r="B2863" s="4" t="s">
        <v>5</v>
      </c>
    </row>
    <row r="2864" spans="1:10">
      <c r="A2864" t="n">
        <v>31192</v>
      </c>
      <c r="B2864" s="40" t="n">
        <v>28</v>
      </c>
    </row>
    <row r="2865" spans="1:15">
      <c r="A2865" t="s">
        <v>4</v>
      </c>
      <c r="B2865" s="4" t="s">
        <v>5</v>
      </c>
      <c r="C2865" s="4" t="s">
        <v>11</v>
      </c>
      <c r="D2865" s="4" t="s">
        <v>7</v>
      </c>
    </row>
    <row r="2866" spans="1:15">
      <c r="A2866" t="n">
        <v>31193</v>
      </c>
      <c r="B2866" s="44" t="n">
        <v>89</v>
      </c>
      <c r="C2866" s="7" t="n">
        <v>65533</v>
      </c>
      <c r="D2866" s="7" t="n">
        <v>1</v>
      </c>
    </row>
    <row r="2867" spans="1:15">
      <c r="A2867" t="s">
        <v>4</v>
      </c>
      <c r="B2867" s="4" t="s">
        <v>5</v>
      </c>
      <c r="C2867" s="4" t="s">
        <v>7</v>
      </c>
    </row>
    <row r="2868" spans="1:15">
      <c r="A2868" t="n">
        <v>31197</v>
      </c>
      <c r="B2868" s="35" t="n">
        <v>45</v>
      </c>
      <c r="C2868" s="7" t="n">
        <v>0</v>
      </c>
    </row>
    <row r="2869" spans="1:15">
      <c r="A2869" t="s">
        <v>4</v>
      </c>
      <c r="B2869" s="4" t="s">
        <v>5</v>
      </c>
      <c r="C2869" s="4" t="s">
        <v>7</v>
      </c>
      <c r="D2869" s="4" t="s">
        <v>7</v>
      </c>
      <c r="E2869" s="4" t="s">
        <v>13</v>
      </c>
      <c r="F2869" s="4" t="s">
        <v>13</v>
      </c>
      <c r="G2869" s="4" t="s">
        <v>13</v>
      </c>
      <c r="H2869" s="4" t="s">
        <v>11</v>
      </c>
    </row>
    <row r="2870" spans="1:15">
      <c r="A2870" t="n">
        <v>31199</v>
      </c>
      <c r="B2870" s="35" t="n">
        <v>45</v>
      </c>
      <c r="C2870" s="7" t="n">
        <v>2</v>
      </c>
      <c r="D2870" s="7" t="n">
        <v>3</v>
      </c>
      <c r="E2870" s="7" t="n">
        <v>-2.03999996185303</v>
      </c>
      <c r="F2870" s="7" t="n">
        <v>0.0900000035762787</v>
      </c>
      <c r="G2870" s="7" t="n">
        <v>-11.039999961853</v>
      </c>
      <c r="H2870" s="7" t="n">
        <v>0</v>
      </c>
    </row>
    <row r="2871" spans="1:15">
      <c r="A2871" t="s">
        <v>4</v>
      </c>
      <c r="B2871" s="4" t="s">
        <v>5</v>
      </c>
      <c r="C2871" s="4" t="s">
        <v>7</v>
      </c>
      <c r="D2871" s="4" t="s">
        <v>7</v>
      </c>
      <c r="E2871" s="4" t="s">
        <v>13</v>
      </c>
      <c r="F2871" s="4" t="s">
        <v>13</v>
      </c>
      <c r="G2871" s="4" t="s">
        <v>13</v>
      </c>
      <c r="H2871" s="4" t="s">
        <v>11</v>
      </c>
      <c r="I2871" s="4" t="s">
        <v>7</v>
      </c>
    </row>
    <row r="2872" spans="1:15">
      <c r="A2872" t="n">
        <v>31216</v>
      </c>
      <c r="B2872" s="35" t="n">
        <v>45</v>
      </c>
      <c r="C2872" s="7" t="n">
        <v>4</v>
      </c>
      <c r="D2872" s="7" t="n">
        <v>3</v>
      </c>
      <c r="E2872" s="7" t="n">
        <v>17.5900001525879</v>
      </c>
      <c r="F2872" s="7" t="n">
        <v>201.940002441406</v>
      </c>
      <c r="G2872" s="7" t="n">
        <v>-5</v>
      </c>
      <c r="H2872" s="7" t="n">
        <v>0</v>
      </c>
      <c r="I2872" s="7" t="n">
        <v>0</v>
      </c>
    </row>
    <row r="2873" spans="1:15">
      <c r="A2873" t="s">
        <v>4</v>
      </c>
      <c r="B2873" s="4" t="s">
        <v>5</v>
      </c>
      <c r="C2873" s="4" t="s">
        <v>7</v>
      </c>
      <c r="D2873" s="4" t="s">
        <v>7</v>
      </c>
      <c r="E2873" s="4" t="s">
        <v>13</v>
      </c>
      <c r="F2873" s="4" t="s">
        <v>11</v>
      </c>
    </row>
    <row r="2874" spans="1:15">
      <c r="A2874" t="n">
        <v>31234</v>
      </c>
      <c r="B2874" s="35" t="n">
        <v>45</v>
      </c>
      <c r="C2874" s="7" t="n">
        <v>5</v>
      </c>
      <c r="D2874" s="7" t="n">
        <v>3</v>
      </c>
      <c r="E2874" s="7" t="n">
        <v>1.39999997615814</v>
      </c>
      <c r="F2874" s="7" t="n">
        <v>0</v>
      </c>
    </row>
    <row r="2875" spans="1:15">
      <c r="A2875" t="s">
        <v>4</v>
      </c>
      <c r="B2875" s="4" t="s">
        <v>5</v>
      </c>
      <c r="C2875" s="4" t="s">
        <v>7</v>
      </c>
      <c r="D2875" s="4" t="s">
        <v>7</v>
      </c>
      <c r="E2875" s="4" t="s">
        <v>13</v>
      </c>
      <c r="F2875" s="4" t="s">
        <v>11</v>
      </c>
    </row>
    <row r="2876" spans="1:15">
      <c r="A2876" t="n">
        <v>31243</v>
      </c>
      <c r="B2876" s="35" t="n">
        <v>45</v>
      </c>
      <c r="C2876" s="7" t="n">
        <v>11</v>
      </c>
      <c r="D2876" s="7" t="n">
        <v>3</v>
      </c>
      <c r="E2876" s="7" t="n">
        <v>31.6000003814697</v>
      </c>
      <c r="F2876" s="7" t="n">
        <v>0</v>
      </c>
    </row>
    <row r="2877" spans="1:15">
      <c r="A2877" t="s">
        <v>4</v>
      </c>
      <c r="B2877" s="4" t="s">
        <v>5</v>
      </c>
      <c r="C2877" s="4" t="s">
        <v>7</v>
      </c>
      <c r="D2877" s="4" t="s">
        <v>11</v>
      </c>
      <c r="E2877" s="4" t="s">
        <v>14</v>
      </c>
      <c r="F2877" s="4" t="s">
        <v>11</v>
      </c>
    </row>
    <row r="2878" spans="1:15">
      <c r="A2878" t="n">
        <v>31252</v>
      </c>
      <c r="B2878" s="14" t="n">
        <v>50</v>
      </c>
      <c r="C2878" s="7" t="n">
        <v>3</v>
      </c>
      <c r="D2878" s="7" t="n">
        <v>8040</v>
      </c>
      <c r="E2878" s="7" t="n">
        <v>1058642330</v>
      </c>
      <c r="F2878" s="7" t="n">
        <v>1000</v>
      </c>
    </row>
    <row r="2879" spans="1:15">
      <c r="A2879" t="s">
        <v>4</v>
      </c>
      <c r="B2879" s="4" t="s">
        <v>5</v>
      </c>
      <c r="C2879" s="4" t="s">
        <v>7</v>
      </c>
      <c r="D2879" s="4" t="s">
        <v>13</v>
      </c>
      <c r="E2879" s="4" t="s">
        <v>11</v>
      </c>
      <c r="F2879" s="4" t="s">
        <v>7</v>
      </c>
    </row>
    <row r="2880" spans="1:15">
      <c r="A2880" t="n">
        <v>31262</v>
      </c>
      <c r="B2880" s="36" t="n">
        <v>49</v>
      </c>
      <c r="C2880" s="7" t="n">
        <v>3</v>
      </c>
      <c r="D2880" s="7" t="n">
        <v>1</v>
      </c>
      <c r="E2880" s="7" t="n">
        <v>1000</v>
      </c>
      <c r="F2880" s="7" t="n">
        <v>0</v>
      </c>
    </row>
    <row r="2881" spans="1:9">
      <c r="A2881" t="s">
        <v>4</v>
      </c>
      <c r="B2881" s="4" t="s">
        <v>5</v>
      </c>
      <c r="C2881" s="4" t="s">
        <v>7</v>
      </c>
      <c r="D2881" s="4" t="s">
        <v>11</v>
      </c>
      <c r="E2881" s="4" t="s">
        <v>13</v>
      </c>
    </row>
    <row r="2882" spans="1:9">
      <c r="A2882" t="n">
        <v>31271</v>
      </c>
      <c r="B2882" s="17" t="n">
        <v>58</v>
      </c>
      <c r="C2882" s="7" t="n">
        <v>0</v>
      </c>
      <c r="D2882" s="7" t="n">
        <v>0</v>
      </c>
      <c r="E2882" s="7" t="n">
        <v>1</v>
      </c>
    </row>
    <row r="2883" spans="1:9">
      <c r="A2883" t="s">
        <v>4</v>
      </c>
      <c r="B2883" s="4" t="s">
        <v>5</v>
      </c>
      <c r="C2883" s="4" t="s">
        <v>7</v>
      </c>
      <c r="D2883" s="4" t="s">
        <v>7</v>
      </c>
      <c r="E2883" s="4" t="s">
        <v>7</v>
      </c>
      <c r="F2883" s="4" t="s">
        <v>13</v>
      </c>
      <c r="G2883" s="4" t="s">
        <v>13</v>
      </c>
      <c r="H2883" s="4" t="s">
        <v>13</v>
      </c>
      <c r="I2883" s="4" t="s">
        <v>13</v>
      </c>
      <c r="J2883" s="4" t="s">
        <v>13</v>
      </c>
    </row>
    <row r="2884" spans="1:9">
      <c r="A2884" t="n">
        <v>31279</v>
      </c>
      <c r="B2884" s="26" t="n">
        <v>76</v>
      </c>
      <c r="C2884" s="7" t="n">
        <v>6</v>
      </c>
      <c r="D2884" s="7" t="n">
        <v>3</v>
      </c>
      <c r="E2884" s="7" t="n">
        <v>0</v>
      </c>
      <c r="F2884" s="7" t="n">
        <v>1</v>
      </c>
      <c r="G2884" s="7" t="n">
        <v>1</v>
      </c>
      <c r="H2884" s="7" t="n">
        <v>1</v>
      </c>
      <c r="I2884" s="7" t="n">
        <v>0</v>
      </c>
      <c r="J2884" s="7" t="n">
        <v>1000</v>
      </c>
    </row>
    <row r="2885" spans="1:9">
      <c r="A2885" t="s">
        <v>4</v>
      </c>
      <c r="B2885" s="4" t="s">
        <v>5</v>
      </c>
      <c r="C2885" s="4" t="s">
        <v>7</v>
      </c>
      <c r="D2885" s="4" t="s">
        <v>7</v>
      </c>
    </row>
    <row r="2886" spans="1:9">
      <c r="A2886" t="n">
        <v>31303</v>
      </c>
      <c r="B2886" s="42" t="n">
        <v>77</v>
      </c>
      <c r="C2886" s="7" t="n">
        <v>6</v>
      </c>
      <c r="D2886" s="7" t="n">
        <v>3</v>
      </c>
    </row>
    <row r="2887" spans="1:9">
      <c r="A2887" t="s">
        <v>4</v>
      </c>
      <c r="B2887" s="4" t="s">
        <v>5</v>
      </c>
      <c r="C2887" s="4" t="s">
        <v>12</v>
      </c>
    </row>
    <row r="2888" spans="1:9">
      <c r="A2888" t="n">
        <v>31306</v>
      </c>
      <c r="B2888" s="13" t="n">
        <v>3</v>
      </c>
      <c r="C2888" s="12" t="n">
        <f t="normal" ca="1">A3168</f>
        <v>0</v>
      </c>
    </row>
    <row r="2889" spans="1:9">
      <c r="A2889" t="s">
        <v>4</v>
      </c>
      <c r="B2889" s="4" t="s">
        <v>5</v>
      </c>
      <c r="C2889" s="4" t="s">
        <v>7</v>
      </c>
      <c r="D2889" s="4" t="s">
        <v>7</v>
      </c>
      <c r="E2889" s="4" t="s">
        <v>7</v>
      </c>
      <c r="F2889" s="4" t="s">
        <v>14</v>
      </c>
      <c r="G2889" s="4" t="s">
        <v>7</v>
      </c>
      <c r="H2889" s="4" t="s">
        <v>7</v>
      </c>
      <c r="I2889" s="4" t="s">
        <v>12</v>
      </c>
    </row>
    <row r="2890" spans="1:9">
      <c r="A2890" t="n">
        <v>31311</v>
      </c>
      <c r="B2890" s="11" t="n">
        <v>5</v>
      </c>
      <c r="C2890" s="7" t="n">
        <v>35</v>
      </c>
      <c r="D2890" s="7" t="n">
        <v>0</v>
      </c>
      <c r="E2890" s="7" t="n">
        <v>0</v>
      </c>
      <c r="F2890" s="7" t="n">
        <v>7</v>
      </c>
      <c r="G2890" s="7" t="n">
        <v>2</v>
      </c>
      <c r="H2890" s="7" t="n">
        <v>1</v>
      </c>
      <c r="I2890" s="12" t="n">
        <f t="normal" ca="1">A2930</f>
        <v>0</v>
      </c>
    </row>
    <row r="2891" spans="1:9">
      <c r="A2891" t="s">
        <v>4</v>
      </c>
      <c r="B2891" s="4" t="s">
        <v>5</v>
      </c>
      <c r="C2891" s="4" t="s">
        <v>7</v>
      </c>
      <c r="D2891" s="4" t="s">
        <v>7</v>
      </c>
      <c r="E2891" s="4" t="s">
        <v>7</v>
      </c>
      <c r="F2891" s="4" t="s">
        <v>13</v>
      </c>
      <c r="G2891" s="4" t="s">
        <v>13</v>
      </c>
      <c r="H2891" s="4" t="s">
        <v>13</v>
      </c>
      <c r="I2891" s="4" t="s">
        <v>13</v>
      </c>
      <c r="J2891" s="4" t="s">
        <v>13</v>
      </c>
    </row>
    <row r="2892" spans="1:9">
      <c r="A2892" t="n">
        <v>31325</v>
      </c>
      <c r="B2892" s="26" t="n">
        <v>76</v>
      </c>
      <c r="C2892" s="7" t="n">
        <v>7</v>
      </c>
      <c r="D2892" s="7" t="n">
        <v>3</v>
      </c>
      <c r="E2892" s="7" t="n">
        <v>0</v>
      </c>
      <c r="F2892" s="7" t="n">
        <v>1</v>
      </c>
      <c r="G2892" s="7" t="n">
        <v>1</v>
      </c>
      <c r="H2892" s="7" t="n">
        <v>1</v>
      </c>
      <c r="I2892" s="7" t="n">
        <v>1</v>
      </c>
      <c r="J2892" s="7" t="n">
        <v>1000</v>
      </c>
    </row>
    <row r="2893" spans="1:9">
      <c r="A2893" t="s">
        <v>4</v>
      </c>
      <c r="B2893" s="4" t="s">
        <v>5</v>
      </c>
      <c r="C2893" s="4" t="s">
        <v>7</v>
      </c>
      <c r="D2893" s="4" t="s">
        <v>7</v>
      </c>
    </row>
    <row r="2894" spans="1:9">
      <c r="A2894" t="n">
        <v>31349</v>
      </c>
      <c r="B2894" s="42" t="n">
        <v>77</v>
      </c>
      <c r="C2894" s="7" t="n">
        <v>7</v>
      </c>
      <c r="D2894" s="7" t="n">
        <v>3</v>
      </c>
    </row>
    <row r="2895" spans="1:9">
      <c r="A2895" t="s">
        <v>4</v>
      </c>
      <c r="B2895" s="4" t="s">
        <v>5</v>
      </c>
      <c r="C2895" s="4" t="s">
        <v>11</v>
      </c>
    </row>
    <row r="2896" spans="1:9">
      <c r="A2896" t="n">
        <v>31352</v>
      </c>
      <c r="B2896" s="24" t="n">
        <v>16</v>
      </c>
      <c r="C2896" s="7" t="n">
        <v>1000</v>
      </c>
    </row>
    <row r="2897" spans="1:10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8</v>
      </c>
    </row>
    <row r="2898" spans="1:10">
      <c r="A2898" t="n">
        <v>31355</v>
      </c>
      <c r="B2898" s="38" t="n">
        <v>51</v>
      </c>
      <c r="C2898" s="7" t="n">
        <v>4</v>
      </c>
      <c r="D2898" s="7" t="n">
        <v>0</v>
      </c>
      <c r="E2898" s="7" t="s">
        <v>319</v>
      </c>
    </row>
    <row r="2899" spans="1:10">
      <c r="A2899" t="s">
        <v>4</v>
      </c>
      <c r="B2899" s="4" t="s">
        <v>5</v>
      </c>
      <c r="C2899" s="4" t="s">
        <v>11</v>
      </c>
    </row>
    <row r="2900" spans="1:10">
      <c r="A2900" t="n">
        <v>31369</v>
      </c>
      <c r="B2900" s="24" t="n">
        <v>16</v>
      </c>
      <c r="C2900" s="7" t="n">
        <v>0</v>
      </c>
    </row>
    <row r="2901" spans="1:10">
      <c r="A2901" t="s">
        <v>4</v>
      </c>
      <c r="B2901" s="4" t="s">
        <v>5</v>
      </c>
      <c r="C2901" s="4" t="s">
        <v>11</v>
      </c>
      <c r="D2901" s="4" t="s">
        <v>79</v>
      </c>
      <c r="E2901" s="4" t="s">
        <v>7</v>
      </c>
      <c r="F2901" s="4" t="s">
        <v>7</v>
      </c>
      <c r="G2901" s="4" t="s">
        <v>79</v>
      </c>
      <c r="H2901" s="4" t="s">
        <v>7</v>
      </c>
      <c r="I2901" s="4" t="s">
        <v>7</v>
      </c>
      <c r="J2901" s="4" t="s">
        <v>79</v>
      </c>
      <c r="K2901" s="4" t="s">
        <v>7</v>
      </c>
      <c r="L2901" s="4" t="s">
        <v>7</v>
      </c>
      <c r="M2901" s="4" t="s">
        <v>79</v>
      </c>
      <c r="N2901" s="4" t="s">
        <v>7</v>
      </c>
      <c r="O2901" s="4" t="s">
        <v>7</v>
      </c>
    </row>
    <row r="2902" spans="1:10">
      <c r="A2902" t="n">
        <v>31372</v>
      </c>
      <c r="B2902" s="39" t="n">
        <v>26</v>
      </c>
      <c r="C2902" s="7" t="n">
        <v>0</v>
      </c>
      <c r="D2902" s="7" t="s">
        <v>376</v>
      </c>
      <c r="E2902" s="7" t="n">
        <v>2</v>
      </c>
      <c r="F2902" s="7" t="n">
        <v>3</v>
      </c>
      <c r="G2902" s="7" t="s">
        <v>377</v>
      </c>
      <c r="H2902" s="7" t="n">
        <v>2</v>
      </c>
      <c r="I2902" s="7" t="n">
        <v>3</v>
      </c>
      <c r="J2902" s="7" t="s">
        <v>378</v>
      </c>
      <c r="K2902" s="7" t="n">
        <v>2</v>
      </c>
      <c r="L2902" s="7" t="n">
        <v>3</v>
      </c>
      <c r="M2902" s="7" t="s">
        <v>379</v>
      </c>
      <c r="N2902" s="7" t="n">
        <v>2</v>
      </c>
      <c r="O2902" s="7" t="n">
        <v>0</v>
      </c>
    </row>
    <row r="2903" spans="1:10">
      <c r="A2903" t="s">
        <v>4</v>
      </c>
      <c r="B2903" s="4" t="s">
        <v>5</v>
      </c>
    </row>
    <row r="2904" spans="1:10">
      <c r="A2904" t="n">
        <v>31776</v>
      </c>
      <c r="B2904" s="40" t="n">
        <v>28</v>
      </c>
    </row>
    <row r="2905" spans="1:10">
      <c r="A2905" t="s">
        <v>4</v>
      </c>
      <c r="B2905" s="4" t="s">
        <v>5</v>
      </c>
      <c r="C2905" s="4" t="s">
        <v>11</v>
      </c>
      <c r="D2905" s="4" t="s">
        <v>7</v>
      </c>
    </row>
    <row r="2906" spans="1:10">
      <c r="A2906" t="n">
        <v>31777</v>
      </c>
      <c r="B2906" s="44" t="n">
        <v>89</v>
      </c>
      <c r="C2906" s="7" t="n">
        <v>65533</v>
      </c>
      <c r="D2906" s="7" t="n">
        <v>1</v>
      </c>
    </row>
    <row r="2907" spans="1:10">
      <c r="A2907" t="s">
        <v>4</v>
      </c>
      <c r="B2907" s="4" t="s">
        <v>5</v>
      </c>
      <c r="C2907" s="4" t="s">
        <v>7</v>
      </c>
    </row>
    <row r="2908" spans="1:10">
      <c r="A2908" t="n">
        <v>31781</v>
      </c>
      <c r="B2908" s="35" t="n">
        <v>45</v>
      </c>
      <c r="C2908" s="7" t="n">
        <v>0</v>
      </c>
    </row>
    <row r="2909" spans="1:10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13</v>
      </c>
      <c r="F2909" s="4" t="s">
        <v>13</v>
      </c>
      <c r="G2909" s="4" t="s">
        <v>13</v>
      </c>
      <c r="H2909" s="4" t="s">
        <v>11</v>
      </c>
    </row>
    <row r="2910" spans="1:10">
      <c r="A2910" t="n">
        <v>31783</v>
      </c>
      <c r="B2910" s="35" t="n">
        <v>45</v>
      </c>
      <c r="C2910" s="7" t="n">
        <v>2</v>
      </c>
      <c r="D2910" s="7" t="n">
        <v>3</v>
      </c>
      <c r="E2910" s="7" t="n">
        <v>-2.03999996185303</v>
      </c>
      <c r="F2910" s="7" t="n">
        <v>0.0900000035762787</v>
      </c>
      <c r="G2910" s="7" t="n">
        <v>-11.039999961853</v>
      </c>
      <c r="H2910" s="7" t="n">
        <v>0</v>
      </c>
    </row>
    <row r="2911" spans="1:10">
      <c r="A2911" t="s">
        <v>4</v>
      </c>
      <c r="B2911" s="4" t="s">
        <v>5</v>
      </c>
      <c r="C2911" s="4" t="s">
        <v>7</v>
      </c>
      <c r="D2911" s="4" t="s">
        <v>7</v>
      </c>
      <c r="E2911" s="4" t="s">
        <v>13</v>
      </c>
      <c r="F2911" s="4" t="s">
        <v>13</v>
      </c>
      <c r="G2911" s="4" t="s">
        <v>13</v>
      </c>
      <c r="H2911" s="4" t="s">
        <v>11</v>
      </c>
      <c r="I2911" s="4" t="s">
        <v>7</v>
      </c>
    </row>
    <row r="2912" spans="1:10">
      <c r="A2912" t="n">
        <v>31800</v>
      </c>
      <c r="B2912" s="35" t="n">
        <v>45</v>
      </c>
      <c r="C2912" s="7" t="n">
        <v>4</v>
      </c>
      <c r="D2912" s="7" t="n">
        <v>3</v>
      </c>
      <c r="E2912" s="7" t="n">
        <v>17.5900001525879</v>
      </c>
      <c r="F2912" s="7" t="n">
        <v>201.940002441406</v>
      </c>
      <c r="G2912" s="7" t="n">
        <v>-5</v>
      </c>
      <c r="H2912" s="7" t="n">
        <v>0</v>
      </c>
      <c r="I2912" s="7" t="n">
        <v>0</v>
      </c>
    </row>
    <row r="2913" spans="1:15">
      <c r="A2913" t="s">
        <v>4</v>
      </c>
      <c r="B2913" s="4" t="s">
        <v>5</v>
      </c>
      <c r="C2913" s="4" t="s">
        <v>7</v>
      </c>
      <c r="D2913" s="4" t="s">
        <v>7</v>
      </c>
      <c r="E2913" s="4" t="s">
        <v>13</v>
      </c>
      <c r="F2913" s="4" t="s">
        <v>11</v>
      </c>
    </row>
    <row r="2914" spans="1:15">
      <c r="A2914" t="n">
        <v>31818</v>
      </c>
      <c r="B2914" s="35" t="n">
        <v>45</v>
      </c>
      <c r="C2914" s="7" t="n">
        <v>5</v>
      </c>
      <c r="D2914" s="7" t="n">
        <v>3</v>
      </c>
      <c r="E2914" s="7" t="n">
        <v>1.39999997615814</v>
      </c>
      <c r="F2914" s="7" t="n">
        <v>0</v>
      </c>
    </row>
    <row r="2915" spans="1:15">
      <c r="A2915" t="s">
        <v>4</v>
      </c>
      <c r="B2915" s="4" t="s">
        <v>5</v>
      </c>
      <c r="C2915" s="4" t="s">
        <v>7</v>
      </c>
      <c r="D2915" s="4" t="s">
        <v>7</v>
      </c>
      <c r="E2915" s="4" t="s">
        <v>13</v>
      </c>
      <c r="F2915" s="4" t="s">
        <v>11</v>
      </c>
    </row>
    <row r="2916" spans="1:15">
      <c r="A2916" t="n">
        <v>31827</v>
      </c>
      <c r="B2916" s="35" t="n">
        <v>45</v>
      </c>
      <c r="C2916" s="7" t="n">
        <v>11</v>
      </c>
      <c r="D2916" s="7" t="n">
        <v>3</v>
      </c>
      <c r="E2916" s="7" t="n">
        <v>31.6000003814697</v>
      </c>
      <c r="F2916" s="7" t="n">
        <v>0</v>
      </c>
    </row>
    <row r="2917" spans="1:15">
      <c r="A2917" t="s">
        <v>4</v>
      </c>
      <c r="B2917" s="4" t="s">
        <v>5</v>
      </c>
      <c r="C2917" s="4" t="s">
        <v>7</v>
      </c>
      <c r="D2917" s="4" t="s">
        <v>11</v>
      </c>
      <c r="E2917" s="4" t="s">
        <v>14</v>
      </c>
      <c r="F2917" s="4" t="s">
        <v>11</v>
      </c>
    </row>
    <row r="2918" spans="1:15">
      <c r="A2918" t="n">
        <v>31836</v>
      </c>
      <c r="B2918" s="14" t="n">
        <v>50</v>
      </c>
      <c r="C2918" s="7" t="n">
        <v>3</v>
      </c>
      <c r="D2918" s="7" t="n">
        <v>8040</v>
      </c>
      <c r="E2918" s="7" t="n">
        <v>1058642330</v>
      </c>
      <c r="F2918" s="7" t="n">
        <v>1000</v>
      </c>
    </row>
    <row r="2919" spans="1:15">
      <c r="A2919" t="s">
        <v>4</v>
      </c>
      <c r="B2919" s="4" t="s">
        <v>5</v>
      </c>
      <c r="C2919" s="4" t="s">
        <v>7</v>
      </c>
      <c r="D2919" s="4" t="s">
        <v>13</v>
      </c>
      <c r="E2919" s="4" t="s">
        <v>11</v>
      </c>
      <c r="F2919" s="4" t="s">
        <v>7</v>
      </c>
    </row>
    <row r="2920" spans="1:15">
      <c r="A2920" t="n">
        <v>31846</v>
      </c>
      <c r="B2920" s="36" t="n">
        <v>49</v>
      </c>
      <c r="C2920" s="7" t="n">
        <v>3</v>
      </c>
      <c r="D2920" s="7" t="n">
        <v>1</v>
      </c>
      <c r="E2920" s="7" t="n">
        <v>1000</v>
      </c>
      <c r="F2920" s="7" t="n">
        <v>0</v>
      </c>
    </row>
    <row r="2921" spans="1:15">
      <c r="A2921" t="s">
        <v>4</v>
      </c>
      <c r="B2921" s="4" t="s">
        <v>5</v>
      </c>
      <c r="C2921" s="4" t="s">
        <v>7</v>
      </c>
      <c r="D2921" s="4" t="s">
        <v>11</v>
      </c>
      <c r="E2921" s="4" t="s">
        <v>13</v>
      </c>
    </row>
    <row r="2922" spans="1:15">
      <c r="A2922" t="n">
        <v>31855</v>
      </c>
      <c r="B2922" s="17" t="n">
        <v>58</v>
      </c>
      <c r="C2922" s="7" t="n">
        <v>0</v>
      </c>
      <c r="D2922" s="7" t="n">
        <v>0</v>
      </c>
      <c r="E2922" s="7" t="n">
        <v>1</v>
      </c>
    </row>
    <row r="2923" spans="1:15">
      <c r="A2923" t="s">
        <v>4</v>
      </c>
      <c r="B2923" s="4" t="s">
        <v>5</v>
      </c>
      <c r="C2923" s="4" t="s">
        <v>7</v>
      </c>
      <c r="D2923" s="4" t="s">
        <v>7</v>
      </c>
      <c r="E2923" s="4" t="s">
        <v>7</v>
      </c>
      <c r="F2923" s="4" t="s">
        <v>13</v>
      </c>
      <c r="G2923" s="4" t="s">
        <v>13</v>
      </c>
      <c r="H2923" s="4" t="s">
        <v>13</v>
      </c>
      <c r="I2923" s="4" t="s">
        <v>13</v>
      </c>
      <c r="J2923" s="4" t="s">
        <v>13</v>
      </c>
    </row>
    <row r="2924" spans="1:15">
      <c r="A2924" t="n">
        <v>31863</v>
      </c>
      <c r="B2924" s="26" t="n">
        <v>76</v>
      </c>
      <c r="C2924" s="7" t="n">
        <v>7</v>
      </c>
      <c r="D2924" s="7" t="n">
        <v>3</v>
      </c>
      <c r="E2924" s="7" t="n">
        <v>0</v>
      </c>
      <c r="F2924" s="7" t="n">
        <v>1</v>
      </c>
      <c r="G2924" s="7" t="n">
        <v>1</v>
      </c>
      <c r="H2924" s="7" t="n">
        <v>1</v>
      </c>
      <c r="I2924" s="7" t="n">
        <v>0</v>
      </c>
      <c r="J2924" s="7" t="n">
        <v>1000</v>
      </c>
    </row>
    <row r="2925" spans="1:15">
      <c r="A2925" t="s">
        <v>4</v>
      </c>
      <c r="B2925" s="4" t="s">
        <v>5</v>
      </c>
      <c r="C2925" s="4" t="s">
        <v>7</v>
      </c>
      <c r="D2925" s="4" t="s">
        <v>7</v>
      </c>
    </row>
    <row r="2926" spans="1:15">
      <c r="A2926" t="n">
        <v>31887</v>
      </c>
      <c r="B2926" s="42" t="n">
        <v>77</v>
      </c>
      <c r="C2926" s="7" t="n">
        <v>7</v>
      </c>
      <c r="D2926" s="7" t="n">
        <v>3</v>
      </c>
    </row>
    <row r="2927" spans="1:15">
      <c r="A2927" t="s">
        <v>4</v>
      </c>
      <c r="B2927" s="4" t="s">
        <v>5</v>
      </c>
      <c r="C2927" s="4" t="s">
        <v>12</v>
      </c>
    </row>
    <row r="2928" spans="1:15">
      <c r="A2928" t="n">
        <v>31890</v>
      </c>
      <c r="B2928" s="13" t="n">
        <v>3</v>
      </c>
      <c r="C2928" s="12" t="n">
        <f t="normal" ca="1">A3168</f>
        <v>0</v>
      </c>
    </row>
    <row r="2929" spans="1:10">
      <c r="A2929" t="s">
        <v>4</v>
      </c>
      <c r="B2929" s="4" t="s">
        <v>5</v>
      </c>
      <c r="C2929" s="4" t="s">
        <v>7</v>
      </c>
      <c r="D2929" s="4" t="s">
        <v>7</v>
      </c>
      <c r="E2929" s="4" t="s">
        <v>7</v>
      </c>
      <c r="F2929" s="4" t="s">
        <v>14</v>
      </c>
      <c r="G2929" s="4" t="s">
        <v>7</v>
      </c>
      <c r="H2929" s="4" t="s">
        <v>7</v>
      </c>
      <c r="I2929" s="4" t="s">
        <v>12</v>
      </c>
    </row>
    <row r="2930" spans="1:10">
      <c r="A2930" t="n">
        <v>31895</v>
      </c>
      <c r="B2930" s="11" t="n">
        <v>5</v>
      </c>
      <c r="C2930" s="7" t="n">
        <v>35</v>
      </c>
      <c r="D2930" s="7" t="n">
        <v>0</v>
      </c>
      <c r="E2930" s="7" t="n">
        <v>0</v>
      </c>
      <c r="F2930" s="7" t="n">
        <v>8</v>
      </c>
      <c r="G2930" s="7" t="n">
        <v>2</v>
      </c>
      <c r="H2930" s="7" t="n">
        <v>1</v>
      </c>
      <c r="I2930" s="12" t="n">
        <f t="normal" ca="1">A2970</f>
        <v>0</v>
      </c>
    </row>
    <row r="2931" spans="1:10">
      <c r="A2931" t="s">
        <v>4</v>
      </c>
      <c r="B2931" s="4" t="s">
        <v>5</v>
      </c>
      <c r="C2931" s="4" t="s">
        <v>7</v>
      </c>
      <c r="D2931" s="4" t="s">
        <v>7</v>
      </c>
      <c r="E2931" s="4" t="s">
        <v>7</v>
      </c>
      <c r="F2931" s="4" t="s">
        <v>13</v>
      </c>
      <c r="G2931" s="4" t="s">
        <v>13</v>
      </c>
      <c r="H2931" s="4" t="s">
        <v>13</v>
      </c>
      <c r="I2931" s="4" t="s">
        <v>13</v>
      </c>
      <c r="J2931" s="4" t="s">
        <v>13</v>
      </c>
    </row>
    <row r="2932" spans="1:10">
      <c r="A2932" t="n">
        <v>31909</v>
      </c>
      <c r="B2932" s="26" t="n">
        <v>76</v>
      </c>
      <c r="C2932" s="7" t="n">
        <v>8</v>
      </c>
      <c r="D2932" s="7" t="n">
        <v>3</v>
      </c>
      <c r="E2932" s="7" t="n">
        <v>0</v>
      </c>
      <c r="F2932" s="7" t="n">
        <v>1</v>
      </c>
      <c r="G2932" s="7" t="n">
        <v>1</v>
      </c>
      <c r="H2932" s="7" t="n">
        <v>1</v>
      </c>
      <c r="I2932" s="7" t="n">
        <v>1</v>
      </c>
      <c r="J2932" s="7" t="n">
        <v>1000</v>
      </c>
    </row>
    <row r="2933" spans="1:10">
      <c r="A2933" t="s">
        <v>4</v>
      </c>
      <c r="B2933" s="4" t="s">
        <v>5</v>
      </c>
      <c r="C2933" s="4" t="s">
        <v>7</v>
      </c>
      <c r="D2933" s="4" t="s">
        <v>7</v>
      </c>
    </row>
    <row r="2934" spans="1:10">
      <c r="A2934" t="n">
        <v>31933</v>
      </c>
      <c r="B2934" s="42" t="n">
        <v>77</v>
      </c>
      <c r="C2934" s="7" t="n">
        <v>8</v>
      </c>
      <c r="D2934" s="7" t="n">
        <v>3</v>
      </c>
    </row>
    <row r="2935" spans="1:10">
      <c r="A2935" t="s">
        <v>4</v>
      </c>
      <c r="B2935" s="4" t="s">
        <v>5</v>
      </c>
      <c r="C2935" s="4" t="s">
        <v>11</v>
      </c>
    </row>
    <row r="2936" spans="1:10">
      <c r="A2936" t="n">
        <v>31936</v>
      </c>
      <c r="B2936" s="24" t="n">
        <v>16</v>
      </c>
      <c r="C2936" s="7" t="n">
        <v>1000</v>
      </c>
    </row>
    <row r="2937" spans="1:10">
      <c r="A2937" t="s">
        <v>4</v>
      </c>
      <c r="B2937" s="4" t="s">
        <v>5</v>
      </c>
      <c r="C2937" s="4" t="s">
        <v>7</v>
      </c>
      <c r="D2937" s="4" t="s">
        <v>11</v>
      </c>
      <c r="E2937" s="4" t="s">
        <v>8</v>
      </c>
    </row>
    <row r="2938" spans="1:10">
      <c r="A2938" t="n">
        <v>31939</v>
      </c>
      <c r="B2938" s="38" t="n">
        <v>51</v>
      </c>
      <c r="C2938" s="7" t="n">
        <v>4</v>
      </c>
      <c r="D2938" s="7" t="n">
        <v>0</v>
      </c>
      <c r="E2938" s="7" t="s">
        <v>319</v>
      </c>
    </row>
    <row r="2939" spans="1:10">
      <c r="A2939" t="s">
        <v>4</v>
      </c>
      <c r="B2939" s="4" t="s">
        <v>5</v>
      </c>
      <c r="C2939" s="4" t="s">
        <v>11</v>
      </c>
    </row>
    <row r="2940" spans="1:10">
      <c r="A2940" t="n">
        <v>31953</v>
      </c>
      <c r="B2940" s="24" t="n">
        <v>16</v>
      </c>
      <c r="C2940" s="7" t="n">
        <v>0</v>
      </c>
    </row>
    <row r="2941" spans="1:10">
      <c r="A2941" t="s">
        <v>4</v>
      </c>
      <c r="B2941" s="4" t="s">
        <v>5</v>
      </c>
      <c r="C2941" s="4" t="s">
        <v>11</v>
      </c>
      <c r="D2941" s="4" t="s">
        <v>79</v>
      </c>
      <c r="E2941" s="4" t="s">
        <v>7</v>
      </c>
      <c r="F2941" s="4" t="s">
        <v>7</v>
      </c>
      <c r="G2941" s="4" t="s">
        <v>79</v>
      </c>
      <c r="H2941" s="4" t="s">
        <v>7</v>
      </c>
      <c r="I2941" s="4" t="s">
        <v>7</v>
      </c>
      <c r="J2941" s="4" t="s">
        <v>79</v>
      </c>
      <c r="K2941" s="4" t="s">
        <v>7</v>
      </c>
      <c r="L2941" s="4" t="s">
        <v>7</v>
      </c>
      <c r="M2941" s="4" t="s">
        <v>79</v>
      </c>
      <c r="N2941" s="4" t="s">
        <v>7</v>
      </c>
      <c r="O2941" s="4" t="s">
        <v>7</v>
      </c>
    </row>
    <row r="2942" spans="1:10">
      <c r="A2942" t="n">
        <v>31956</v>
      </c>
      <c r="B2942" s="39" t="n">
        <v>26</v>
      </c>
      <c r="C2942" s="7" t="n">
        <v>0</v>
      </c>
      <c r="D2942" s="7" t="s">
        <v>380</v>
      </c>
      <c r="E2942" s="7" t="n">
        <v>2</v>
      </c>
      <c r="F2942" s="7" t="n">
        <v>3</v>
      </c>
      <c r="G2942" s="7" t="s">
        <v>381</v>
      </c>
      <c r="H2942" s="7" t="n">
        <v>2</v>
      </c>
      <c r="I2942" s="7" t="n">
        <v>3</v>
      </c>
      <c r="J2942" s="7" t="s">
        <v>382</v>
      </c>
      <c r="K2942" s="7" t="n">
        <v>2</v>
      </c>
      <c r="L2942" s="7" t="n">
        <v>3</v>
      </c>
      <c r="M2942" s="7" t="s">
        <v>383</v>
      </c>
      <c r="N2942" s="7" t="n">
        <v>2</v>
      </c>
      <c r="O2942" s="7" t="n">
        <v>0</v>
      </c>
    </row>
    <row r="2943" spans="1:10">
      <c r="A2943" t="s">
        <v>4</v>
      </c>
      <c r="B2943" s="4" t="s">
        <v>5</v>
      </c>
    </row>
    <row r="2944" spans="1:10">
      <c r="A2944" t="n">
        <v>32285</v>
      </c>
      <c r="B2944" s="40" t="n">
        <v>28</v>
      </c>
    </row>
    <row r="2945" spans="1:15">
      <c r="A2945" t="s">
        <v>4</v>
      </c>
      <c r="B2945" s="4" t="s">
        <v>5</v>
      </c>
      <c r="C2945" s="4" t="s">
        <v>11</v>
      </c>
      <c r="D2945" s="4" t="s">
        <v>7</v>
      </c>
    </row>
    <row r="2946" spans="1:15">
      <c r="A2946" t="n">
        <v>32286</v>
      </c>
      <c r="B2946" s="44" t="n">
        <v>89</v>
      </c>
      <c r="C2946" s="7" t="n">
        <v>65533</v>
      </c>
      <c r="D2946" s="7" t="n">
        <v>1</v>
      </c>
    </row>
    <row r="2947" spans="1:15">
      <c r="A2947" t="s">
        <v>4</v>
      </c>
      <c r="B2947" s="4" t="s">
        <v>5</v>
      </c>
      <c r="C2947" s="4" t="s">
        <v>7</v>
      </c>
    </row>
    <row r="2948" spans="1:15">
      <c r="A2948" t="n">
        <v>32290</v>
      </c>
      <c r="B2948" s="35" t="n">
        <v>45</v>
      </c>
      <c r="C2948" s="7" t="n">
        <v>0</v>
      </c>
    </row>
    <row r="2949" spans="1:15">
      <c r="A2949" t="s">
        <v>4</v>
      </c>
      <c r="B2949" s="4" t="s">
        <v>5</v>
      </c>
      <c r="C2949" s="4" t="s">
        <v>7</v>
      </c>
      <c r="D2949" s="4" t="s">
        <v>7</v>
      </c>
      <c r="E2949" s="4" t="s">
        <v>13</v>
      </c>
      <c r="F2949" s="4" t="s">
        <v>13</v>
      </c>
      <c r="G2949" s="4" t="s">
        <v>13</v>
      </c>
      <c r="H2949" s="4" t="s">
        <v>11</v>
      </c>
    </row>
    <row r="2950" spans="1:15">
      <c r="A2950" t="n">
        <v>32292</v>
      </c>
      <c r="B2950" s="35" t="n">
        <v>45</v>
      </c>
      <c r="C2950" s="7" t="n">
        <v>2</v>
      </c>
      <c r="D2950" s="7" t="n">
        <v>3</v>
      </c>
      <c r="E2950" s="7" t="n">
        <v>-2.03999996185303</v>
      </c>
      <c r="F2950" s="7" t="n">
        <v>0.0900000035762787</v>
      </c>
      <c r="G2950" s="7" t="n">
        <v>-11.039999961853</v>
      </c>
      <c r="H2950" s="7" t="n">
        <v>0</v>
      </c>
    </row>
    <row r="2951" spans="1:15">
      <c r="A2951" t="s">
        <v>4</v>
      </c>
      <c r="B2951" s="4" t="s">
        <v>5</v>
      </c>
      <c r="C2951" s="4" t="s">
        <v>7</v>
      </c>
      <c r="D2951" s="4" t="s">
        <v>7</v>
      </c>
      <c r="E2951" s="4" t="s">
        <v>13</v>
      </c>
      <c r="F2951" s="4" t="s">
        <v>13</v>
      </c>
      <c r="G2951" s="4" t="s">
        <v>13</v>
      </c>
      <c r="H2951" s="4" t="s">
        <v>11</v>
      </c>
      <c r="I2951" s="4" t="s">
        <v>7</v>
      </c>
    </row>
    <row r="2952" spans="1:15">
      <c r="A2952" t="n">
        <v>32309</v>
      </c>
      <c r="B2952" s="35" t="n">
        <v>45</v>
      </c>
      <c r="C2952" s="7" t="n">
        <v>4</v>
      </c>
      <c r="D2952" s="7" t="n">
        <v>3</v>
      </c>
      <c r="E2952" s="7" t="n">
        <v>17.5900001525879</v>
      </c>
      <c r="F2952" s="7" t="n">
        <v>201.940002441406</v>
      </c>
      <c r="G2952" s="7" t="n">
        <v>-5</v>
      </c>
      <c r="H2952" s="7" t="n">
        <v>0</v>
      </c>
      <c r="I2952" s="7" t="n">
        <v>0</v>
      </c>
    </row>
    <row r="2953" spans="1:15">
      <c r="A2953" t="s">
        <v>4</v>
      </c>
      <c r="B2953" s="4" t="s">
        <v>5</v>
      </c>
      <c r="C2953" s="4" t="s">
        <v>7</v>
      </c>
      <c r="D2953" s="4" t="s">
        <v>7</v>
      </c>
      <c r="E2953" s="4" t="s">
        <v>13</v>
      </c>
      <c r="F2953" s="4" t="s">
        <v>11</v>
      </c>
    </row>
    <row r="2954" spans="1:15">
      <c r="A2954" t="n">
        <v>32327</v>
      </c>
      <c r="B2954" s="35" t="n">
        <v>45</v>
      </c>
      <c r="C2954" s="7" t="n">
        <v>5</v>
      </c>
      <c r="D2954" s="7" t="n">
        <v>3</v>
      </c>
      <c r="E2954" s="7" t="n">
        <v>1.39999997615814</v>
      </c>
      <c r="F2954" s="7" t="n">
        <v>0</v>
      </c>
    </row>
    <row r="2955" spans="1:15">
      <c r="A2955" t="s">
        <v>4</v>
      </c>
      <c r="B2955" s="4" t="s">
        <v>5</v>
      </c>
      <c r="C2955" s="4" t="s">
        <v>7</v>
      </c>
      <c r="D2955" s="4" t="s">
        <v>7</v>
      </c>
      <c r="E2955" s="4" t="s">
        <v>13</v>
      </c>
      <c r="F2955" s="4" t="s">
        <v>11</v>
      </c>
    </row>
    <row r="2956" spans="1:15">
      <c r="A2956" t="n">
        <v>32336</v>
      </c>
      <c r="B2956" s="35" t="n">
        <v>45</v>
      </c>
      <c r="C2956" s="7" t="n">
        <v>11</v>
      </c>
      <c r="D2956" s="7" t="n">
        <v>3</v>
      </c>
      <c r="E2956" s="7" t="n">
        <v>31.6000003814697</v>
      </c>
      <c r="F2956" s="7" t="n">
        <v>0</v>
      </c>
    </row>
    <row r="2957" spans="1:15">
      <c r="A2957" t="s">
        <v>4</v>
      </c>
      <c r="B2957" s="4" t="s">
        <v>5</v>
      </c>
      <c r="C2957" s="4" t="s">
        <v>7</v>
      </c>
      <c r="D2957" s="4" t="s">
        <v>11</v>
      </c>
      <c r="E2957" s="4" t="s">
        <v>14</v>
      </c>
      <c r="F2957" s="4" t="s">
        <v>11</v>
      </c>
    </row>
    <row r="2958" spans="1:15">
      <c r="A2958" t="n">
        <v>32345</v>
      </c>
      <c r="B2958" s="14" t="n">
        <v>50</v>
      </c>
      <c r="C2958" s="7" t="n">
        <v>3</v>
      </c>
      <c r="D2958" s="7" t="n">
        <v>8040</v>
      </c>
      <c r="E2958" s="7" t="n">
        <v>1058642330</v>
      </c>
      <c r="F2958" s="7" t="n">
        <v>1000</v>
      </c>
    </row>
    <row r="2959" spans="1:15">
      <c r="A2959" t="s">
        <v>4</v>
      </c>
      <c r="B2959" s="4" t="s">
        <v>5</v>
      </c>
      <c r="C2959" s="4" t="s">
        <v>7</v>
      </c>
      <c r="D2959" s="4" t="s">
        <v>13</v>
      </c>
      <c r="E2959" s="4" t="s">
        <v>11</v>
      </c>
      <c r="F2959" s="4" t="s">
        <v>7</v>
      </c>
    </row>
    <row r="2960" spans="1:15">
      <c r="A2960" t="n">
        <v>32355</v>
      </c>
      <c r="B2960" s="36" t="n">
        <v>49</v>
      </c>
      <c r="C2960" s="7" t="n">
        <v>3</v>
      </c>
      <c r="D2960" s="7" t="n">
        <v>1</v>
      </c>
      <c r="E2960" s="7" t="n">
        <v>1000</v>
      </c>
      <c r="F2960" s="7" t="n">
        <v>0</v>
      </c>
    </row>
    <row r="2961" spans="1:9">
      <c r="A2961" t="s">
        <v>4</v>
      </c>
      <c r="B2961" s="4" t="s">
        <v>5</v>
      </c>
      <c r="C2961" s="4" t="s">
        <v>7</v>
      </c>
      <c r="D2961" s="4" t="s">
        <v>11</v>
      </c>
      <c r="E2961" s="4" t="s">
        <v>13</v>
      </c>
    </row>
    <row r="2962" spans="1:9">
      <c r="A2962" t="n">
        <v>32364</v>
      </c>
      <c r="B2962" s="17" t="n">
        <v>58</v>
      </c>
      <c r="C2962" s="7" t="n">
        <v>0</v>
      </c>
      <c r="D2962" s="7" t="n">
        <v>0</v>
      </c>
      <c r="E2962" s="7" t="n">
        <v>1</v>
      </c>
    </row>
    <row r="2963" spans="1:9">
      <c r="A2963" t="s">
        <v>4</v>
      </c>
      <c r="B2963" s="4" t="s">
        <v>5</v>
      </c>
      <c r="C2963" s="4" t="s">
        <v>7</v>
      </c>
      <c r="D2963" s="4" t="s">
        <v>7</v>
      </c>
      <c r="E2963" s="4" t="s">
        <v>7</v>
      </c>
      <c r="F2963" s="4" t="s">
        <v>13</v>
      </c>
      <c r="G2963" s="4" t="s">
        <v>13</v>
      </c>
      <c r="H2963" s="4" t="s">
        <v>13</v>
      </c>
      <c r="I2963" s="4" t="s">
        <v>13</v>
      </c>
      <c r="J2963" s="4" t="s">
        <v>13</v>
      </c>
    </row>
    <row r="2964" spans="1:9">
      <c r="A2964" t="n">
        <v>32372</v>
      </c>
      <c r="B2964" s="26" t="n">
        <v>76</v>
      </c>
      <c r="C2964" s="7" t="n">
        <v>8</v>
      </c>
      <c r="D2964" s="7" t="n">
        <v>3</v>
      </c>
      <c r="E2964" s="7" t="n">
        <v>0</v>
      </c>
      <c r="F2964" s="7" t="n">
        <v>1</v>
      </c>
      <c r="G2964" s="7" t="n">
        <v>1</v>
      </c>
      <c r="H2964" s="7" t="n">
        <v>1</v>
      </c>
      <c r="I2964" s="7" t="n">
        <v>0</v>
      </c>
      <c r="J2964" s="7" t="n">
        <v>1000</v>
      </c>
    </row>
    <row r="2965" spans="1:9">
      <c r="A2965" t="s">
        <v>4</v>
      </c>
      <c r="B2965" s="4" t="s">
        <v>5</v>
      </c>
      <c r="C2965" s="4" t="s">
        <v>7</v>
      </c>
      <c r="D2965" s="4" t="s">
        <v>7</v>
      </c>
    </row>
    <row r="2966" spans="1:9">
      <c r="A2966" t="n">
        <v>32396</v>
      </c>
      <c r="B2966" s="42" t="n">
        <v>77</v>
      </c>
      <c r="C2966" s="7" t="n">
        <v>8</v>
      </c>
      <c r="D2966" s="7" t="n">
        <v>3</v>
      </c>
    </row>
    <row r="2967" spans="1:9">
      <c r="A2967" t="s">
        <v>4</v>
      </c>
      <c r="B2967" s="4" t="s">
        <v>5</v>
      </c>
      <c r="C2967" s="4" t="s">
        <v>12</v>
      </c>
    </row>
    <row r="2968" spans="1:9">
      <c r="A2968" t="n">
        <v>32399</v>
      </c>
      <c r="B2968" s="13" t="n">
        <v>3</v>
      </c>
      <c r="C2968" s="12" t="n">
        <f t="normal" ca="1">A3168</f>
        <v>0</v>
      </c>
    </row>
    <row r="2969" spans="1:9">
      <c r="A2969" t="s">
        <v>4</v>
      </c>
      <c r="B2969" s="4" t="s">
        <v>5</v>
      </c>
      <c r="C2969" s="4" t="s">
        <v>7</v>
      </c>
      <c r="D2969" s="4" t="s">
        <v>7</v>
      </c>
      <c r="E2969" s="4" t="s">
        <v>7</v>
      </c>
      <c r="F2969" s="4" t="s">
        <v>14</v>
      </c>
      <c r="G2969" s="4" t="s">
        <v>7</v>
      </c>
      <c r="H2969" s="4" t="s">
        <v>7</v>
      </c>
      <c r="I2969" s="4" t="s">
        <v>12</v>
      </c>
    </row>
    <row r="2970" spans="1:9">
      <c r="A2970" t="n">
        <v>32404</v>
      </c>
      <c r="B2970" s="11" t="n">
        <v>5</v>
      </c>
      <c r="C2970" s="7" t="n">
        <v>35</v>
      </c>
      <c r="D2970" s="7" t="n">
        <v>0</v>
      </c>
      <c r="E2970" s="7" t="n">
        <v>0</v>
      </c>
      <c r="F2970" s="7" t="n">
        <v>9</v>
      </c>
      <c r="G2970" s="7" t="n">
        <v>2</v>
      </c>
      <c r="H2970" s="7" t="n">
        <v>1</v>
      </c>
      <c r="I2970" s="12" t="n">
        <f t="normal" ca="1">A3010</f>
        <v>0</v>
      </c>
    </row>
    <row r="2971" spans="1:9">
      <c r="A2971" t="s">
        <v>4</v>
      </c>
      <c r="B2971" s="4" t="s">
        <v>5</v>
      </c>
      <c r="C2971" s="4" t="s">
        <v>7</v>
      </c>
      <c r="D2971" s="4" t="s">
        <v>7</v>
      </c>
      <c r="E2971" s="4" t="s">
        <v>7</v>
      </c>
      <c r="F2971" s="4" t="s">
        <v>13</v>
      </c>
      <c r="G2971" s="4" t="s">
        <v>13</v>
      </c>
      <c r="H2971" s="4" t="s">
        <v>13</v>
      </c>
      <c r="I2971" s="4" t="s">
        <v>13</v>
      </c>
      <c r="J2971" s="4" t="s">
        <v>13</v>
      </c>
    </row>
    <row r="2972" spans="1:9">
      <c r="A2972" t="n">
        <v>32418</v>
      </c>
      <c r="B2972" s="26" t="n">
        <v>76</v>
      </c>
      <c r="C2972" s="7" t="n">
        <v>9</v>
      </c>
      <c r="D2972" s="7" t="n">
        <v>3</v>
      </c>
      <c r="E2972" s="7" t="n">
        <v>0</v>
      </c>
      <c r="F2972" s="7" t="n">
        <v>1</v>
      </c>
      <c r="G2972" s="7" t="n">
        <v>1</v>
      </c>
      <c r="H2972" s="7" t="n">
        <v>1</v>
      </c>
      <c r="I2972" s="7" t="n">
        <v>1</v>
      </c>
      <c r="J2972" s="7" t="n">
        <v>1000</v>
      </c>
    </row>
    <row r="2973" spans="1:9">
      <c r="A2973" t="s">
        <v>4</v>
      </c>
      <c r="B2973" s="4" t="s">
        <v>5</v>
      </c>
      <c r="C2973" s="4" t="s">
        <v>7</v>
      </c>
      <c r="D2973" s="4" t="s">
        <v>7</v>
      </c>
    </row>
    <row r="2974" spans="1:9">
      <c r="A2974" t="n">
        <v>32442</v>
      </c>
      <c r="B2974" s="42" t="n">
        <v>77</v>
      </c>
      <c r="C2974" s="7" t="n">
        <v>9</v>
      </c>
      <c r="D2974" s="7" t="n">
        <v>3</v>
      </c>
    </row>
    <row r="2975" spans="1:9">
      <c r="A2975" t="s">
        <v>4</v>
      </c>
      <c r="B2975" s="4" t="s">
        <v>5</v>
      </c>
      <c r="C2975" s="4" t="s">
        <v>11</v>
      </c>
    </row>
    <row r="2976" spans="1:9">
      <c r="A2976" t="n">
        <v>32445</v>
      </c>
      <c r="B2976" s="24" t="n">
        <v>16</v>
      </c>
      <c r="C2976" s="7" t="n">
        <v>1000</v>
      </c>
    </row>
    <row r="2977" spans="1:10">
      <c r="A2977" t="s">
        <v>4</v>
      </c>
      <c r="B2977" s="4" t="s">
        <v>5</v>
      </c>
      <c r="C2977" s="4" t="s">
        <v>7</v>
      </c>
      <c r="D2977" s="4" t="s">
        <v>11</v>
      </c>
      <c r="E2977" s="4" t="s">
        <v>8</v>
      </c>
    </row>
    <row r="2978" spans="1:10">
      <c r="A2978" t="n">
        <v>32448</v>
      </c>
      <c r="B2978" s="38" t="n">
        <v>51</v>
      </c>
      <c r="C2978" s="7" t="n">
        <v>4</v>
      </c>
      <c r="D2978" s="7" t="n">
        <v>0</v>
      </c>
      <c r="E2978" s="7" t="s">
        <v>319</v>
      </c>
    </row>
    <row r="2979" spans="1:10">
      <c r="A2979" t="s">
        <v>4</v>
      </c>
      <c r="B2979" s="4" t="s">
        <v>5</v>
      </c>
      <c r="C2979" s="4" t="s">
        <v>11</v>
      </c>
    </row>
    <row r="2980" spans="1:10">
      <c r="A2980" t="n">
        <v>32462</v>
      </c>
      <c r="B2980" s="24" t="n">
        <v>16</v>
      </c>
      <c r="C2980" s="7" t="n">
        <v>0</v>
      </c>
    </row>
    <row r="2981" spans="1:10">
      <c r="A2981" t="s">
        <v>4</v>
      </c>
      <c r="B2981" s="4" t="s">
        <v>5</v>
      </c>
      <c r="C2981" s="4" t="s">
        <v>11</v>
      </c>
      <c r="D2981" s="4" t="s">
        <v>79</v>
      </c>
      <c r="E2981" s="4" t="s">
        <v>7</v>
      </c>
      <c r="F2981" s="4" t="s">
        <v>7</v>
      </c>
      <c r="G2981" s="4" t="s">
        <v>79</v>
      </c>
      <c r="H2981" s="4" t="s">
        <v>7</v>
      </c>
      <c r="I2981" s="4" t="s">
        <v>7</v>
      </c>
      <c r="J2981" s="4" t="s">
        <v>79</v>
      </c>
      <c r="K2981" s="4" t="s">
        <v>7</v>
      </c>
      <c r="L2981" s="4" t="s">
        <v>7</v>
      </c>
      <c r="M2981" s="4" t="s">
        <v>79</v>
      </c>
      <c r="N2981" s="4" t="s">
        <v>7</v>
      </c>
      <c r="O2981" s="4" t="s">
        <v>7</v>
      </c>
    </row>
    <row r="2982" spans="1:10">
      <c r="A2982" t="n">
        <v>32465</v>
      </c>
      <c r="B2982" s="39" t="n">
        <v>26</v>
      </c>
      <c r="C2982" s="7" t="n">
        <v>0</v>
      </c>
      <c r="D2982" s="7" t="s">
        <v>384</v>
      </c>
      <c r="E2982" s="7" t="n">
        <v>2</v>
      </c>
      <c r="F2982" s="7" t="n">
        <v>3</v>
      </c>
      <c r="G2982" s="7" t="s">
        <v>385</v>
      </c>
      <c r="H2982" s="7" t="n">
        <v>2</v>
      </c>
      <c r="I2982" s="7" t="n">
        <v>3</v>
      </c>
      <c r="J2982" s="7" t="s">
        <v>386</v>
      </c>
      <c r="K2982" s="7" t="n">
        <v>2</v>
      </c>
      <c r="L2982" s="7" t="n">
        <v>3</v>
      </c>
      <c r="M2982" s="7" t="s">
        <v>387</v>
      </c>
      <c r="N2982" s="7" t="n">
        <v>2</v>
      </c>
      <c r="O2982" s="7" t="n">
        <v>0</v>
      </c>
    </row>
    <row r="2983" spans="1:10">
      <c r="A2983" t="s">
        <v>4</v>
      </c>
      <c r="B2983" s="4" t="s">
        <v>5</v>
      </c>
    </row>
    <row r="2984" spans="1:10">
      <c r="A2984" t="n">
        <v>32903</v>
      </c>
      <c r="B2984" s="40" t="n">
        <v>28</v>
      </c>
    </row>
    <row r="2985" spans="1:10">
      <c r="A2985" t="s">
        <v>4</v>
      </c>
      <c r="B2985" s="4" t="s">
        <v>5</v>
      </c>
      <c r="C2985" s="4" t="s">
        <v>11</v>
      </c>
      <c r="D2985" s="4" t="s">
        <v>7</v>
      </c>
    </row>
    <row r="2986" spans="1:10">
      <c r="A2986" t="n">
        <v>32904</v>
      </c>
      <c r="B2986" s="44" t="n">
        <v>89</v>
      </c>
      <c r="C2986" s="7" t="n">
        <v>65533</v>
      </c>
      <c r="D2986" s="7" t="n">
        <v>1</v>
      </c>
    </row>
    <row r="2987" spans="1:10">
      <c r="A2987" t="s">
        <v>4</v>
      </c>
      <c r="B2987" s="4" t="s">
        <v>5</v>
      </c>
      <c r="C2987" s="4" t="s">
        <v>7</v>
      </c>
    </row>
    <row r="2988" spans="1:10">
      <c r="A2988" t="n">
        <v>32908</v>
      </c>
      <c r="B2988" s="35" t="n">
        <v>45</v>
      </c>
      <c r="C2988" s="7" t="n">
        <v>0</v>
      </c>
    </row>
    <row r="2989" spans="1:10">
      <c r="A2989" t="s">
        <v>4</v>
      </c>
      <c r="B2989" s="4" t="s">
        <v>5</v>
      </c>
      <c r="C2989" s="4" t="s">
        <v>7</v>
      </c>
      <c r="D2989" s="4" t="s">
        <v>7</v>
      </c>
      <c r="E2989" s="4" t="s">
        <v>13</v>
      </c>
      <c r="F2989" s="4" t="s">
        <v>13</v>
      </c>
      <c r="G2989" s="4" t="s">
        <v>13</v>
      </c>
      <c r="H2989" s="4" t="s">
        <v>11</v>
      </c>
    </row>
    <row r="2990" spans="1:10">
      <c r="A2990" t="n">
        <v>32910</v>
      </c>
      <c r="B2990" s="35" t="n">
        <v>45</v>
      </c>
      <c r="C2990" s="7" t="n">
        <v>2</v>
      </c>
      <c r="D2990" s="7" t="n">
        <v>3</v>
      </c>
      <c r="E2990" s="7" t="n">
        <v>-2.03999996185303</v>
      </c>
      <c r="F2990" s="7" t="n">
        <v>0.0900000035762787</v>
      </c>
      <c r="G2990" s="7" t="n">
        <v>-11.039999961853</v>
      </c>
      <c r="H2990" s="7" t="n">
        <v>0</v>
      </c>
    </row>
    <row r="2991" spans="1:10">
      <c r="A2991" t="s">
        <v>4</v>
      </c>
      <c r="B2991" s="4" t="s">
        <v>5</v>
      </c>
      <c r="C2991" s="4" t="s">
        <v>7</v>
      </c>
      <c r="D2991" s="4" t="s">
        <v>7</v>
      </c>
      <c r="E2991" s="4" t="s">
        <v>13</v>
      </c>
      <c r="F2991" s="4" t="s">
        <v>13</v>
      </c>
      <c r="G2991" s="4" t="s">
        <v>13</v>
      </c>
      <c r="H2991" s="4" t="s">
        <v>11</v>
      </c>
      <c r="I2991" s="4" t="s">
        <v>7</v>
      </c>
    </row>
    <row r="2992" spans="1:10">
      <c r="A2992" t="n">
        <v>32927</v>
      </c>
      <c r="B2992" s="35" t="n">
        <v>45</v>
      </c>
      <c r="C2992" s="7" t="n">
        <v>4</v>
      </c>
      <c r="D2992" s="7" t="n">
        <v>3</v>
      </c>
      <c r="E2992" s="7" t="n">
        <v>17.5900001525879</v>
      </c>
      <c r="F2992" s="7" t="n">
        <v>201.940002441406</v>
      </c>
      <c r="G2992" s="7" t="n">
        <v>-5</v>
      </c>
      <c r="H2992" s="7" t="n">
        <v>0</v>
      </c>
      <c r="I2992" s="7" t="n">
        <v>0</v>
      </c>
    </row>
    <row r="2993" spans="1:15">
      <c r="A2993" t="s">
        <v>4</v>
      </c>
      <c r="B2993" s="4" t="s">
        <v>5</v>
      </c>
      <c r="C2993" s="4" t="s">
        <v>7</v>
      </c>
      <c r="D2993" s="4" t="s">
        <v>7</v>
      </c>
      <c r="E2993" s="4" t="s">
        <v>13</v>
      </c>
      <c r="F2993" s="4" t="s">
        <v>11</v>
      </c>
    </row>
    <row r="2994" spans="1:15">
      <c r="A2994" t="n">
        <v>32945</v>
      </c>
      <c r="B2994" s="35" t="n">
        <v>45</v>
      </c>
      <c r="C2994" s="7" t="n">
        <v>5</v>
      </c>
      <c r="D2994" s="7" t="n">
        <v>3</v>
      </c>
      <c r="E2994" s="7" t="n">
        <v>1.39999997615814</v>
      </c>
      <c r="F2994" s="7" t="n">
        <v>0</v>
      </c>
    </row>
    <row r="2995" spans="1:15">
      <c r="A2995" t="s">
        <v>4</v>
      </c>
      <c r="B2995" s="4" t="s">
        <v>5</v>
      </c>
      <c r="C2995" s="4" t="s">
        <v>7</v>
      </c>
      <c r="D2995" s="4" t="s">
        <v>7</v>
      </c>
      <c r="E2995" s="4" t="s">
        <v>13</v>
      </c>
      <c r="F2995" s="4" t="s">
        <v>11</v>
      </c>
    </row>
    <row r="2996" spans="1:15">
      <c r="A2996" t="n">
        <v>32954</v>
      </c>
      <c r="B2996" s="35" t="n">
        <v>45</v>
      </c>
      <c r="C2996" s="7" t="n">
        <v>11</v>
      </c>
      <c r="D2996" s="7" t="n">
        <v>3</v>
      </c>
      <c r="E2996" s="7" t="n">
        <v>31.6000003814697</v>
      </c>
      <c r="F2996" s="7" t="n">
        <v>0</v>
      </c>
    </row>
    <row r="2997" spans="1:15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14</v>
      </c>
      <c r="F2997" s="4" t="s">
        <v>11</v>
      </c>
    </row>
    <row r="2998" spans="1:15">
      <c r="A2998" t="n">
        <v>32963</v>
      </c>
      <c r="B2998" s="14" t="n">
        <v>50</v>
      </c>
      <c r="C2998" s="7" t="n">
        <v>3</v>
      </c>
      <c r="D2998" s="7" t="n">
        <v>8040</v>
      </c>
      <c r="E2998" s="7" t="n">
        <v>1058642330</v>
      </c>
      <c r="F2998" s="7" t="n">
        <v>1000</v>
      </c>
    </row>
    <row r="2999" spans="1:15">
      <c r="A2999" t="s">
        <v>4</v>
      </c>
      <c r="B2999" s="4" t="s">
        <v>5</v>
      </c>
      <c r="C2999" s="4" t="s">
        <v>7</v>
      </c>
      <c r="D2999" s="4" t="s">
        <v>13</v>
      </c>
      <c r="E2999" s="4" t="s">
        <v>11</v>
      </c>
      <c r="F2999" s="4" t="s">
        <v>7</v>
      </c>
    </row>
    <row r="3000" spans="1:15">
      <c r="A3000" t="n">
        <v>32973</v>
      </c>
      <c r="B3000" s="36" t="n">
        <v>49</v>
      </c>
      <c r="C3000" s="7" t="n">
        <v>3</v>
      </c>
      <c r="D3000" s="7" t="n">
        <v>1</v>
      </c>
      <c r="E3000" s="7" t="n">
        <v>1000</v>
      </c>
      <c r="F3000" s="7" t="n">
        <v>0</v>
      </c>
    </row>
    <row r="3001" spans="1:15">
      <c r="A3001" t="s">
        <v>4</v>
      </c>
      <c r="B3001" s="4" t="s">
        <v>5</v>
      </c>
      <c r="C3001" s="4" t="s">
        <v>7</v>
      </c>
      <c r="D3001" s="4" t="s">
        <v>11</v>
      </c>
      <c r="E3001" s="4" t="s">
        <v>13</v>
      </c>
    </row>
    <row r="3002" spans="1:15">
      <c r="A3002" t="n">
        <v>32982</v>
      </c>
      <c r="B3002" s="17" t="n">
        <v>58</v>
      </c>
      <c r="C3002" s="7" t="n">
        <v>0</v>
      </c>
      <c r="D3002" s="7" t="n">
        <v>0</v>
      </c>
      <c r="E3002" s="7" t="n">
        <v>1</v>
      </c>
    </row>
    <row r="3003" spans="1:15">
      <c r="A3003" t="s">
        <v>4</v>
      </c>
      <c r="B3003" s="4" t="s">
        <v>5</v>
      </c>
      <c r="C3003" s="4" t="s">
        <v>7</v>
      </c>
      <c r="D3003" s="4" t="s">
        <v>7</v>
      </c>
      <c r="E3003" s="4" t="s">
        <v>7</v>
      </c>
      <c r="F3003" s="4" t="s">
        <v>13</v>
      </c>
      <c r="G3003" s="4" t="s">
        <v>13</v>
      </c>
      <c r="H3003" s="4" t="s">
        <v>13</v>
      </c>
      <c r="I3003" s="4" t="s">
        <v>13</v>
      </c>
      <c r="J3003" s="4" t="s">
        <v>13</v>
      </c>
    </row>
    <row r="3004" spans="1:15">
      <c r="A3004" t="n">
        <v>32990</v>
      </c>
      <c r="B3004" s="26" t="n">
        <v>76</v>
      </c>
      <c r="C3004" s="7" t="n">
        <v>9</v>
      </c>
      <c r="D3004" s="7" t="n">
        <v>3</v>
      </c>
      <c r="E3004" s="7" t="n">
        <v>0</v>
      </c>
      <c r="F3004" s="7" t="n">
        <v>1</v>
      </c>
      <c r="G3004" s="7" t="n">
        <v>1</v>
      </c>
      <c r="H3004" s="7" t="n">
        <v>1</v>
      </c>
      <c r="I3004" s="7" t="n">
        <v>0</v>
      </c>
      <c r="J3004" s="7" t="n">
        <v>1000</v>
      </c>
    </row>
    <row r="3005" spans="1:15">
      <c r="A3005" t="s">
        <v>4</v>
      </c>
      <c r="B3005" s="4" t="s">
        <v>5</v>
      </c>
      <c r="C3005" s="4" t="s">
        <v>7</v>
      </c>
      <c r="D3005" s="4" t="s">
        <v>7</v>
      </c>
    </row>
    <row r="3006" spans="1:15">
      <c r="A3006" t="n">
        <v>33014</v>
      </c>
      <c r="B3006" s="42" t="n">
        <v>77</v>
      </c>
      <c r="C3006" s="7" t="n">
        <v>9</v>
      </c>
      <c r="D3006" s="7" t="n">
        <v>3</v>
      </c>
    </row>
    <row r="3007" spans="1:15">
      <c r="A3007" t="s">
        <v>4</v>
      </c>
      <c r="B3007" s="4" t="s">
        <v>5</v>
      </c>
      <c r="C3007" s="4" t="s">
        <v>12</v>
      </c>
    </row>
    <row r="3008" spans="1:15">
      <c r="A3008" t="n">
        <v>33017</v>
      </c>
      <c r="B3008" s="13" t="n">
        <v>3</v>
      </c>
      <c r="C3008" s="12" t="n">
        <f t="normal" ca="1">A3168</f>
        <v>0</v>
      </c>
    </row>
    <row r="3009" spans="1:10">
      <c r="A3009" t="s">
        <v>4</v>
      </c>
      <c r="B3009" s="4" t="s">
        <v>5</v>
      </c>
      <c r="C3009" s="4" t="s">
        <v>7</v>
      </c>
      <c r="D3009" s="4" t="s">
        <v>7</v>
      </c>
      <c r="E3009" s="4" t="s">
        <v>7</v>
      </c>
      <c r="F3009" s="4" t="s">
        <v>14</v>
      </c>
      <c r="G3009" s="4" t="s">
        <v>7</v>
      </c>
      <c r="H3009" s="4" t="s">
        <v>7</v>
      </c>
      <c r="I3009" s="4" t="s">
        <v>12</v>
      </c>
    </row>
    <row r="3010" spans="1:10">
      <c r="A3010" t="n">
        <v>33022</v>
      </c>
      <c r="B3010" s="11" t="n">
        <v>5</v>
      </c>
      <c r="C3010" s="7" t="n">
        <v>35</v>
      </c>
      <c r="D3010" s="7" t="n">
        <v>0</v>
      </c>
      <c r="E3010" s="7" t="n">
        <v>0</v>
      </c>
      <c r="F3010" s="7" t="n">
        <v>10</v>
      </c>
      <c r="G3010" s="7" t="n">
        <v>2</v>
      </c>
      <c r="H3010" s="7" t="n">
        <v>1</v>
      </c>
      <c r="I3010" s="12" t="n">
        <f t="normal" ca="1">A3050</f>
        <v>0</v>
      </c>
    </row>
    <row r="3011" spans="1:10">
      <c r="A3011" t="s">
        <v>4</v>
      </c>
      <c r="B3011" s="4" t="s">
        <v>5</v>
      </c>
      <c r="C3011" s="4" t="s">
        <v>7</v>
      </c>
      <c r="D3011" s="4" t="s">
        <v>7</v>
      </c>
      <c r="E3011" s="4" t="s">
        <v>7</v>
      </c>
      <c r="F3011" s="4" t="s">
        <v>13</v>
      </c>
      <c r="G3011" s="4" t="s">
        <v>13</v>
      </c>
      <c r="H3011" s="4" t="s">
        <v>13</v>
      </c>
      <c r="I3011" s="4" t="s">
        <v>13</v>
      </c>
      <c r="J3011" s="4" t="s">
        <v>13</v>
      </c>
    </row>
    <row r="3012" spans="1:10">
      <c r="A3012" t="n">
        <v>33036</v>
      </c>
      <c r="B3012" s="26" t="n">
        <v>76</v>
      </c>
      <c r="C3012" s="7" t="n">
        <v>10</v>
      </c>
      <c r="D3012" s="7" t="n">
        <v>3</v>
      </c>
      <c r="E3012" s="7" t="n">
        <v>0</v>
      </c>
      <c r="F3012" s="7" t="n">
        <v>1</v>
      </c>
      <c r="G3012" s="7" t="n">
        <v>1</v>
      </c>
      <c r="H3012" s="7" t="n">
        <v>1</v>
      </c>
      <c r="I3012" s="7" t="n">
        <v>1</v>
      </c>
      <c r="J3012" s="7" t="n">
        <v>1000</v>
      </c>
    </row>
    <row r="3013" spans="1:10">
      <c r="A3013" t="s">
        <v>4</v>
      </c>
      <c r="B3013" s="4" t="s">
        <v>5</v>
      </c>
      <c r="C3013" s="4" t="s">
        <v>7</v>
      </c>
      <c r="D3013" s="4" t="s">
        <v>7</v>
      </c>
    </row>
    <row r="3014" spans="1:10">
      <c r="A3014" t="n">
        <v>33060</v>
      </c>
      <c r="B3014" s="42" t="n">
        <v>77</v>
      </c>
      <c r="C3014" s="7" t="n">
        <v>10</v>
      </c>
      <c r="D3014" s="7" t="n">
        <v>3</v>
      </c>
    </row>
    <row r="3015" spans="1:10">
      <c r="A3015" t="s">
        <v>4</v>
      </c>
      <c r="B3015" s="4" t="s">
        <v>5</v>
      </c>
      <c r="C3015" s="4" t="s">
        <v>11</v>
      </c>
    </row>
    <row r="3016" spans="1:10">
      <c r="A3016" t="n">
        <v>33063</v>
      </c>
      <c r="B3016" s="24" t="n">
        <v>16</v>
      </c>
      <c r="C3016" s="7" t="n">
        <v>1000</v>
      </c>
    </row>
    <row r="3017" spans="1:10">
      <c r="A3017" t="s">
        <v>4</v>
      </c>
      <c r="B3017" s="4" t="s">
        <v>5</v>
      </c>
      <c r="C3017" s="4" t="s">
        <v>7</v>
      </c>
      <c r="D3017" s="4" t="s">
        <v>11</v>
      </c>
      <c r="E3017" s="4" t="s">
        <v>8</v>
      </c>
    </row>
    <row r="3018" spans="1:10">
      <c r="A3018" t="n">
        <v>33066</v>
      </c>
      <c r="B3018" s="38" t="n">
        <v>51</v>
      </c>
      <c r="C3018" s="7" t="n">
        <v>4</v>
      </c>
      <c r="D3018" s="7" t="n">
        <v>0</v>
      </c>
      <c r="E3018" s="7" t="s">
        <v>319</v>
      </c>
    </row>
    <row r="3019" spans="1:10">
      <c r="A3019" t="s">
        <v>4</v>
      </c>
      <c r="B3019" s="4" t="s">
        <v>5</v>
      </c>
      <c r="C3019" s="4" t="s">
        <v>11</v>
      </c>
    </row>
    <row r="3020" spans="1:10">
      <c r="A3020" t="n">
        <v>33080</v>
      </c>
      <c r="B3020" s="24" t="n">
        <v>16</v>
      </c>
      <c r="C3020" s="7" t="n">
        <v>0</v>
      </c>
    </row>
    <row r="3021" spans="1:10">
      <c r="A3021" t="s">
        <v>4</v>
      </c>
      <c r="B3021" s="4" t="s">
        <v>5</v>
      </c>
      <c r="C3021" s="4" t="s">
        <v>11</v>
      </c>
      <c r="D3021" s="4" t="s">
        <v>79</v>
      </c>
      <c r="E3021" s="4" t="s">
        <v>7</v>
      </c>
      <c r="F3021" s="4" t="s">
        <v>7</v>
      </c>
      <c r="G3021" s="4" t="s">
        <v>79</v>
      </c>
      <c r="H3021" s="4" t="s">
        <v>7</v>
      </c>
      <c r="I3021" s="4" t="s">
        <v>7</v>
      </c>
      <c r="J3021" s="4" t="s">
        <v>79</v>
      </c>
      <c r="K3021" s="4" t="s">
        <v>7</v>
      </c>
      <c r="L3021" s="4" t="s">
        <v>7</v>
      </c>
      <c r="M3021" s="4" t="s">
        <v>79</v>
      </c>
      <c r="N3021" s="4" t="s">
        <v>7</v>
      </c>
      <c r="O3021" s="4" t="s">
        <v>7</v>
      </c>
    </row>
    <row r="3022" spans="1:10">
      <c r="A3022" t="n">
        <v>33083</v>
      </c>
      <c r="B3022" s="39" t="n">
        <v>26</v>
      </c>
      <c r="C3022" s="7" t="n">
        <v>0</v>
      </c>
      <c r="D3022" s="7" t="s">
        <v>388</v>
      </c>
      <c r="E3022" s="7" t="n">
        <v>2</v>
      </c>
      <c r="F3022" s="7" t="n">
        <v>3</v>
      </c>
      <c r="G3022" s="7" t="s">
        <v>389</v>
      </c>
      <c r="H3022" s="7" t="n">
        <v>2</v>
      </c>
      <c r="I3022" s="7" t="n">
        <v>3</v>
      </c>
      <c r="J3022" s="7" t="s">
        <v>390</v>
      </c>
      <c r="K3022" s="7" t="n">
        <v>2</v>
      </c>
      <c r="L3022" s="7" t="n">
        <v>3</v>
      </c>
      <c r="M3022" s="7" t="s">
        <v>391</v>
      </c>
      <c r="N3022" s="7" t="n">
        <v>2</v>
      </c>
      <c r="O3022" s="7" t="n">
        <v>0</v>
      </c>
    </row>
    <row r="3023" spans="1:10">
      <c r="A3023" t="s">
        <v>4</v>
      </c>
      <c r="B3023" s="4" t="s">
        <v>5</v>
      </c>
    </row>
    <row r="3024" spans="1:10">
      <c r="A3024" t="n">
        <v>33500</v>
      </c>
      <c r="B3024" s="40" t="n">
        <v>28</v>
      </c>
    </row>
    <row r="3025" spans="1:15">
      <c r="A3025" t="s">
        <v>4</v>
      </c>
      <c r="B3025" s="4" t="s">
        <v>5</v>
      </c>
      <c r="C3025" s="4" t="s">
        <v>11</v>
      </c>
      <c r="D3025" s="4" t="s">
        <v>7</v>
      </c>
    </row>
    <row r="3026" spans="1:15">
      <c r="A3026" t="n">
        <v>33501</v>
      </c>
      <c r="B3026" s="44" t="n">
        <v>89</v>
      </c>
      <c r="C3026" s="7" t="n">
        <v>65533</v>
      </c>
      <c r="D3026" s="7" t="n">
        <v>1</v>
      </c>
    </row>
    <row r="3027" spans="1:15">
      <c r="A3027" t="s">
        <v>4</v>
      </c>
      <c r="B3027" s="4" t="s">
        <v>5</v>
      </c>
      <c r="C3027" s="4" t="s">
        <v>7</v>
      </c>
    </row>
    <row r="3028" spans="1:15">
      <c r="A3028" t="n">
        <v>33505</v>
      </c>
      <c r="B3028" s="35" t="n">
        <v>45</v>
      </c>
      <c r="C3028" s="7" t="n">
        <v>0</v>
      </c>
    </row>
    <row r="3029" spans="1:15">
      <c r="A3029" t="s">
        <v>4</v>
      </c>
      <c r="B3029" s="4" t="s">
        <v>5</v>
      </c>
      <c r="C3029" s="4" t="s">
        <v>7</v>
      </c>
      <c r="D3029" s="4" t="s">
        <v>7</v>
      </c>
      <c r="E3029" s="4" t="s">
        <v>13</v>
      </c>
      <c r="F3029" s="4" t="s">
        <v>13</v>
      </c>
      <c r="G3029" s="4" t="s">
        <v>13</v>
      </c>
      <c r="H3029" s="4" t="s">
        <v>11</v>
      </c>
    </row>
    <row r="3030" spans="1:15">
      <c r="A3030" t="n">
        <v>33507</v>
      </c>
      <c r="B3030" s="35" t="n">
        <v>45</v>
      </c>
      <c r="C3030" s="7" t="n">
        <v>2</v>
      </c>
      <c r="D3030" s="7" t="n">
        <v>3</v>
      </c>
      <c r="E3030" s="7" t="n">
        <v>-2.03999996185303</v>
      </c>
      <c r="F3030" s="7" t="n">
        <v>0.0900000035762787</v>
      </c>
      <c r="G3030" s="7" t="n">
        <v>-11.039999961853</v>
      </c>
      <c r="H3030" s="7" t="n">
        <v>0</v>
      </c>
    </row>
    <row r="3031" spans="1:15">
      <c r="A3031" t="s">
        <v>4</v>
      </c>
      <c r="B3031" s="4" t="s">
        <v>5</v>
      </c>
      <c r="C3031" s="4" t="s">
        <v>7</v>
      </c>
      <c r="D3031" s="4" t="s">
        <v>7</v>
      </c>
      <c r="E3031" s="4" t="s">
        <v>13</v>
      </c>
      <c r="F3031" s="4" t="s">
        <v>13</v>
      </c>
      <c r="G3031" s="4" t="s">
        <v>13</v>
      </c>
      <c r="H3031" s="4" t="s">
        <v>11</v>
      </c>
      <c r="I3031" s="4" t="s">
        <v>7</v>
      </c>
    </row>
    <row r="3032" spans="1:15">
      <c r="A3032" t="n">
        <v>33524</v>
      </c>
      <c r="B3032" s="35" t="n">
        <v>45</v>
      </c>
      <c r="C3032" s="7" t="n">
        <v>4</v>
      </c>
      <c r="D3032" s="7" t="n">
        <v>3</v>
      </c>
      <c r="E3032" s="7" t="n">
        <v>17.5900001525879</v>
      </c>
      <c r="F3032" s="7" t="n">
        <v>201.940002441406</v>
      </c>
      <c r="G3032" s="7" t="n">
        <v>-5</v>
      </c>
      <c r="H3032" s="7" t="n">
        <v>0</v>
      </c>
      <c r="I3032" s="7" t="n">
        <v>0</v>
      </c>
    </row>
    <row r="3033" spans="1:15">
      <c r="A3033" t="s">
        <v>4</v>
      </c>
      <c r="B3033" s="4" t="s">
        <v>5</v>
      </c>
      <c r="C3033" s="4" t="s">
        <v>7</v>
      </c>
      <c r="D3033" s="4" t="s">
        <v>7</v>
      </c>
      <c r="E3033" s="4" t="s">
        <v>13</v>
      </c>
      <c r="F3033" s="4" t="s">
        <v>11</v>
      </c>
    </row>
    <row r="3034" spans="1:15">
      <c r="A3034" t="n">
        <v>33542</v>
      </c>
      <c r="B3034" s="35" t="n">
        <v>45</v>
      </c>
      <c r="C3034" s="7" t="n">
        <v>5</v>
      </c>
      <c r="D3034" s="7" t="n">
        <v>3</v>
      </c>
      <c r="E3034" s="7" t="n">
        <v>1.39999997615814</v>
      </c>
      <c r="F3034" s="7" t="n">
        <v>0</v>
      </c>
    </row>
    <row r="3035" spans="1:15">
      <c r="A3035" t="s">
        <v>4</v>
      </c>
      <c r="B3035" s="4" t="s">
        <v>5</v>
      </c>
      <c r="C3035" s="4" t="s">
        <v>7</v>
      </c>
      <c r="D3035" s="4" t="s">
        <v>7</v>
      </c>
      <c r="E3035" s="4" t="s">
        <v>13</v>
      </c>
      <c r="F3035" s="4" t="s">
        <v>11</v>
      </c>
    </row>
    <row r="3036" spans="1:15">
      <c r="A3036" t="n">
        <v>33551</v>
      </c>
      <c r="B3036" s="35" t="n">
        <v>45</v>
      </c>
      <c r="C3036" s="7" t="n">
        <v>11</v>
      </c>
      <c r="D3036" s="7" t="n">
        <v>3</v>
      </c>
      <c r="E3036" s="7" t="n">
        <v>31.6000003814697</v>
      </c>
      <c r="F3036" s="7" t="n">
        <v>0</v>
      </c>
    </row>
    <row r="3037" spans="1:15">
      <c r="A3037" t="s">
        <v>4</v>
      </c>
      <c r="B3037" s="4" t="s">
        <v>5</v>
      </c>
      <c r="C3037" s="4" t="s">
        <v>7</v>
      </c>
      <c r="D3037" s="4" t="s">
        <v>11</v>
      </c>
      <c r="E3037" s="4" t="s">
        <v>14</v>
      </c>
      <c r="F3037" s="4" t="s">
        <v>11</v>
      </c>
    </row>
    <row r="3038" spans="1:15">
      <c r="A3038" t="n">
        <v>33560</v>
      </c>
      <c r="B3038" s="14" t="n">
        <v>50</v>
      </c>
      <c r="C3038" s="7" t="n">
        <v>3</v>
      </c>
      <c r="D3038" s="7" t="n">
        <v>8040</v>
      </c>
      <c r="E3038" s="7" t="n">
        <v>1058642330</v>
      </c>
      <c r="F3038" s="7" t="n">
        <v>1000</v>
      </c>
    </row>
    <row r="3039" spans="1:15">
      <c r="A3039" t="s">
        <v>4</v>
      </c>
      <c r="B3039" s="4" t="s">
        <v>5</v>
      </c>
      <c r="C3039" s="4" t="s">
        <v>7</v>
      </c>
      <c r="D3039" s="4" t="s">
        <v>13</v>
      </c>
      <c r="E3039" s="4" t="s">
        <v>11</v>
      </c>
      <c r="F3039" s="4" t="s">
        <v>7</v>
      </c>
    </row>
    <row r="3040" spans="1:15">
      <c r="A3040" t="n">
        <v>33570</v>
      </c>
      <c r="B3040" s="36" t="n">
        <v>49</v>
      </c>
      <c r="C3040" s="7" t="n">
        <v>3</v>
      </c>
      <c r="D3040" s="7" t="n">
        <v>1</v>
      </c>
      <c r="E3040" s="7" t="n">
        <v>1000</v>
      </c>
      <c r="F3040" s="7" t="n">
        <v>0</v>
      </c>
    </row>
    <row r="3041" spans="1:9">
      <c r="A3041" t="s">
        <v>4</v>
      </c>
      <c r="B3041" s="4" t="s">
        <v>5</v>
      </c>
      <c r="C3041" s="4" t="s">
        <v>7</v>
      </c>
      <c r="D3041" s="4" t="s">
        <v>11</v>
      </c>
      <c r="E3041" s="4" t="s">
        <v>13</v>
      </c>
    </row>
    <row r="3042" spans="1:9">
      <c r="A3042" t="n">
        <v>33579</v>
      </c>
      <c r="B3042" s="17" t="n">
        <v>58</v>
      </c>
      <c r="C3042" s="7" t="n">
        <v>0</v>
      </c>
      <c r="D3042" s="7" t="n">
        <v>0</v>
      </c>
      <c r="E3042" s="7" t="n">
        <v>1</v>
      </c>
    </row>
    <row r="3043" spans="1:9">
      <c r="A3043" t="s">
        <v>4</v>
      </c>
      <c r="B3043" s="4" t="s">
        <v>5</v>
      </c>
      <c r="C3043" s="4" t="s">
        <v>7</v>
      </c>
      <c r="D3043" s="4" t="s">
        <v>7</v>
      </c>
      <c r="E3043" s="4" t="s">
        <v>7</v>
      </c>
      <c r="F3043" s="4" t="s">
        <v>13</v>
      </c>
      <c r="G3043" s="4" t="s">
        <v>13</v>
      </c>
      <c r="H3043" s="4" t="s">
        <v>13</v>
      </c>
      <c r="I3043" s="4" t="s">
        <v>13</v>
      </c>
      <c r="J3043" s="4" t="s">
        <v>13</v>
      </c>
    </row>
    <row r="3044" spans="1:9">
      <c r="A3044" t="n">
        <v>33587</v>
      </c>
      <c r="B3044" s="26" t="n">
        <v>76</v>
      </c>
      <c r="C3044" s="7" t="n">
        <v>10</v>
      </c>
      <c r="D3044" s="7" t="n">
        <v>3</v>
      </c>
      <c r="E3044" s="7" t="n">
        <v>0</v>
      </c>
      <c r="F3044" s="7" t="n">
        <v>1</v>
      </c>
      <c r="G3044" s="7" t="n">
        <v>1</v>
      </c>
      <c r="H3044" s="7" t="n">
        <v>1</v>
      </c>
      <c r="I3044" s="7" t="n">
        <v>0</v>
      </c>
      <c r="J3044" s="7" t="n">
        <v>1000</v>
      </c>
    </row>
    <row r="3045" spans="1:9">
      <c r="A3045" t="s">
        <v>4</v>
      </c>
      <c r="B3045" s="4" t="s">
        <v>5</v>
      </c>
      <c r="C3045" s="4" t="s">
        <v>7</v>
      </c>
      <c r="D3045" s="4" t="s">
        <v>7</v>
      </c>
    </row>
    <row r="3046" spans="1:9">
      <c r="A3046" t="n">
        <v>33611</v>
      </c>
      <c r="B3046" s="42" t="n">
        <v>77</v>
      </c>
      <c r="C3046" s="7" t="n">
        <v>10</v>
      </c>
      <c r="D3046" s="7" t="n">
        <v>3</v>
      </c>
    </row>
    <row r="3047" spans="1:9">
      <c r="A3047" t="s">
        <v>4</v>
      </c>
      <c r="B3047" s="4" t="s">
        <v>5</v>
      </c>
      <c r="C3047" s="4" t="s">
        <v>12</v>
      </c>
    </row>
    <row r="3048" spans="1:9">
      <c r="A3048" t="n">
        <v>33614</v>
      </c>
      <c r="B3048" s="13" t="n">
        <v>3</v>
      </c>
      <c r="C3048" s="12" t="n">
        <f t="normal" ca="1">A3168</f>
        <v>0</v>
      </c>
    </row>
    <row r="3049" spans="1:9">
      <c r="A3049" t="s">
        <v>4</v>
      </c>
      <c r="B3049" s="4" t="s">
        <v>5</v>
      </c>
      <c r="C3049" s="4" t="s">
        <v>7</v>
      </c>
      <c r="D3049" s="4" t="s">
        <v>7</v>
      </c>
      <c r="E3049" s="4" t="s">
        <v>7</v>
      </c>
      <c r="F3049" s="4" t="s">
        <v>14</v>
      </c>
      <c r="G3049" s="4" t="s">
        <v>7</v>
      </c>
      <c r="H3049" s="4" t="s">
        <v>7</v>
      </c>
      <c r="I3049" s="4" t="s">
        <v>12</v>
      </c>
    </row>
    <row r="3050" spans="1:9">
      <c r="A3050" t="n">
        <v>33619</v>
      </c>
      <c r="B3050" s="11" t="n">
        <v>5</v>
      </c>
      <c r="C3050" s="7" t="n">
        <v>35</v>
      </c>
      <c r="D3050" s="7" t="n">
        <v>0</v>
      </c>
      <c r="E3050" s="7" t="n">
        <v>0</v>
      </c>
      <c r="F3050" s="7" t="n">
        <v>11</v>
      </c>
      <c r="G3050" s="7" t="n">
        <v>2</v>
      </c>
      <c r="H3050" s="7" t="n">
        <v>1</v>
      </c>
      <c r="I3050" s="12" t="n">
        <f t="normal" ca="1">A3090</f>
        <v>0</v>
      </c>
    </row>
    <row r="3051" spans="1:9">
      <c r="A3051" t="s">
        <v>4</v>
      </c>
      <c r="B3051" s="4" t="s">
        <v>5</v>
      </c>
      <c r="C3051" s="4" t="s">
        <v>7</v>
      </c>
      <c r="D3051" s="4" t="s">
        <v>7</v>
      </c>
      <c r="E3051" s="4" t="s">
        <v>7</v>
      </c>
      <c r="F3051" s="4" t="s">
        <v>13</v>
      </c>
      <c r="G3051" s="4" t="s">
        <v>13</v>
      </c>
      <c r="H3051" s="4" t="s">
        <v>13</v>
      </c>
      <c r="I3051" s="4" t="s">
        <v>13</v>
      </c>
      <c r="J3051" s="4" t="s">
        <v>13</v>
      </c>
    </row>
    <row r="3052" spans="1:9">
      <c r="A3052" t="n">
        <v>33633</v>
      </c>
      <c r="B3052" s="26" t="n">
        <v>76</v>
      </c>
      <c r="C3052" s="7" t="n">
        <v>11</v>
      </c>
      <c r="D3052" s="7" t="n">
        <v>3</v>
      </c>
      <c r="E3052" s="7" t="n">
        <v>0</v>
      </c>
      <c r="F3052" s="7" t="n">
        <v>1</v>
      </c>
      <c r="G3052" s="7" t="n">
        <v>1</v>
      </c>
      <c r="H3052" s="7" t="n">
        <v>1</v>
      </c>
      <c r="I3052" s="7" t="n">
        <v>1</v>
      </c>
      <c r="J3052" s="7" t="n">
        <v>1000</v>
      </c>
    </row>
    <row r="3053" spans="1:9">
      <c r="A3053" t="s">
        <v>4</v>
      </c>
      <c r="B3053" s="4" t="s">
        <v>5</v>
      </c>
      <c r="C3053" s="4" t="s">
        <v>7</v>
      </c>
      <c r="D3053" s="4" t="s">
        <v>7</v>
      </c>
    </row>
    <row r="3054" spans="1:9">
      <c r="A3054" t="n">
        <v>33657</v>
      </c>
      <c r="B3054" s="42" t="n">
        <v>77</v>
      </c>
      <c r="C3054" s="7" t="n">
        <v>11</v>
      </c>
      <c r="D3054" s="7" t="n">
        <v>3</v>
      </c>
    </row>
    <row r="3055" spans="1:9">
      <c r="A3055" t="s">
        <v>4</v>
      </c>
      <c r="B3055" s="4" t="s">
        <v>5</v>
      </c>
      <c r="C3055" s="4" t="s">
        <v>11</v>
      </c>
    </row>
    <row r="3056" spans="1:9">
      <c r="A3056" t="n">
        <v>33660</v>
      </c>
      <c r="B3056" s="24" t="n">
        <v>16</v>
      </c>
      <c r="C3056" s="7" t="n">
        <v>1000</v>
      </c>
    </row>
    <row r="3057" spans="1:10">
      <c r="A3057" t="s">
        <v>4</v>
      </c>
      <c r="B3057" s="4" t="s">
        <v>5</v>
      </c>
      <c r="C3057" s="4" t="s">
        <v>7</v>
      </c>
      <c r="D3057" s="4" t="s">
        <v>11</v>
      </c>
      <c r="E3057" s="4" t="s">
        <v>8</v>
      </c>
    </row>
    <row r="3058" spans="1:10">
      <c r="A3058" t="n">
        <v>33663</v>
      </c>
      <c r="B3058" s="38" t="n">
        <v>51</v>
      </c>
      <c r="C3058" s="7" t="n">
        <v>4</v>
      </c>
      <c r="D3058" s="7" t="n">
        <v>0</v>
      </c>
      <c r="E3058" s="7" t="s">
        <v>319</v>
      </c>
    </row>
    <row r="3059" spans="1:10">
      <c r="A3059" t="s">
        <v>4</v>
      </c>
      <c r="B3059" s="4" t="s">
        <v>5</v>
      </c>
      <c r="C3059" s="4" t="s">
        <v>11</v>
      </c>
    </row>
    <row r="3060" spans="1:10">
      <c r="A3060" t="n">
        <v>33677</v>
      </c>
      <c r="B3060" s="24" t="n">
        <v>16</v>
      </c>
      <c r="C3060" s="7" t="n">
        <v>0</v>
      </c>
    </row>
    <row r="3061" spans="1:10">
      <c r="A3061" t="s">
        <v>4</v>
      </c>
      <c r="B3061" s="4" t="s">
        <v>5</v>
      </c>
      <c r="C3061" s="4" t="s">
        <v>11</v>
      </c>
      <c r="D3061" s="4" t="s">
        <v>79</v>
      </c>
      <c r="E3061" s="4" t="s">
        <v>7</v>
      </c>
      <c r="F3061" s="4" t="s">
        <v>7</v>
      </c>
      <c r="G3061" s="4" t="s">
        <v>79</v>
      </c>
      <c r="H3061" s="4" t="s">
        <v>7</v>
      </c>
      <c r="I3061" s="4" t="s">
        <v>7</v>
      </c>
      <c r="J3061" s="4" t="s">
        <v>79</v>
      </c>
      <c r="K3061" s="4" t="s">
        <v>7</v>
      </c>
      <c r="L3061" s="4" t="s">
        <v>7</v>
      </c>
      <c r="M3061" s="4" t="s">
        <v>79</v>
      </c>
      <c r="N3061" s="4" t="s">
        <v>7</v>
      </c>
      <c r="O3061" s="4" t="s">
        <v>7</v>
      </c>
    </row>
    <row r="3062" spans="1:10">
      <c r="A3062" t="n">
        <v>33680</v>
      </c>
      <c r="B3062" s="39" t="n">
        <v>26</v>
      </c>
      <c r="C3062" s="7" t="n">
        <v>0</v>
      </c>
      <c r="D3062" s="7" t="s">
        <v>392</v>
      </c>
      <c r="E3062" s="7" t="n">
        <v>2</v>
      </c>
      <c r="F3062" s="7" t="n">
        <v>3</v>
      </c>
      <c r="G3062" s="7" t="s">
        <v>393</v>
      </c>
      <c r="H3062" s="7" t="n">
        <v>2</v>
      </c>
      <c r="I3062" s="7" t="n">
        <v>3</v>
      </c>
      <c r="J3062" s="7" t="s">
        <v>394</v>
      </c>
      <c r="K3062" s="7" t="n">
        <v>2</v>
      </c>
      <c r="L3062" s="7" t="n">
        <v>3</v>
      </c>
      <c r="M3062" s="7" t="s">
        <v>395</v>
      </c>
      <c r="N3062" s="7" t="n">
        <v>2</v>
      </c>
      <c r="O3062" s="7" t="n">
        <v>0</v>
      </c>
    </row>
    <row r="3063" spans="1:10">
      <c r="A3063" t="s">
        <v>4</v>
      </c>
      <c r="B3063" s="4" t="s">
        <v>5</v>
      </c>
    </row>
    <row r="3064" spans="1:10">
      <c r="A3064" t="n">
        <v>34107</v>
      </c>
      <c r="B3064" s="40" t="n">
        <v>28</v>
      </c>
    </row>
    <row r="3065" spans="1:10">
      <c r="A3065" t="s">
        <v>4</v>
      </c>
      <c r="B3065" s="4" t="s">
        <v>5</v>
      </c>
      <c r="C3065" s="4" t="s">
        <v>11</v>
      </c>
      <c r="D3065" s="4" t="s">
        <v>7</v>
      </c>
    </row>
    <row r="3066" spans="1:10">
      <c r="A3066" t="n">
        <v>34108</v>
      </c>
      <c r="B3066" s="44" t="n">
        <v>89</v>
      </c>
      <c r="C3066" s="7" t="n">
        <v>65533</v>
      </c>
      <c r="D3066" s="7" t="n">
        <v>1</v>
      </c>
    </row>
    <row r="3067" spans="1:10">
      <c r="A3067" t="s">
        <v>4</v>
      </c>
      <c r="B3067" s="4" t="s">
        <v>5</v>
      </c>
      <c r="C3067" s="4" t="s">
        <v>7</v>
      </c>
    </row>
    <row r="3068" spans="1:10">
      <c r="A3068" t="n">
        <v>34112</v>
      </c>
      <c r="B3068" s="35" t="n">
        <v>45</v>
      </c>
      <c r="C3068" s="7" t="n">
        <v>0</v>
      </c>
    </row>
    <row r="3069" spans="1:10">
      <c r="A3069" t="s">
        <v>4</v>
      </c>
      <c r="B3069" s="4" t="s">
        <v>5</v>
      </c>
      <c r="C3069" s="4" t="s">
        <v>7</v>
      </c>
      <c r="D3069" s="4" t="s">
        <v>7</v>
      </c>
      <c r="E3069" s="4" t="s">
        <v>13</v>
      </c>
      <c r="F3069" s="4" t="s">
        <v>13</v>
      </c>
      <c r="G3069" s="4" t="s">
        <v>13</v>
      </c>
      <c r="H3069" s="4" t="s">
        <v>11</v>
      </c>
    </row>
    <row r="3070" spans="1:10">
      <c r="A3070" t="n">
        <v>34114</v>
      </c>
      <c r="B3070" s="35" t="n">
        <v>45</v>
      </c>
      <c r="C3070" s="7" t="n">
        <v>2</v>
      </c>
      <c r="D3070" s="7" t="n">
        <v>3</v>
      </c>
      <c r="E3070" s="7" t="n">
        <v>-2.03999996185303</v>
      </c>
      <c r="F3070" s="7" t="n">
        <v>0.0900000035762787</v>
      </c>
      <c r="G3070" s="7" t="n">
        <v>-11.039999961853</v>
      </c>
      <c r="H3070" s="7" t="n">
        <v>0</v>
      </c>
    </row>
    <row r="3071" spans="1:10">
      <c r="A3071" t="s">
        <v>4</v>
      </c>
      <c r="B3071" s="4" t="s">
        <v>5</v>
      </c>
      <c r="C3071" s="4" t="s">
        <v>7</v>
      </c>
      <c r="D3071" s="4" t="s">
        <v>7</v>
      </c>
      <c r="E3071" s="4" t="s">
        <v>13</v>
      </c>
      <c r="F3071" s="4" t="s">
        <v>13</v>
      </c>
      <c r="G3071" s="4" t="s">
        <v>13</v>
      </c>
      <c r="H3071" s="4" t="s">
        <v>11</v>
      </c>
      <c r="I3071" s="4" t="s">
        <v>7</v>
      </c>
    </row>
    <row r="3072" spans="1:10">
      <c r="A3072" t="n">
        <v>34131</v>
      </c>
      <c r="B3072" s="35" t="n">
        <v>45</v>
      </c>
      <c r="C3072" s="7" t="n">
        <v>4</v>
      </c>
      <c r="D3072" s="7" t="n">
        <v>3</v>
      </c>
      <c r="E3072" s="7" t="n">
        <v>17.5900001525879</v>
      </c>
      <c r="F3072" s="7" t="n">
        <v>201.940002441406</v>
      </c>
      <c r="G3072" s="7" t="n">
        <v>-5</v>
      </c>
      <c r="H3072" s="7" t="n">
        <v>0</v>
      </c>
      <c r="I3072" s="7" t="n">
        <v>0</v>
      </c>
    </row>
    <row r="3073" spans="1:15">
      <c r="A3073" t="s">
        <v>4</v>
      </c>
      <c r="B3073" s="4" t="s">
        <v>5</v>
      </c>
      <c r="C3073" s="4" t="s">
        <v>7</v>
      </c>
      <c r="D3073" s="4" t="s">
        <v>7</v>
      </c>
      <c r="E3073" s="4" t="s">
        <v>13</v>
      </c>
      <c r="F3073" s="4" t="s">
        <v>11</v>
      </c>
    </row>
    <row r="3074" spans="1:15">
      <c r="A3074" t="n">
        <v>34149</v>
      </c>
      <c r="B3074" s="35" t="n">
        <v>45</v>
      </c>
      <c r="C3074" s="7" t="n">
        <v>5</v>
      </c>
      <c r="D3074" s="7" t="n">
        <v>3</v>
      </c>
      <c r="E3074" s="7" t="n">
        <v>1.39999997615814</v>
      </c>
      <c r="F3074" s="7" t="n">
        <v>0</v>
      </c>
    </row>
    <row r="3075" spans="1:15">
      <c r="A3075" t="s">
        <v>4</v>
      </c>
      <c r="B3075" s="4" t="s">
        <v>5</v>
      </c>
      <c r="C3075" s="4" t="s">
        <v>7</v>
      </c>
      <c r="D3075" s="4" t="s">
        <v>7</v>
      </c>
      <c r="E3075" s="4" t="s">
        <v>13</v>
      </c>
      <c r="F3075" s="4" t="s">
        <v>11</v>
      </c>
    </row>
    <row r="3076" spans="1:15">
      <c r="A3076" t="n">
        <v>34158</v>
      </c>
      <c r="B3076" s="35" t="n">
        <v>45</v>
      </c>
      <c r="C3076" s="7" t="n">
        <v>11</v>
      </c>
      <c r="D3076" s="7" t="n">
        <v>3</v>
      </c>
      <c r="E3076" s="7" t="n">
        <v>31.6000003814697</v>
      </c>
      <c r="F3076" s="7" t="n">
        <v>0</v>
      </c>
    </row>
    <row r="3077" spans="1:15">
      <c r="A3077" t="s">
        <v>4</v>
      </c>
      <c r="B3077" s="4" t="s">
        <v>5</v>
      </c>
      <c r="C3077" s="4" t="s">
        <v>7</v>
      </c>
      <c r="D3077" s="4" t="s">
        <v>11</v>
      </c>
      <c r="E3077" s="4" t="s">
        <v>14</v>
      </c>
      <c r="F3077" s="4" t="s">
        <v>11</v>
      </c>
    </row>
    <row r="3078" spans="1:15">
      <c r="A3078" t="n">
        <v>34167</v>
      </c>
      <c r="B3078" s="14" t="n">
        <v>50</v>
      </c>
      <c r="C3078" s="7" t="n">
        <v>3</v>
      </c>
      <c r="D3078" s="7" t="n">
        <v>8040</v>
      </c>
      <c r="E3078" s="7" t="n">
        <v>1058642330</v>
      </c>
      <c r="F3078" s="7" t="n">
        <v>1000</v>
      </c>
    </row>
    <row r="3079" spans="1:15">
      <c r="A3079" t="s">
        <v>4</v>
      </c>
      <c r="B3079" s="4" t="s">
        <v>5</v>
      </c>
      <c r="C3079" s="4" t="s">
        <v>7</v>
      </c>
      <c r="D3079" s="4" t="s">
        <v>13</v>
      </c>
      <c r="E3079" s="4" t="s">
        <v>11</v>
      </c>
      <c r="F3079" s="4" t="s">
        <v>7</v>
      </c>
    </row>
    <row r="3080" spans="1:15">
      <c r="A3080" t="n">
        <v>34177</v>
      </c>
      <c r="B3080" s="36" t="n">
        <v>49</v>
      </c>
      <c r="C3080" s="7" t="n">
        <v>3</v>
      </c>
      <c r="D3080" s="7" t="n">
        <v>1</v>
      </c>
      <c r="E3080" s="7" t="n">
        <v>1000</v>
      </c>
      <c r="F3080" s="7" t="n">
        <v>0</v>
      </c>
    </row>
    <row r="3081" spans="1:15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13</v>
      </c>
    </row>
    <row r="3082" spans="1:15">
      <c r="A3082" t="n">
        <v>34186</v>
      </c>
      <c r="B3082" s="17" t="n">
        <v>58</v>
      </c>
      <c r="C3082" s="7" t="n">
        <v>0</v>
      </c>
      <c r="D3082" s="7" t="n">
        <v>0</v>
      </c>
      <c r="E3082" s="7" t="n">
        <v>1</v>
      </c>
    </row>
    <row r="3083" spans="1:15">
      <c r="A3083" t="s">
        <v>4</v>
      </c>
      <c r="B3083" s="4" t="s">
        <v>5</v>
      </c>
      <c r="C3083" s="4" t="s">
        <v>7</v>
      </c>
      <c r="D3083" s="4" t="s">
        <v>7</v>
      </c>
      <c r="E3083" s="4" t="s">
        <v>7</v>
      </c>
      <c r="F3083" s="4" t="s">
        <v>13</v>
      </c>
      <c r="G3083" s="4" t="s">
        <v>13</v>
      </c>
      <c r="H3083" s="4" t="s">
        <v>13</v>
      </c>
      <c r="I3083" s="4" t="s">
        <v>13</v>
      </c>
      <c r="J3083" s="4" t="s">
        <v>13</v>
      </c>
    </row>
    <row r="3084" spans="1:15">
      <c r="A3084" t="n">
        <v>34194</v>
      </c>
      <c r="B3084" s="26" t="n">
        <v>76</v>
      </c>
      <c r="C3084" s="7" t="n">
        <v>11</v>
      </c>
      <c r="D3084" s="7" t="n">
        <v>3</v>
      </c>
      <c r="E3084" s="7" t="n">
        <v>0</v>
      </c>
      <c r="F3084" s="7" t="n">
        <v>1</v>
      </c>
      <c r="G3084" s="7" t="n">
        <v>1</v>
      </c>
      <c r="H3084" s="7" t="n">
        <v>1</v>
      </c>
      <c r="I3084" s="7" t="n">
        <v>0</v>
      </c>
      <c r="J3084" s="7" t="n">
        <v>1000</v>
      </c>
    </row>
    <row r="3085" spans="1:15">
      <c r="A3085" t="s">
        <v>4</v>
      </c>
      <c r="B3085" s="4" t="s">
        <v>5</v>
      </c>
      <c r="C3085" s="4" t="s">
        <v>7</v>
      </c>
      <c r="D3085" s="4" t="s">
        <v>7</v>
      </c>
    </row>
    <row r="3086" spans="1:15">
      <c r="A3086" t="n">
        <v>34218</v>
      </c>
      <c r="B3086" s="42" t="n">
        <v>77</v>
      </c>
      <c r="C3086" s="7" t="n">
        <v>11</v>
      </c>
      <c r="D3086" s="7" t="n">
        <v>3</v>
      </c>
    </row>
    <row r="3087" spans="1:15">
      <c r="A3087" t="s">
        <v>4</v>
      </c>
      <c r="B3087" s="4" t="s">
        <v>5</v>
      </c>
      <c r="C3087" s="4" t="s">
        <v>12</v>
      </c>
    </row>
    <row r="3088" spans="1:15">
      <c r="A3088" t="n">
        <v>34221</v>
      </c>
      <c r="B3088" s="13" t="n">
        <v>3</v>
      </c>
      <c r="C3088" s="12" t="n">
        <f t="normal" ca="1">A3168</f>
        <v>0</v>
      </c>
    </row>
    <row r="3089" spans="1:10">
      <c r="A3089" t="s">
        <v>4</v>
      </c>
      <c r="B3089" s="4" t="s">
        <v>5</v>
      </c>
      <c r="C3089" s="4" t="s">
        <v>7</v>
      </c>
      <c r="D3089" s="4" t="s">
        <v>7</v>
      </c>
      <c r="E3089" s="4" t="s">
        <v>7</v>
      </c>
      <c r="F3089" s="4" t="s">
        <v>14</v>
      </c>
      <c r="G3089" s="4" t="s">
        <v>7</v>
      </c>
      <c r="H3089" s="4" t="s">
        <v>7</v>
      </c>
      <c r="I3089" s="4" t="s">
        <v>12</v>
      </c>
    </row>
    <row r="3090" spans="1:10">
      <c r="A3090" t="n">
        <v>34226</v>
      </c>
      <c r="B3090" s="11" t="n">
        <v>5</v>
      </c>
      <c r="C3090" s="7" t="n">
        <v>35</v>
      </c>
      <c r="D3090" s="7" t="n">
        <v>0</v>
      </c>
      <c r="E3090" s="7" t="n">
        <v>0</v>
      </c>
      <c r="F3090" s="7" t="n">
        <v>12</v>
      </c>
      <c r="G3090" s="7" t="n">
        <v>2</v>
      </c>
      <c r="H3090" s="7" t="n">
        <v>1</v>
      </c>
      <c r="I3090" s="12" t="n">
        <f t="normal" ca="1">A3130</f>
        <v>0</v>
      </c>
    </row>
    <row r="3091" spans="1:10">
      <c r="A3091" t="s">
        <v>4</v>
      </c>
      <c r="B3091" s="4" t="s">
        <v>5</v>
      </c>
      <c r="C3091" s="4" t="s">
        <v>7</v>
      </c>
      <c r="D3091" s="4" t="s">
        <v>7</v>
      </c>
      <c r="E3091" s="4" t="s">
        <v>7</v>
      </c>
      <c r="F3091" s="4" t="s">
        <v>13</v>
      </c>
      <c r="G3091" s="4" t="s">
        <v>13</v>
      </c>
      <c r="H3091" s="4" t="s">
        <v>13</v>
      </c>
      <c r="I3091" s="4" t="s">
        <v>13</v>
      </c>
      <c r="J3091" s="4" t="s">
        <v>13</v>
      </c>
    </row>
    <row r="3092" spans="1:10">
      <c r="A3092" t="n">
        <v>34240</v>
      </c>
      <c r="B3092" s="26" t="n">
        <v>76</v>
      </c>
      <c r="C3092" s="7" t="n">
        <v>12</v>
      </c>
      <c r="D3092" s="7" t="n">
        <v>3</v>
      </c>
      <c r="E3092" s="7" t="n">
        <v>0</v>
      </c>
      <c r="F3092" s="7" t="n">
        <v>1</v>
      </c>
      <c r="G3092" s="7" t="n">
        <v>1</v>
      </c>
      <c r="H3092" s="7" t="n">
        <v>1</v>
      </c>
      <c r="I3092" s="7" t="n">
        <v>1</v>
      </c>
      <c r="J3092" s="7" t="n">
        <v>1000</v>
      </c>
    </row>
    <row r="3093" spans="1:10">
      <c r="A3093" t="s">
        <v>4</v>
      </c>
      <c r="B3093" s="4" t="s">
        <v>5</v>
      </c>
      <c r="C3093" s="4" t="s">
        <v>7</v>
      </c>
      <c r="D3093" s="4" t="s">
        <v>7</v>
      </c>
    </row>
    <row r="3094" spans="1:10">
      <c r="A3094" t="n">
        <v>34264</v>
      </c>
      <c r="B3094" s="42" t="n">
        <v>77</v>
      </c>
      <c r="C3094" s="7" t="n">
        <v>12</v>
      </c>
      <c r="D3094" s="7" t="n">
        <v>3</v>
      </c>
    </row>
    <row r="3095" spans="1:10">
      <c r="A3095" t="s">
        <v>4</v>
      </c>
      <c r="B3095" s="4" t="s">
        <v>5</v>
      </c>
      <c r="C3095" s="4" t="s">
        <v>11</v>
      </c>
    </row>
    <row r="3096" spans="1:10">
      <c r="A3096" t="n">
        <v>34267</v>
      </c>
      <c r="B3096" s="24" t="n">
        <v>16</v>
      </c>
      <c r="C3096" s="7" t="n">
        <v>1000</v>
      </c>
    </row>
    <row r="3097" spans="1:10">
      <c r="A3097" t="s">
        <v>4</v>
      </c>
      <c r="B3097" s="4" t="s">
        <v>5</v>
      </c>
      <c r="C3097" s="4" t="s">
        <v>7</v>
      </c>
      <c r="D3097" s="4" t="s">
        <v>11</v>
      </c>
      <c r="E3097" s="4" t="s">
        <v>8</v>
      </c>
    </row>
    <row r="3098" spans="1:10">
      <c r="A3098" t="n">
        <v>34270</v>
      </c>
      <c r="B3098" s="38" t="n">
        <v>51</v>
      </c>
      <c r="C3098" s="7" t="n">
        <v>4</v>
      </c>
      <c r="D3098" s="7" t="n">
        <v>0</v>
      </c>
      <c r="E3098" s="7" t="s">
        <v>319</v>
      </c>
    </row>
    <row r="3099" spans="1:10">
      <c r="A3099" t="s">
        <v>4</v>
      </c>
      <c r="B3099" s="4" t="s">
        <v>5</v>
      </c>
      <c r="C3099" s="4" t="s">
        <v>11</v>
      </c>
    </row>
    <row r="3100" spans="1:10">
      <c r="A3100" t="n">
        <v>34284</v>
      </c>
      <c r="B3100" s="24" t="n">
        <v>16</v>
      </c>
      <c r="C3100" s="7" t="n">
        <v>0</v>
      </c>
    </row>
    <row r="3101" spans="1:10">
      <c r="A3101" t="s">
        <v>4</v>
      </c>
      <c r="B3101" s="4" t="s">
        <v>5</v>
      </c>
      <c r="C3101" s="4" t="s">
        <v>11</v>
      </c>
      <c r="D3101" s="4" t="s">
        <v>79</v>
      </c>
      <c r="E3101" s="4" t="s">
        <v>7</v>
      </c>
      <c r="F3101" s="4" t="s">
        <v>7</v>
      </c>
      <c r="G3101" s="4" t="s">
        <v>79</v>
      </c>
      <c r="H3101" s="4" t="s">
        <v>7</v>
      </c>
      <c r="I3101" s="4" t="s">
        <v>7</v>
      </c>
      <c r="J3101" s="4" t="s">
        <v>79</v>
      </c>
      <c r="K3101" s="4" t="s">
        <v>7</v>
      </c>
      <c r="L3101" s="4" t="s">
        <v>7</v>
      </c>
      <c r="M3101" s="4" t="s">
        <v>79</v>
      </c>
      <c r="N3101" s="4" t="s">
        <v>7</v>
      </c>
      <c r="O3101" s="4" t="s">
        <v>7</v>
      </c>
    </row>
    <row r="3102" spans="1:10">
      <c r="A3102" t="n">
        <v>34287</v>
      </c>
      <c r="B3102" s="39" t="n">
        <v>26</v>
      </c>
      <c r="C3102" s="7" t="n">
        <v>0</v>
      </c>
      <c r="D3102" s="7" t="s">
        <v>396</v>
      </c>
      <c r="E3102" s="7" t="n">
        <v>2</v>
      </c>
      <c r="F3102" s="7" t="n">
        <v>3</v>
      </c>
      <c r="G3102" s="7" t="s">
        <v>397</v>
      </c>
      <c r="H3102" s="7" t="n">
        <v>2</v>
      </c>
      <c r="I3102" s="7" t="n">
        <v>3</v>
      </c>
      <c r="J3102" s="7" t="s">
        <v>398</v>
      </c>
      <c r="K3102" s="7" t="n">
        <v>2</v>
      </c>
      <c r="L3102" s="7" t="n">
        <v>3</v>
      </c>
      <c r="M3102" s="7" t="s">
        <v>399</v>
      </c>
      <c r="N3102" s="7" t="n">
        <v>2</v>
      </c>
      <c r="O3102" s="7" t="n">
        <v>0</v>
      </c>
    </row>
    <row r="3103" spans="1:10">
      <c r="A3103" t="s">
        <v>4</v>
      </c>
      <c r="B3103" s="4" t="s">
        <v>5</v>
      </c>
    </row>
    <row r="3104" spans="1:10">
      <c r="A3104" t="n">
        <v>34629</v>
      </c>
      <c r="B3104" s="40" t="n">
        <v>28</v>
      </c>
    </row>
    <row r="3105" spans="1:15">
      <c r="A3105" t="s">
        <v>4</v>
      </c>
      <c r="B3105" s="4" t="s">
        <v>5</v>
      </c>
      <c r="C3105" s="4" t="s">
        <v>11</v>
      </c>
      <c r="D3105" s="4" t="s">
        <v>7</v>
      </c>
    </row>
    <row r="3106" spans="1:15">
      <c r="A3106" t="n">
        <v>34630</v>
      </c>
      <c r="B3106" s="44" t="n">
        <v>89</v>
      </c>
      <c r="C3106" s="7" t="n">
        <v>65533</v>
      </c>
      <c r="D3106" s="7" t="n">
        <v>1</v>
      </c>
    </row>
    <row r="3107" spans="1:15">
      <c r="A3107" t="s">
        <v>4</v>
      </c>
      <c r="B3107" s="4" t="s">
        <v>5</v>
      </c>
      <c r="C3107" s="4" t="s">
        <v>7</v>
      </c>
    </row>
    <row r="3108" spans="1:15">
      <c r="A3108" t="n">
        <v>34634</v>
      </c>
      <c r="B3108" s="35" t="n">
        <v>45</v>
      </c>
      <c r="C3108" s="7" t="n">
        <v>0</v>
      </c>
    </row>
    <row r="3109" spans="1:15">
      <c r="A3109" t="s">
        <v>4</v>
      </c>
      <c r="B3109" s="4" t="s">
        <v>5</v>
      </c>
      <c r="C3109" s="4" t="s">
        <v>7</v>
      </c>
      <c r="D3109" s="4" t="s">
        <v>7</v>
      </c>
      <c r="E3109" s="4" t="s">
        <v>13</v>
      </c>
      <c r="F3109" s="4" t="s">
        <v>13</v>
      </c>
      <c r="G3109" s="4" t="s">
        <v>13</v>
      </c>
      <c r="H3109" s="4" t="s">
        <v>11</v>
      </c>
    </row>
    <row r="3110" spans="1:15">
      <c r="A3110" t="n">
        <v>34636</v>
      </c>
      <c r="B3110" s="35" t="n">
        <v>45</v>
      </c>
      <c r="C3110" s="7" t="n">
        <v>2</v>
      </c>
      <c r="D3110" s="7" t="n">
        <v>3</v>
      </c>
      <c r="E3110" s="7" t="n">
        <v>-2.03999996185303</v>
      </c>
      <c r="F3110" s="7" t="n">
        <v>0.0900000035762787</v>
      </c>
      <c r="G3110" s="7" t="n">
        <v>-11.039999961853</v>
      </c>
      <c r="H3110" s="7" t="n">
        <v>0</v>
      </c>
    </row>
    <row r="3111" spans="1:15">
      <c r="A3111" t="s">
        <v>4</v>
      </c>
      <c r="B3111" s="4" t="s">
        <v>5</v>
      </c>
      <c r="C3111" s="4" t="s">
        <v>7</v>
      </c>
      <c r="D3111" s="4" t="s">
        <v>7</v>
      </c>
      <c r="E3111" s="4" t="s">
        <v>13</v>
      </c>
      <c r="F3111" s="4" t="s">
        <v>13</v>
      </c>
      <c r="G3111" s="4" t="s">
        <v>13</v>
      </c>
      <c r="H3111" s="4" t="s">
        <v>11</v>
      </c>
      <c r="I3111" s="4" t="s">
        <v>7</v>
      </c>
    </row>
    <row r="3112" spans="1:15">
      <c r="A3112" t="n">
        <v>34653</v>
      </c>
      <c r="B3112" s="35" t="n">
        <v>45</v>
      </c>
      <c r="C3112" s="7" t="n">
        <v>4</v>
      </c>
      <c r="D3112" s="7" t="n">
        <v>3</v>
      </c>
      <c r="E3112" s="7" t="n">
        <v>17.5900001525879</v>
      </c>
      <c r="F3112" s="7" t="n">
        <v>201.940002441406</v>
      </c>
      <c r="G3112" s="7" t="n">
        <v>-5</v>
      </c>
      <c r="H3112" s="7" t="n">
        <v>0</v>
      </c>
      <c r="I3112" s="7" t="n">
        <v>0</v>
      </c>
    </row>
    <row r="3113" spans="1:15">
      <c r="A3113" t="s">
        <v>4</v>
      </c>
      <c r="B3113" s="4" t="s">
        <v>5</v>
      </c>
      <c r="C3113" s="4" t="s">
        <v>7</v>
      </c>
      <c r="D3113" s="4" t="s">
        <v>7</v>
      </c>
      <c r="E3113" s="4" t="s">
        <v>13</v>
      </c>
      <c r="F3113" s="4" t="s">
        <v>11</v>
      </c>
    </row>
    <row r="3114" spans="1:15">
      <c r="A3114" t="n">
        <v>34671</v>
      </c>
      <c r="B3114" s="35" t="n">
        <v>45</v>
      </c>
      <c r="C3114" s="7" t="n">
        <v>5</v>
      </c>
      <c r="D3114" s="7" t="n">
        <v>3</v>
      </c>
      <c r="E3114" s="7" t="n">
        <v>1.39999997615814</v>
      </c>
      <c r="F3114" s="7" t="n">
        <v>0</v>
      </c>
    </row>
    <row r="3115" spans="1:15">
      <c r="A3115" t="s">
        <v>4</v>
      </c>
      <c r="B3115" s="4" t="s">
        <v>5</v>
      </c>
      <c r="C3115" s="4" t="s">
        <v>7</v>
      </c>
      <c r="D3115" s="4" t="s">
        <v>7</v>
      </c>
      <c r="E3115" s="4" t="s">
        <v>13</v>
      </c>
      <c r="F3115" s="4" t="s">
        <v>11</v>
      </c>
    </row>
    <row r="3116" spans="1:15">
      <c r="A3116" t="n">
        <v>34680</v>
      </c>
      <c r="B3116" s="35" t="n">
        <v>45</v>
      </c>
      <c r="C3116" s="7" t="n">
        <v>11</v>
      </c>
      <c r="D3116" s="7" t="n">
        <v>3</v>
      </c>
      <c r="E3116" s="7" t="n">
        <v>31.6000003814697</v>
      </c>
      <c r="F3116" s="7" t="n">
        <v>0</v>
      </c>
    </row>
    <row r="3117" spans="1:15">
      <c r="A3117" t="s">
        <v>4</v>
      </c>
      <c r="B3117" s="4" t="s">
        <v>5</v>
      </c>
      <c r="C3117" s="4" t="s">
        <v>7</v>
      </c>
      <c r="D3117" s="4" t="s">
        <v>11</v>
      </c>
      <c r="E3117" s="4" t="s">
        <v>14</v>
      </c>
      <c r="F3117" s="4" t="s">
        <v>11</v>
      </c>
    </row>
    <row r="3118" spans="1:15">
      <c r="A3118" t="n">
        <v>34689</v>
      </c>
      <c r="B3118" s="14" t="n">
        <v>50</v>
      </c>
      <c r="C3118" s="7" t="n">
        <v>3</v>
      </c>
      <c r="D3118" s="7" t="n">
        <v>8040</v>
      </c>
      <c r="E3118" s="7" t="n">
        <v>1058642330</v>
      </c>
      <c r="F3118" s="7" t="n">
        <v>1000</v>
      </c>
    </row>
    <row r="3119" spans="1:15">
      <c r="A3119" t="s">
        <v>4</v>
      </c>
      <c r="B3119" s="4" t="s">
        <v>5</v>
      </c>
      <c r="C3119" s="4" t="s">
        <v>7</v>
      </c>
      <c r="D3119" s="4" t="s">
        <v>13</v>
      </c>
      <c r="E3119" s="4" t="s">
        <v>11</v>
      </c>
      <c r="F3119" s="4" t="s">
        <v>7</v>
      </c>
    </row>
    <row r="3120" spans="1:15">
      <c r="A3120" t="n">
        <v>34699</v>
      </c>
      <c r="B3120" s="36" t="n">
        <v>49</v>
      </c>
      <c r="C3120" s="7" t="n">
        <v>3</v>
      </c>
      <c r="D3120" s="7" t="n">
        <v>1</v>
      </c>
      <c r="E3120" s="7" t="n">
        <v>1000</v>
      </c>
      <c r="F3120" s="7" t="n">
        <v>0</v>
      </c>
    </row>
    <row r="3121" spans="1:9">
      <c r="A3121" t="s">
        <v>4</v>
      </c>
      <c r="B3121" s="4" t="s">
        <v>5</v>
      </c>
      <c r="C3121" s="4" t="s">
        <v>7</v>
      </c>
      <c r="D3121" s="4" t="s">
        <v>11</v>
      </c>
      <c r="E3121" s="4" t="s">
        <v>13</v>
      </c>
    </row>
    <row r="3122" spans="1:9">
      <c r="A3122" t="n">
        <v>34708</v>
      </c>
      <c r="B3122" s="17" t="n">
        <v>58</v>
      </c>
      <c r="C3122" s="7" t="n">
        <v>0</v>
      </c>
      <c r="D3122" s="7" t="n">
        <v>0</v>
      </c>
      <c r="E3122" s="7" t="n">
        <v>1</v>
      </c>
    </row>
    <row r="3123" spans="1:9">
      <c r="A3123" t="s">
        <v>4</v>
      </c>
      <c r="B3123" s="4" t="s">
        <v>5</v>
      </c>
      <c r="C3123" s="4" t="s">
        <v>7</v>
      </c>
      <c r="D3123" s="4" t="s">
        <v>7</v>
      </c>
      <c r="E3123" s="4" t="s">
        <v>7</v>
      </c>
      <c r="F3123" s="4" t="s">
        <v>13</v>
      </c>
      <c r="G3123" s="4" t="s">
        <v>13</v>
      </c>
      <c r="H3123" s="4" t="s">
        <v>13</v>
      </c>
      <c r="I3123" s="4" t="s">
        <v>13</v>
      </c>
      <c r="J3123" s="4" t="s">
        <v>13</v>
      </c>
    </row>
    <row r="3124" spans="1:9">
      <c r="A3124" t="n">
        <v>34716</v>
      </c>
      <c r="B3124" s="26" t="n">
        <v>76</v>
      </c>
      <c r="C3124" s="7" t="n">
        <v>12</v>
      </c>
      <c r="D3124" s="7" t="n">
        <v>3</v>
      </c>
      <c r="E3124" s="7" t="n">
        <v>0</v>
      </c>
      <c r="F3124" s="7" t="n">
        <v>1</v>
      </c>
      <c r="G3124" s="7" t="n">
        <v>1</v>
      </c>
      <c r="H3124" s="7" t="n">
        <v>1</v>
      </c>
      <c r="I3124" s="7" t="n">
        <v>0</v>
      </c>
      <c r="J3124" s="7" t="n">
        <v>1000</v>
      </c>
    </row>
    <row r="3125" spans="1:9">
      <c r="A3125" t="s">
        <v>4</v>
      </c>
      <c r="B3125" s="4" t="s">
        <v>5</v>
      </c>
      <c r="C3125" s="4" t="s">
        <v>7</v>
      </c>
      <c r="D3125" s="4" t="s">
        <v>7</v>
      </c>
    </row>
    <row r="3126" spans="1:9">
      <c r="A3126" t="n">
        <v>34740</v>
      </c>
      <c r="B3126" s="42" t="n">
        <v>77</v>
      </c>
      <c r="C3126" s="7" t="n">
        <v>12</v>
      </c>
      <c r="D3126" s="7" t="n">
        <v>3</v>
      </c>
    </row>
    <row r="3127" spans="1:9">
      <c r="A3127" t="s">
        <v>4</v>
      </c>
      <c r="B3127" s="4" t="s">
        <v>5</v>
      </c>
      <c r="C3127" s="4" t="s">
        <v>12</v>
      </c>
    </row>
    <row r="3128" spans="1:9">
      <c r="A3128" t="n">
        <v>34743</v>
      </c>
      <c r="B3128" s="13" t="n">
        <v>3</v>
      </c>
      <c r="C3128" s="12" t="n">
        <f t="normal" ca="1">A3168</f>
        <v>0</v>
      </c>
    </row>
    <row r="3129" spans="1:9">
      <c r="A3129" t="s">
        <v>4</v>
      </c>
      <c r="B3129" s="4" t="s">
        <v>5</v>
      </c>
      <c r="C3129" s="4" t="s">
        <v>7</v>
      </c>
      <c r="D3129" s="4" t="s">
        <v>7</v>
      </c>
      <c r="E3129" s="4" t="s">
        <v>7</v>
      </c>
      <c r="F3129" s="4" t="s">
        <v>14</v>
      </c>
      <c r="G3129" s="4" t="s">
        <v>7</v>
      </c>
      <c r="H3129" s="4" t="s">
        <v>7</v>
      </c>
      <c r="I3129" s="4" t="s">
        <v>12</v>
      </c>
    </row>
    <row r="3130" spans="1:9">
      <c r="A3130" t="n">
        <v>34748</v>
      </c>
      <c r="B3130" s="11" t="n">
        <v>5</v>
      </c>
      <c r="C3130" s="7" t="n">
        <v>35</v>
      </c>
      <c r="D3130" s="7" t="n">
        <v>0</v>
      </c>
      <c r="E3130" s="7" t="n">
        <v>0</v>
      </c>
      <c r="F3130" s="7" t="n">
        <v>13</v>
      </c>
      <c r="G3130" s="7" t="n">
        <v>2</v>
      </c>
      <c r="H3130" s="7" t="n">
        <v>1</v>
      </c>
      <c r="I3130" s="12" t="n">
        <f t="normal" ca="1">A3168</f>
        <v>0</v>
      </c>
    </row>
    <row r="3131" spans="1:9">
      <c r="A3131" t="s">
        <v>4</v>
      </c>
      <c r="B3131" s="4" t="s">
        <v>5</v>
      </c>
      <c r="C3131" s="4" t="s">
        <v>7</v>
      </c>
      <c r="D3131" s="4" t="s">
        <v>7</v>
      </c>
      <c r="E3131" s="4" t="s">
        <v>7</v>
      </c>
      <c r="F3131" s="4" t="s">
        <v>13</v>
      </c>
      <c r="G3131" s="4" t="s">
        <v>13</v>
      </c>
      <c r="H3131" s="4" t="s">
        <v>13</v>
      </c>
      <c r="I3131" s="4" t="s">
        <v>13</v>
      </c>
      <c r="J3131" s="4" t="s">
        <v>13</v>
      </c>
    </row>
    <row r="3132" spans="1:9">
      <c r="A3132" t="n">
        <v>34762</v>
      </c>
      <c r="B3132" s="26" t="n">
        <v>76</v>
      </c>
      <c r="C3132" s="7" t="n">
        <v>13</v>
      </c>
      <c r="D3132" s="7" t="n">
        <v>3</v>
      </c>
      <c r="E3132" s="7" t="n">
        <v>0</v>
      </c>
      <c r="F3132" s="7" t="n">
        <v>1</v>
      </c>
      <c r="G3132" s="7" t="n">
        <v>1</v>
      </c>
      <c r="H3132" s="7" t="n">
        <v>1</v>
      </c>
      <c r="I3132" s="7" t="n">
        <v>1</v>
      </c>
      <c r="J3132" s="7" t="n">
        <v>1000</v>
      </c>
    </row>
    <row r="3133" spans="1:9">
      <c r="A3133" t="s">
        <v>4</v>
      </c>
      <c r="B3133" s="4" t="s">
        <v>5</v>
      </c>
      <c r="C3133" s="4" t="s">
        <v>7</v>
      </c>
      <c r="D3133" s="4" t="s">
        <v>7</v>
      </c>
    </row>
    <row r="3134" spans="1:9">
      <c r="A3134" t="n">
        <v>34786</v>
      </c>
      <c r="B3134" s="42" t="n">
        <v>77</v>
      </c>
      <c r="C3134" s="7" t="n">
        <v>13</v>
      </c>
      <c r="D3134" s="7" t="n">
        <v>3</v>
      </c>
    </row>
    <row r="3135" spans="1:9">
      <c r="A3135" t="s">
        <v>4</v>
      </c>
      <c r="B3135" s="4" t="s">
        <v>5</v>
      </c>
      <c r="C3135" s="4" t="s">
        <v>11</v>
      </c>
    </row>
    <row r="3136" spans="1:9">
      <c r="A3136" t="n">
        <v>34789</v>
      </c>
      <c r="B3136" s="24" t="n">
        <v>16</v>
      </c>
      <c r="C3136" s="7" t="n">
        <v>1000</v>
      </c>
    </row>
    <row r="3137" spans="1:10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8</v>
      </c>
    </row>
    <row r="3138" spans="1:10">
      <c r="A3138" t="n">
        <v>34792</v>
      </c>
      <c r="B3138" s="38" t="n">
        <v>51</v>
      </c>
      <c r="C3138" s="7" t="n">
        <v>4</v>
      </c>
      <c r="D3138" s="7" t="n">
        <v>0</v>
      </c>
      <c r="E3138" s="7" t="s">
        <v>319</v>
      </c>
    </row>
    <row r="3139" spans="1:10">
      <c r="A3139" t="s">
        <v>4</v>
      </c>
      <c r="B3139" s="4" t="s">
        <v>5</v>
      </c>
      <c r="C3139" s="4" t="s">
        <v>11</v>
      </c>
    </row>
    <row r="3140" spans="1:10">
      <c r="A3140" t="n">
        <v>34806</v>
      </c>
      <c r="B3140" s="24" t="n">
        <v>16</v>
      </c>
      <c r="C3140" s="7" t="n">
        <v>0</v>
      </c>
    </row>
    <row r="3141" spans="1:10">
      <c r="A3141" t="s">
        <v>4</v>
      </c>
      <c r="B3141" s="4" t="s">
        <v>5</v>
      </c>
      <c r="C3141" s="4" t="s">
        <v>11</v>
      </c>
      <c r="D3141" s="4" t="s">
        <v>79</v>
      </c>
      <c r="E3141" s="4" t="s">
        <v>7</v>
      </c>
      <c r="F3141" s="4" t="s">
        <v>7</v>
      </c>
      <c r="G3141" s="4" t="s">
        <v>79</v>
      </c>
      <c r="H3141" s="4" t="s">
        <v>7</v>
      </c>
      <c r="I3141" s="4" t="s">
        <v>7</v>
      </c>
      <c r="J3141" s="4" t="s">
        <v>79</v>
      </c>
      <c r="K3141" s="4" t="s">
        <v>7</v>
      </c>
      <c r="L3141" s="4" t="s">
        <v>7</v>
      </c>
      <c r="M3141" s="4" t="s">
        <v>79</v>
      </c>
      <c r="N3141" s="4" t="s">
        <v>7</v>
      </c>
      <c r="O3141" s="4" t="s">
        <v>7</v>
      </c>
    </row>
    <row r="3142" spans="1:10">
      <c r="A3142" t="n">
        <v>34809</v>
      </c>
      <c r="B3142" s="39" t="n">
        <v>26</v>
      </c>
      <c r="C3142" s="7" t="n">
        <v>0</v>
      </c>
      <c r="D3142" s="7" t="s">
        <v>400</v>
      </c>
      <c r="E3142" s="7" t="n">
        <v>2</v>
      </c>
      <c r="F3142" s="7" t="n">
        <v>3</v>
      </c>
      <c r="G3142" s="7" t="s">
        <v>401</v>
      </c>
      <c r="H3142" s="7" t="n">
        <v>2</v>
      </c>
      <c r="I3142" s="7" t="n">
        <v>3</v>
      </c>
      <c r="J3142" s="7" t="s">
        <v>402</v>
      </c>
      <c r="K3142" s="7" t="n">
        <v>2</v>
      </c>
      <c r="L3142" s="7" t="n">
        <v>3</v>
      </c>
      <c r="M3142" s="7" t="s">
        <v>403</v>
      </c>
      <c r="N3142" s="7" t="n">
        <v>2</v>
      </c>
      <c r="O3142" s="7" t="n">
        <v>0</v>
      </c>
    </row>
    <row r="3143" spans="1:10">
      <c r="A3143" t="s">
        <v>4</v>
      </c>
      <c r="B3143" s="4" t="s">
        <v>5</v>
      </c>
    </row>
    <row r="3144" spans="1:10">
      <c r="A3144" t="n">
        <v>35173</v>
      </c>
      <c r="B3144" s="40" t="n">
        <v>28</v>
      </c>
    </row>
    <row r="3145" spans="1:10">
      <c r="A3145" t="s">
        <v>4</v>
      </c>
      <c r="B3145" s="4" t="s">
        <v>5</v>
      </c>
      <c r="C3145" s="4" t="s">
        <v>11</v>
      </c>
      <c r="D3145" s="4" t="s">
        <v>7</v>
      </c>
    </row>
    <row r="3146" spans="1:10">
      <c r="A3146" t="n">
        <v>35174</v>
      </c>
      <c r="B3146" s="44" t="n">
        <v>89</v>
      </c>
      <c r="C3146" s="7" t="n">
        <v>65533</v>
      </c>
      <c r="D3146" s="7" t="n">
        <v>1</v>
      </c>
    </row>
    <row r="3147" spans="1:10">
      <c r="A3147" t="s">
        <v>4</v>
      </c>
      <c r="B3147" s="4" t="s">
        <v>5</v>
      </c>
      <c r="C3147" s="4" t="s">
        <v>7</v>
      </c>
    </row>
    <row r="3148" spans="1:10">
      <c r="A3148" t="n">
        <v>35178</v>
      </c>
      <c r="B3148" s="35" t="n">
        <v>45</v>
      </c>
      <c r="C3148" s="7" t="n">
        <v>0</v>
      </c>
    </row>
    <row r="3149" spans="1:10">
      <c r="A3149" t="s">
        <v>4</v>
      </c>
      <c r="B3149" s="4" t="s">
        <v>5</v>
      </c>
      <c r="C3149" s="4" t="s">
        <v>7</v>
      </c>
      <c r="D3149" s="4" t="s">
        <v>7</v>
      </c>
      <c r="E3149" s="4" t="s">
        <v>13</v>
      </c>
      <c r="F3149" s="4" t="s">
        <v>13</v>
      </c>
      <c r="G3149" s="4" t="s">
        <v>13</v>
      </c>
      <c r="H3149" s="4" t="s">
        <v>11</v>
      </c>
    </row>
    <row r="3150" spans="1:10">
      <c r="A3150" t="n">
        <v>35180</v>
      </c>
      <c r="B3150" s="35" t="n">
        <v>45</v>
      </c>
      <c r="C3150" s="7" t="n">
        <v>2</v>
      </c>
      <c r="D3150" s="7" t="n">
        <v>3</v>
      </c>
      <c r="E3150" s="7" t="n">
        <v>-2.03999996185303</v>
      </c>
      <c r="F3150" s="7" t="n">
        <v>0.0900000035762787</v>
      </c>
      <c r="G3150" s="7" t="n">
        <v>-11.039999961853</v>
      </c>
      <c r="H3150" s="7" t="n">
        <v>0</v>
      </c>
    </row>
    <row r="3151" spans="1:10">
      <c r="A3151" t="s">
        <v>4</v>
      </c>
      <c r="B3151" s="4" t="s">
        <v>5</v>
      </c>
      <c r="C3151" s="4" t="s">
        <v>7</v>
      </c>
      <c r="D3151" s="4" t="s">
        <v>7</v>
      </c>
      <c r="E3151" s="4" t="s">
        <v>13</v>
      </c>
      <c r="F3151" s="4" t="s">
        <v>13</v>
      </c>
      <c r="G3151" s="4" t="s">
        <v>13</v>
      </c>
      <c r="H3151" s="4" t="s">
        <v>11</v>
      </c>
      <c r="I3151" s="4" t="s">
        <v>7</v>
      </c>
    </row>
    <row r="3152" spans="1:10">
      <c r="A3152" t="n">
        <v>35197</v>
      </c>
      <c r="B3152" s="35" t="n">
        <v>45</v>
      </c>
      <c r="C3152" s="7" t="n">
        <v>4</v>
      </c>
      <c r="D3152" s="7" t="n">
        <v>3</v>
      </c>
      <c r="E3152" s="7" t="n">
        <v>17.5900001525879</v>
      </c>
      <c r="F3152" s="7" t="n">
        <v>201.940002441406</v>
      </c>
      <c r="G3152" s="7" t="n">
        <v>-5</v>
      </c>
      <c r="H3152" s="7" t="n">
        <v>0</v>
      </c>
      <c r="I3152" s="7" t="n">
        <v>0</v>
      </c>
    </row>
    <row r="3153" spans="1:15">
      <c r="A3153" t="s">
        <v>4</v>
      </c>
      <c r="B3153" s="4" t="s">
        <v>5</v>
      </c>
      <c r="C3153" s="4" t="s">
        <v>7</v>
      </c>
      <c r="D3153" s="4" t="s">
        <v>7</v>
      </c>
      <c r="E3153" s="4" t="s">
        <v>13</v>
      </c>
      <c r="F3153" s="4" t="s">
        <v>11</v>
      </c>
    </row>
    <row r="3154" spans="1:15">
      <c r="A3154" t="n">
        <v>35215</v>
      </c>
      <c r="B3154" s="35" t="n">
        <v>45</v>
      </c>
      <c r="C3154" s="7" t="n">
        <v>5</v>
      </c>
      <c r="D3154" s="7" t="n">
        <v>3</v>
      </c>
      <c r="E3154" s="7" t="n">
        <v>1.39999997615814</v>
      </c>
      <c r="F3154" s="7" t="n">
        <v>0</v>
      </c>
    </row>
    <row r="3155" spans="1:15">
      <c r="A3155" t="s">
        <v>4</v>
      </c>
      <c r="B3155" s="4" t="s">
        <v>5</v>
      </c>
      <c r="C3155" s="4" t="s">
        <v>7</v>
      </c>
      <c r="D3155" s="4" t="s">
        <v>7</v>
      </c>
      <c r="E3155" s="4" t="s">
        <v>13</v>
      </c>
      <c r="F3155" s="4" t="s">
        <v>11</v>
      </c>
    </row>
    <row r="3156" spans="1:15">
      <c r="A3156" t="n">
        <v>35224</v>
      </c>
      <c r="B3156" s="35" t="n">
        <v>45</v>
      </c>
      <c r="C3156" s="7" t="n">
        <v>11</v>
      </c>
      <c r="D3156" s="7" t="n">
        <v>3</v>
      </c>
      <c r="E3156" s="7" t="n">
        <v>31.6000003814697</v>
      </c>
      <c r="F3156" s="7" t="n">
        <v>0</v>
      </c>
    </row>
    <row r="3157" spans="1:15">
      <c r="A3157" t="s">
        <v>4</v>
      </c>
      <c r="B3157" s="4" t="s">
        <v>5</v>
      </c>
      <c r="C3157" s="4" t="s">
        <v>7</v>
      </c>
      <c r="D3157" s="4" t="s">
        <v>11</v>
      </c>
      <c r="E3157" s="4" t="s">
        <v>14</v>
      </c>
      <c r="F3157" s="4" t="s">
        <v>11</v>
      </c>
    </row>
    <row r="3158" spans="1:15">
      <c r="A3158" t="n">
        <v>35233</v>
      </c>
      <c r="B3158" s="14" t="n">
        <v>50</v>
      </c>
      <c r="C3158" s="7" t="n">
        <v>3</v>
      </c>
      <c r="D3158" s="7" t="n">
        <v>8040</v>
      </c>
      <c r="E3158" s="7" t="n">
        <v>1058642330</v>
      </c>
      <c r="F3158" s="7" t="n">
        <v>1000</v>
      </c>
    </row>
    <row r="3159" spans="1:15">
      <c r="A3159" t="s">
        <v>4</v>
      </c>
      <c r="B3159" s="4" t="s">
        <v>5</v>
      </c>
      <c r="C3159" s="4" t="s">
        <v>7</v>
      </c>
      <c r="D3159" s="4" t="s">
        <v>13</v>
      </c>
      <c r="E3159" s="4" t="s">
        <v>11</v>
      </c>
      <c r="F3159" s="4" t="s">
        <v>7</v>
      </c>
    </row>
    <row r="3160" spans="1:15">
      <c r="A3160" t="n">
        <v>35243</v>
      </c>
      <c r="B3160" s="36" t="n">
        <v>49</v>
      </c>
      <c r="C3160" s="7" t="n">
        <v>3</v>
      </c>
      <c r="D3160" s="7" t="n">
        <v>1</v>
      </c>
      <c r="E3160" s="7" t="n">
        <v>1000</v>
      </c>
      <c r="F3160" s="7" t="n">
        <v>0</v>
      </c>
    </row>
    <row r="3161" spans="1:15">
      <c r="A3161" t="s">
        <v>4</v>
      </c>
      <c r="B3161" s="4" t="s">
        <v>5</v>
      </c>
      <c r="C3161" s="4" t="s">
        <v>7</v>
      </c>
      <c r="D3161" s="4" t="s">
        <v>11</v>
      </c>
      <c r="E3161" s="4" t="s">
        <v>13</v>
      </c>
    </row>
    <row r="3162" spans="1:15">
      <c r="A3162" t="n">
        <v>35252</v>
      </c>
      <c r="B3162" s="17" t="n">
        <v>58</v>
      </c>
      <c r="C3162" s="7" t="n">
        <v>0</v>
      </c>
      <c r="D3162" s="7" t="n">
        <v>0</v>
      </c>
      <c r="E3162" s="7" t="n">
        <v>1</v>
      </c>
    </row>
    <row r="3163" spans="1:15">
      <c r="A3163" t="s">
        <v>4</v>
      </c>
      <c r="B3163" s="4" t="s">
        <v>5</v>
      </c>
      <c r="C3163" s="4" t="s">
        <v>7</v>
      </c>
      <c r="D3163" s="4" t="s">
        <v>7</v>
      </c>
      <c r="E3163" s="4" t="s">
        <v>7</v>
      </c>
      <c r="F3163" s="4" t="s">
        <v>13</v>
      </c>
      <c r="G3163" s="4" t="s">
        <v>13</v>
      </c>
      <c r="H3163" s="4" t="s">
        <v>13</v>
      </c>
      <c r="I3163" s="4" t="s">
        <v>13</v>
      </c>
      <c r="J3163" s="4" t="s">
        <v>13</v>
      </c>
    </row>
    <row r="3164" spans="1:15">
      <c r="A3164" t="n">
        <v>35260</v>
      </c>
      <c r="B3164" s="26" t="n">
        <v>76</v>
      </c>
      <c r="C3164" s="7" t="n">
        <v>13</v>
      </c>
      <c r="D3164" s="7" t="n">
        <v>3</v>
      </c>
      <c r="E3164" s="7" t="n">
        <v>0</v>
      </c>
      <c r="F3164" s="7" t="n">
        <v>1</v>
      </c>
      <c r="G3164" s="7" t="n">
        <v>1</v>
      </c>
      <c r="H3164" s="7" t="n">
        <v>1</v>
      </c>
      <c r="I3164" s="7" t="n">
        <v>0</v>
      </c>
      <c r="J3164" s="7" t="n">
        <v>1000</v>
      </c>
    </row>
    <row r="3165" spans="1:15">
      <c r="A3165" t="s">
        <v>4</v>
      </c>
      <c r="B3165" s="4" t="s">
        <v>5</v>
      </c>
      <c r="C3165" s="4" t="s">
        <v>7</v>
      </c>
      <c r="D3165" s="4" t="s">
        <v>7</v>
      </c>
    </row>
    <row r="3166" spans="1:15">
      <c r="A3166" t="n">
        <v>35284</v>
      </c>
      <c r="B3166" s="42" t="n">
        <v>77</v>
      </c>
      <c r="C3166" s="7" t="n">
        <v>13</v>
      </c>
      <c r="D3166" s="7" t="n">
        <v>3</v>
      </c>
    </row>
    <row r="3167" spans="1:15">
      <c r="A3167" t="s">
        <v>4</v>
      </c>
      <c r="B3167" s="4" t="s">
        <v>5</v>
      </c>
      <c r="C3167" s="4" t="s">
        <v>14</v>
      </c>
    </row>
    <row r="3168" spans="1:15">
      <c r="A3168" t="n">
        <v>35287</v>
      </c>
      <c r="B3168" s="37" t="n">
        <v>15</v>
      </c>
      <c r="C3168" s="7" t="n">
        <v>32768</v>
      </c>
    </row>
    <row r="3169" spans="1:10">
      <c r="A3169" t="s">
        <v>4</v>
      </c>
      <c r="B3169" s="4" t="s">
        <v>5</v>
      </c>
      <c r="C3169" s="4" t="s">
        <v>7</v>
      </c>
      <c r="D3169" s="4" t="s">
        <v>11</v>
      </c>
      <c r="E3169" s="4" t="s">
        <v>11</v>
      </c>
      <c r="F3169" s="4" t="s">
        <v>7</v>
      </c>
    </row>
    <row r="3170" spans="1:10">
      <c r="A3170" t="n">
        <v>35292</v>
      </c>
      <c r="B3170" s="43" t="n">
        <v>25</v>
      </c>
      <c r="C3170" s="7" t="n">
        <v>1</v>
      </c>
      <c r="D3170" s="7" t="n">
        <v>65535</v>
      </c>
      <c r="E3170" s="7" t="n">
        <v>65535</v>
      </c>
      <c r="F3170" s="7" t="n">
        <v>0</v>
      </c>
    </row>
    <row r="3171" spans="1:10">
      <c r="A3171" t="s">
        <v>4</v>
      </c>
      <c r="B3171" s="4" t="s">
        <v>5</v>
      </c>
      <c r="C3171" s="4" t="s">
        <v>7</v>
      </c>
      <c r="D3171" s="4" t="s">
        <v>11</v>
      </c>
      <c r="E3171" s="4" t="s">
        <v>7</v>
      </c>
    </row>
    <row r="3172" spans="1:10">
      <c r="A3172" t="n">
        <v>35299</v>
      </c>
      <c r="B3172" s="36" t="n">
        <v>49</v>
      </c>
      <c r="C3172" s="7" t="n">
        <v>1</v>
      </c>
      <c r="D3172" s="7" t="n">
        <v>8000</v>
      </c>
      <c r="E3172" s="7" t="n">
        <v>0</v>
      </c>
    </row>
    <row r="3173" spans="1:10">
      <c r="A3173" t="s">
        <v>4</v>
      </c>
      <c r="B3173" s="4" t="s">
        <v>5</v>
      </c>
      <c r="C3173" s="4" t="s">
        <v>7</v>
      </c>
      <c r="D3173" s="4" t="s">
        <v>11</v>
      </c>
    </row>
    <row r="3174" spans="1:10">
      <c r="A3174" t="n">
        <v>35304</v>
      </c>
      <c r="B3174" s="36" t="n">
        <v>49</v>
      </c>
      <c r="C3174" s="7" t="n">
        <v>6</v>
      </c>
      <c r="D3174" s="7" t="n">
        <v>1</v>
      </c>
    </row>
    <row r="3175" spans="1:10">
      <c r="A3175" t="s">
        <v>4</v>
      </c>
      <c r="B3175" s="4" t="s">
        <v>5</v>
      </c>
      <c r="C3175" s="4" t="s">
        <v>7</v>
      </c>
    </row>
    <row r="3176" spans="1:10">
      <c r="A3176" t="n">
        <v>35308</v>
      </c>
      <c r="B3176" s="56" t="n">
        <v>78</v>
      </c>
      <c r="C3176" s="7" t="n">
        <v>255</v>
      </c>
    </row>
    <row r="3177" spans="1:10">
      <c r="A3177" t="s">
        <v>4</v>
      </c>
      <c r="B3177" s="4" t="s">
        <v>5</v>
      </c>
      <c r="C3177" s="4" t="s">
        <v>7</v>
      </c>
      <c r="D3177" s="4" t="s">
        <v>7</v>
      </c>
      <c r="E3177" s="4" t="s">
        <v>7</v>
      </c>
      <c r="F3177" s="4" t="s">
        <v>14</v>
      </c>
      <c r="G3177" s="4" t="s">
        <v>7</v>
      </c>
      <c r="H3177" s="4" t="s">
        <v>7</v>
      </c>
      <c r="I3177" s="4" t="s">
        <v>12</v>
      </c>
    </row>
    <row r="3178" spans="1:10">
      <c r="A3178" t="n">
        <v>35310</v>
      </c>
      <c r="B3178" s="11" t="n">
        <v>5</v>
      </c>
      <c r="C3178" s="7" t="n">
        <v>35</v>
      </c>
      <c r="D3178" s="7" t="n">
        <v>0</v>
      </c>
      <c r="E3178" s="7" t="n">
        <v>0</v>
      </c>
      <c r="F3178" s="7" t="n">
        <v>1</v>
      </c>
      <c r="G3178" s="7" t="n">
        <v>2</v>
      </c>
      <c r="H3178" s="7" t="n">
        <v>1</v>
      </c>
      <c r="I3178" s="12" t="n">
        <f t="normal" ca="1">A3186</f>
        <v>0</v>
      </c>
    </row>
    <row r="3179" spans="1:10">
      <c r="A3179" t="s">
        <v>4</v>
      </c>
      <c r="B3179" s="4" t="s">
        <v>5</v>
      </c>
      <c r="C3179" s="4" t="s">
        <v>11</v>
      </c>
    </row>
    <row r="3180" spans="1:10">
      <c r="A3180" t="n">
        <v>35324</v>
      </c>
      <c r="B3180" s="62" t="n">
        <v>12</v>
      </c>
      <c r="C3180" s="7" t="n">
        <v>8520</v>
      </c>
    </row>
    <row r="3181" spans="1:10">
      <c r="A3181" t="s">
        <v>4</v>
      </c>
      <c r="B3181" s="4" t="s">
        <v>5</v>
      </c>
      <c r="C3181" s="4" t="s">
        <v>7</v>
      </c>
      <c r="D3181" s="4" t="s">
        <v>11</v>
      </c>
    </row>
    <row r="3182" spans="1:10">
      <c r="A3182" t="n">
        <v>35327</v>
      </c>
      <c r="B3182" s="8" t="n">
        <v>162</v>
      </c>
      <c r="C3182" s="7" t="n">
        <v>1</v>
      </c>
      <c r="D3182" s="7" t="n">
        <v>4248</v>
      </c>
    </row>
    <row r="3183" spans="1:10">
      <c r="A3183" t="s">
        <v>4</v>
      </c>
      <c r="B3183" s="4" t="s">
        <v>5</v>
      </c>
      <c r="C3183" s="4" t="s">
        <v>12</v>
      </c>
    </row>
    <row r="3184" spans="1:10">
      <c r="A3184" t="n">
        <v>35331</v>
      </c>
      <c r="B3184" s="13" t="n">
        <v>3</v>
      </c>
      <c r="C3184" s="12" t="n">
        <f t="normal" ca="1">A3284</f>
        <v>0</v>
      </c>
    </row>
    <row r="3185" spans="1:9">
      <c r="A3185" t="s">
        <v>4</v>
      </c>
      <c r="B3185" s="4" t="s">
        <v>5</v>
      </c>
      <c r="C3185" s="4" t="s">
        <v>7</v>
      </c>
      <c r="D3185" s="4" t="s">
        <v>7</v>
      </c>
      <c r="E3185" s="4" t="s">
        <v>7</v>
      </c>
      <c r="F3185" s="4" t="s">
        <v>14</v>
      </c>
      <c r="G3185" s="4" t="s">
        <v>7</v>
      </c>
      <c r="H3185" s="4" t="s">
        <v>7</v>
      </c>
      <c r="I3185" s="4" t="s">
        <v>12</v>
      </c>
    </row>
    <row r="3186" spans="1:9">
      <c r="A3186" t="n">
        <v>35336</v>
      </c>
      <c r="B3186" s="11" t="n">
        <v>5</v>
      </c>
      <c r="C3186" s="7" t="n">
        <v>35</v>
      </c>
      <c r="D3186" s="7" t="n">
        <v>0</v>
      </c>
      <c r="E3186" s="7" t="n">
        <v>0</v>
      </c>
      <c r="F3186" s="7" t="n">
        <v>2</v>
      </c>
      <c r="G3186" s="7" t="n">
        <v>2</v>
      </c>
      <c r="H3186" s="7" t="n">
        <v>1</v>
      </c>
      <c r="I3186" s="12" t="n">
        <f t="normal" ca="1">A3194</f>
        <v>0</v>
      </c>
    </row>
    <row r="3187" spans="1:9">
      <c r="A3187" t="s">
        <v>4</v>
      </c>
      <c r="B3187" s="4" t="s">
        <v>5</v>
      </c>
      <c r="C3187" s="4" t="s">
        <v>11</v>
      </c>
    </row>
    <row r="3188" spans="1:9">
      <c r="A3188" t="n">
        <v>35350</v>
      </c>
      <c r="B3188" s="62" t="n">
        <v>12</v>
      </c>
      <c r="C3188" s="7" t="n">
        <v>8521</v>
      </c>
    </row>
    <row r="3189" spans="1:9">
      <c r="A3189" t="s">
        <v>4</v>
      </c>
      <c r="B3189" s="4" t="s">
        <v>5</v>
      </c>
      <c r="C3189" s="4" t="s">
        <v>7</v>
      </c>
      <c r="D3189" s="4" t="s">
        <v>11</v>
      </c>
    </row>
    <row r="3190" spans="1:9">
      <c r="A3190" t="n">
        <v>35353</v>
      </c>
      <c r="B3190" s="8" t="n">
        <v>162</v>
      </c>
      <c r="C3190" s="7" t="n">
        <v>1</v>
      </c>
      <c r="D3190" s="7" t="n">
        <v>4249</v>
      </c>
    </row>
    <row r="3191" spans="1:9">
      <c r="A3191" t="s">
        <v>4</v>
      </c>
      <c r="B3191" s="4" t="s">
        <v>5</v>
      </c>
      <c r="C3191" s="4" t="s">
        <v>12</v>
      </c>
    </row>
    <row r="3192" spans="1:9">
      <c r="A3192" t="n">
        <v>35357</v>
      </c>
      <c r="B3192" s="13" t="n">
        <v>3</v>
      </c>
      <c r="C3192" s="12" t="n">
        <f t="normal" ca="1">A3284</f>
        <v>0</v>
      </c>
    </row>
    <row r="3193" spans="1:9">
      <c r="A3193" t="s">
        <v>4</v>
      </c>
      <c r="B3193" s="4" t="s">
        <v>5</v>
      </c>
      <c r="C3193" s="4" t="s">
        <v>7</v>
      </c>
      <c r="D3193" s="4" t="s">
        <v>7</v>
      </c>
      <c r="E3193" s="4" t="s">
        <v>7</v>
      </c>
      <c r="F3193" s="4" t="s">
        <v>14</v>
      </c>
      <c r="G3193" s="4" t="s">
        <v>7</v>
      </c>
      <c r="H3193" s="4" t="s">
        <v>7</v>
      </c>
      <c r="I3193" s="4" t="s">
        <v>12</v>
      </c>
    </row>
    <row r="3194" spans="1:9">
      <c r="A3194" t="n">
        <v>35362</v>
      </c>
      <c r="B3194" s="11" t="n">
        <v>5</v>
      </c>
      <c r="C3194" s="7" t="n">
        <v>35</v>
      </c>
      <c r="D3194" s="7" t="n">
        <v>0</v>
      </c>
      <c r="E3194" s="7" t="n">
        <v>0</v>
      </c>
      <c r="F3194" s="7" t="n">
        <v>3</v>
      </c>
      <c r="G3194" s="7" t="n">
        <v>2</v>
      </c>
      <c r="H3194" s="7" t="n">
        <v>1</v>
      </c>
      <c r="I3194" s="12" t="n">
        <f t="normal" ca="1">A3202</f>
        <v>0</v>
      </c>
    </row>
    <row r="3195" spans="1:9">
      <c r="A3195" t="s">
        <v>4</v>
      </c>
      <c r="B3195" s="4" t="s">
        <v>5</v>
      </c>
      <c r="C3195" s="4" t="s">
        <v>11</v>
      </c>
    </row>
    <row r="3196" spans="1:9">
      <c r="A3196" t="n">
        <v>35376</v>
      </c>
      <c r="B3196" s="62" t="n">
        <v>12</v>
      </c>
      <c r="C3196" s="7" t="n">
        <v>8522</v>
      </c>
    </row>
    <row r="3197" spans="1:9">
      <c r="A3197" t="s">
        <v>4</v>
      </c>
      <c r="B3197" s="4" t="s">
        <v>5</v>
      </c>
      <c r="C3197" s="4" t="s">
        <v>7</v>
      </c>
      <c r="D3197" s="4" t="s">
        <v>11</v>
      </c>
    </row>
    <row r="3198" spans="1:9">
      <c r="A3198" t="n">
        <v>35379</v>
      </c>
      <c r="B3198" s="8" t="n">
        <v>162</v>
      </c>
      <c r="C3198" s="7" t="n">
        <v>1</v>
      </c>
      <c r="D3198" s="7" t="n">
        <v>4250</v>
      </c>
    </row>
    <row r="3199" spans="1:9">
      <c r="A3199" t="s">
        <v>4</v>
      </c>
      <c r="B3199" s="4" t="s">
        <v>5</v>
      </c>
      <c r="C3199" s="4" t="s">
        <v>12</v>
      </c>
    </row>
    <row r="3200" spans="1:9">
      <c r="A3200" t="n">
        <v>35383</v>
      </c>
      <c r="B3200" s="13" t="n">
        <v>3</v>
      </c>
      <c r="C3200" s="12" t="n">
        <f t="normal" ca="1">A3284</f>
        <v>0</v>
      </c>
    </row>
    <row r="3201" spans="1:9">
      <c r="A3201" t="s">
        <v>4</v>
      </c>
      <c r="B3201" s="4" t="s">
        <v>5</v>
      </c>
      <c r="C3201" s="4" t="s">
        <v>7</v>
      </c>
      <c r="D3201" s="4" t="s">
        <v>7</v>
      </c>
      <c r="E3201" s="4" t="s">
        <v>7</v>
      </c>
      <c r="F3201" s="4" t="s">
        <v>14</v>
      </c>
      <c r="G3201" s="4" t="s">
        <v>7</v>
      </c>
      <c r="H3201" s="4" t="s">
        <v>7</v>
      </c>
      <c r="I3201" s="4" t="s">
        <v>12</v>
      </c>
    </row>
    <row r="3202" spans="1:9">
      <c r="A3202" t="n">
        <v>35388</v>
      </c>
      <c r="B3202" s="11" t="n">
        <v>5</v>
      </c>
      <c r="C3202" s="7" t="n">
        <v>35</v>
      </c>
      <c r="D3202" s="7" t="n">
        <v>0</v>
      </c>
      <c r="E3202" s="7" t="n">
        <v>0</v>
      </c>
      <c r="F3202" s="7" t="n">
        <v>4</v>
      </c>
      <c r="G3202" s="7" t="n">
        <v>2</v>
      </c>
      <c r="H3202" s="7" t="n">
        <v>1</v>
      </c>
      <c r="I3202" s="12" t="n">
        <f t="normal" ca="1">A3210</f>
        <v>0</v>
      </c>
    </row>
    <row r="3203" spans="1:9">
      <c r="A3203" t="s">
        <v>4</v>
      </c>
      <c r="B3203" s="4" t="s">
        <v>5</v>
      </c>
      <c r="C3203" s="4" t="s">
        <v>11</v>
      </c>
    </row>
    <row r="3204" spans="1:9">
      <c r="A3204" t="n">
        <v>35402</v>
      </c>
      <c r="B3204" s="62" t="n">
        <v>12</v>
      </c>
      <c r="C3204" s="7" t="n">
        <v>8523</v>
      </c>
    </row>
    <row r="3205" spans="1:9">
      <c r="A3205" t="s">
        <v>4</v>
      </c>
      <c r="B3205" s="4" t="s">
        <v>5</v>
      </c>
      <c r="C3205" s="4" t="s">
        <v>7</v>
      </c>
      <c r="D3205" s="4" t="s">
        <v>11</v>
      </c>
    </row>
    <row r="3206" spans="1:9">
      <c r="A3206" t="n">
        <v>35405</v>
      </c>
      <c r="B3206" s="8" t="n">
        <v>162</v>
      </c>
      <c r="C3206" s="7" t="n">
        <v>1</v>
      </c>
      <c r="D3206" s="7" t="n">
        <v>4251</v>
      </c>
    </row>
    <row r="3207" spans="1:9">
      <c r="A3207" t="s">
        <v>4</v>
      </c>
      <c r="B3207" s="4" t="s">
        <v>5</v>
      </c>
      <c r="C3207" s="4" t="s">
        <v>12</v>
      </c>
    </row>
    <row r="3208" spans="1:9">
      <c r="A3208" t="n">
        <v>35409</v>
      </c>
      <c r="B3208" s="13" t="n">
        <v>3</v>
      </c>
      <c r="C3208" s="12" t="n">
        <f t="normal" ca="1">A3284</f>
        <v>0</v>
      </c>
    </row>
    <row r="3209" spans="1:9">
      <c r="A3209" t="s">
        <v>4</v>
      </c>
      <c r="B3209" s="4" t="s">
        <v>5</v>
      </c>
      <c r="C3209" s="4" t="s">
        <v>7</v>
      </c>
      <c r="D3209" s="4" t="s">
        <v>7</v>
      </c>
      <c r="E3209" s="4" t="s">
        <v>7</v>
      </c>
      <c r="F3209" s="4" t="s">
        <v>14</v>
      </c>
      <c r="G3209" s="4" t="s">
        <v>7</v>
      </c>
      <c r="H3209" s="4" t="s">
        <v>7</v>
      </c>
      <c r="I3209" s="4" t="s">
        <v>12</v>
      </c>
    </row>
    <row r="3210" spans="1:9">
      <c r="A3210" t="n">
        <v>35414</v>
      </c>
      <c r="B3210" s="11" t="n">
        <v>5</v>
      </c>
      <c r="C3210" s="7" t="n">
        <v>35</v>
      </c>
      <c r="D3210" s="7" t="n">
        <v>0</v>
      </c>
      <c r="E3210" s="7" t="n">
        <v>0</v>
      </c>
      <c r="F3210" s="7" t="n">
        <v>5</v>
      </c>
      <c r="G3210" s="7" t="n">
        <v>2</v>
      </c>
      <c r="H3210" s="7" t="n">
        <v>1</v>
      </c>
      <c r="I3210" s="12" t="n">
        <f t="normal" ca="1">A3218</f>
        <v>0</v>
      </c>
    </row>
    <row r="3211" spans="1:9">
      <c r="A3211" t="s">
        <v>4</v>
      </c>
      <c r="B3211" s="4" t="s">
        <v>5</v>
      </c>
      <c r="C3211" s="4" t="s">
        <v>11</v>
      </c>
    </row>
    <row r="3212" spans="1:9">
      <c r="A3212" t="n">
        <v>35428</v>
      </c>
      <c r="B3212" s="62" t="n">
        <v>12</v>
      </c>
      <c r="C3212" s="7" t="n">
        <v>8524</v>
      </c>
    </row>
    <row r="3213" spans="1:9">
      <c r="A3213" t="s">
        <v>4</v>
      </c>
      <c r="B3213" s="4" t="s">
        <v>5</v>
      </c>
      <c r="C3213" s="4" t="s">
        <v>7</v>
      </c>
      <c r="D3213" s="4" t="s">
        <v>11</v>
      </c>
    </row>
    <row r="3214" spans="1:9">
      <c r="A3214" t="n">
        <v>35431</v>
      </c>
      <c r="B3214" s="8" t="n">
        <v>162</v>
      </c>
      <c r="C3214" s="7" t="n">
        <v>1</v>
      </c>
      <c r="D3214" s="7" t="n">
        <v>4252</v>
      </c>
    </row>
    <row r="3215" spans="1:9">
      <c r="A3215" t="s">
        <v>4</v>
      </c>
      <c r="B3215" s="4" t="s">
        <v>5</v>
      </c>
      <c r="C3215" s="4" t="s">
        <v>12</v>
      </c>
    </row>
    <row r="3216" spans="1:9">
      <c r="A3216" t="n">
        <v>35435</v>
      </c>
      <c r="B3216" s="13" t="n">
        <v>3</v>
      </c>
      <c r="C3216" s="12" t="n">
        <f t="normal" ca="1">A3284</f>
        <v>0</v>
      </c>
    </row>
    <row r="3217" spans="1:9">
      <c r="A3217" t="s">
        <v>4</v>
      </c>
      <c r="B3217" s="4" t="s">
        <v>5</v>
      </c>
      <c r="C3217" s="4" t="s">
        <v>7</v>
      </c>
      <c r="D3217" s="4" t="s">
        <v>7</v>
      </c>
      <c r="E3217" s="4" t="s">
        <v>7</v>
      </c>
      <c r="F3217" s="4" t="s">
        <v>14</v>
      </c>
      <c r="G3217" s="4" t="s">
        <v>7</v>
      </c>
      <c r="H3217" s="4" t="s">
        <v>7</v>
      </c>
      <c r="I3217" s="4" t="s">
        <v>12</v>
      </c>
    </row>
    <row r="3218" spans="1:9">
      <c r="A3218" t="n">
        <v>35440</v>
      </c>
      <c r="B3218" s="11" t="n">
        <v>5</v>
      </c>
      <c r="C3218" s="7" t="n">
        <v>35</v>
      </c>
      <c r="D3218" s="7" t="n">
        <v>0</v>
      </c>
      <c r="E3218" s="7" t="n">
        <v>0</v>
      </c>
      <c r="F3218" s="7" t="n">
        <v>6</v>
      </c>
      <c r="G3218" s="7" t="n">
        <v>2</v>
      </c>
      <c r="H3218" s="7" t="n">
        <v>1</v>
      </c>
      <c r="I3218" s="12" t="n">
        <f t="normal" ca="1">A3228</f>
        <v>0</v>
      </c>
    </row>
    <row r="3219" spans="1:9">
      <c r="A3219" t="s">
        <v>4</v>
      </c>
      <c r="B3219" s="4" t="s">
        <v>5</v>
      </c>
      <c r="C3219" s="4" t="s">
        <v>11</v>
      </c>
    </row>
    <row r="3220" spans="1:9">
      <c r="A3220" t="n">
        <v>35454</v>
      </c>
      <c r="B3220" s="62" t="n">
        <v>12</v>
      </c>
      <c r="C3220" s="7" t="n">
        <v>8525</v>
      </c>
    </row>
    <row r="3221" spans="1:9">
      <c r="A3221" t="s">
        <v>4</v>
      </c>
      <c r="B3221" s="4" t="s">
        <v>5</v>
      </c>
      <c r="C3221" s="4" t="s">
        <v>11</v>
      </c>
    </row>
    <row r="3222" spans="1:9">
      <c r="A3222" t="n">
        <v>35457</v>
      </c>
      <c r="B3222" s="62" t="n">
        <v>12</v>
      </c>
      <c r="C3222" s="7" t="n">
        <v>8547</v>
      </c>
    </row>
    <row r="3223" spans="1:9">
      <c r="A3223" t="s">
        <v>4</v>
      </c>
      <c r="B3223" s="4" t="s">
        <v>5</v>
      </c>
      <c r="C3223" s="4" t="s">
        <v>7</v>
      </c>
      <c r="D3223" s="4" t="s">
        <v>11</v>
      </c>
    </row>
    <row r="3224" spans="1:9">
      <c r="A3224" t="n">
        <v>35460</v>
      </c>
      <c r="B3224" s="8" t="n">
        <v>162</v>
      </c>
      <c r="C3224" s="7" t="n">
        <v>1</v>
      </c>
      <c r="D3224" s="7" t="n">
        <v>4253</v>
      </c>
    </row>
    <row r="3225" spans="1:9">
      <c r="A3225" t="s">
        <v>4</v>
      </c>
      <c r="B3225" s="4" t="s">
        <v>5</v>
      </c>
      <c r="C3225" s="4" t="s">
        <v>12</v>
      </c>
    </row>
    <row r="3226" spans="1:9">
      <c r="A3226" t="n">
        <v>35464</v>
      </c>
      <c r="B3226" s="13" t="n">
        <v>3</v>
      </c>
      <c r="C3226" s="12" t="n">
        <f t="normal" ca="1">A3284</f>
        <v>0</v>
      </c>
    </row>
    <row r="3227" spans="1:9">
      <c r="A3227" t="s">
        <v>4</v>
      </c>
      <c r="B3227" s="4" t="s">
        <v>5</v>
      </c>
      <c r="C3227" s="4" t="s">
        <v>7</v>
      </c>
      <c r="D3227" s="4" t="s">
        <v>7</v>
      </c>
      <c r="E3227" s="4" t="s">
        <v>7</v>
      </c>
      <c r="F3227" s="4" t="s">
        <v>14</v>
      </c>
      <c r="G3227" s="4" t="s">
        <v>7</v>
      </c>
      <c r="H3227" s="4" t="s">
        <v>7</v>
      </c>
      <c r="I3227" s="4" t="s">
        <v>12</v>
      </c>
    </row>
    <row r="3228" spans="1:9">
      <c r="A3228" t="n">
        <v>35469</v>
      </c>
      <c r="B3228" s="11" t="n">
        <v>5</v>
      </c>
      <c r="C3228" s="7" t="n">
        <v>35</v>
      </c>
      <c r="D3228" s="7" t="n">
        <v>0</v>
      </c>
      <c r="E3228" s="7" t="n">
        <v>0</v>
      </c>
      <c r="F3228" s="7" t="n">
        <v>7</v>
      </c>
      <c r="G3228" s="7" t="n">
        <v>2</v>
      </c>
      <c r="H3228" s="7" t="n">
        <v>1</v>
      </c>
      <c r="I3228" s="12" t="n">
        <f t="normal" ca="1">A3236</f>
        <v>0</v>
      </c>
    </row>
    <row r="3229" spans="1:9">
      <c r="A3229" t="s">
        <v>4</v>
      </c>
      <c r="B3229" s="4" t="s">
        <v>5</v>
      </c>
      <c r="C3229" s="4" t="s">
        <v>11</v>
      </c>
    </row>
    <row r="3230" spans="1:9">
      <c r="A3230" t="n">
        <v>35483</v>
      </c>
      <c r="B3230" s="62" t="n">
        <v>12</v>
      </c>
      <c r="C3230" s="7" t="n">
        <v>8526</v>
      </c>
    </row>
    <row r="3231" spans="1:9">
      <c r="A3231" t="s">
        <v>4</v>
      </c>
      <c r="B3231" s="4" t="s">
        <v>5</v>
      </c>
      <c r="C3231" s="4" t="s">
        <v>7</v>
      </c>
      <c r="D3231" s="4" t="s">
        <v>11</v>
      </c>
    </row>
    <row r="3232" spans="1:9">
      <c r="A3232" t="n">
        <v>35486</v>
      </c>
      <c r="B3232" s="8" t="n">
        <v>162</v>
      </c>
      <c r="C3232" s="7" t="n">
        <v>1</v>
      </c>
      <c r="D3232" s="7" t="n">
        <v>4254</v>
      </c>
    </row>
    <row r="3233" spans="1:9">
      <c r="A3233" t="s">
        <v>4</v>
      </c>
      <c r="B3233" s="4" t="s">
        <v>5</v>
      </c>
      <c r="C3233" s="4" t="s">
        <v>12</v>
      </c>
    </row>
    <row r="3234" spans="1:9">
      <c r="A3234" t="n">
        <v>35490</v>
      </c>
      <c r="B3234" s="13" t="n">
        <v>3</v>
      </c>
      <c r="C3234" s="12" t="n">
        <f t="normal" ca="1">A3284</f>
        <v>0</v>
      </c>
    </row>
    <row r="3235" spans="1:9">
      <c r="A3235" t="s">
        <v>4</v>
      </c>
      <c r="B3235" s="4" t="s">
        <v>5</v>
      </c>
      <c r="C3235" s="4" t="s">
        <v>7</v>
      </c>
      <c r="D3235" s="4" t="s">
        <v>7</v>
      </c>
      <c r="E3235" s="4" t="s">
        <v>7</v>
      </c>
      <c r="F3235" s="4" t="s">
        <v>14</v>
      </c>
      <c r="G3235" s="4" t="s">
        <v>7</v>
      </c>
      <c r="H3235" s="4" t="s">
        <v>7</v>
      </c>
      <c r="I3235" s="4" t="s">
        <v>12</v>
      </c>
    </row>
    <row r="3236" spans="1:9">
      <c r="A3236" t="n">
        <v>35495</v>
      </c>
      <c r="B3236" s="11" t="n">
        <v>5</v>
      </c>
      <c r="C3236" s="7" t="n">
        <v>35</v>
      </c>
      <c r="D3236" s="7" t="n">
        <v>0</v>
      </c>
      <c r="E3236" s="7" t="n">
        <v>0</v>
      </c>
      <c r="F3236" s="7" t="n">
        <v>8</v>
      </c>
      <c r="G3236" s="7" t="n">
        <v>2</v>
      </c>
      <c r="H3236" s="7" t="n">
        <v>1</v>
      </c>
      <c r="I3236" s="12" t="n">
        <f t="normal" ca="1">A3244</f>
        <v>0</v>
      </c>
    </row>
    <row r="3237" spans="1:9">
      <c r="A3237" t="s">
        <v>4</v>
      </c>
      <c r="B3237" s="4" t="s">
        <v>5</v>
      </c>
      <c r="C3237" s="4" t="s">
        <v>11</v>
      </c>
    </row>
    <row r="3238" spans="1:9">
      <c r="A3238" t="n">
        <v>35509</v>
      </c>
      <c r="B3238" s="62" t="n">
        <v>12</v>
      </c>
      <c r="C3238" s="7" t="n">
        <v>8527</v>
      </c>
    </row>
    <row r="3239" spans="1:9">
      <c r="A3239" t="s">
        <v>4</v>
      </c>
      <c r="B3239" s="4" t="s">
        <v>5</v>
      </c>
      <c r="C3239" s="4" t="s">
        <v>7</v>
      </c>
      <c r="D3239" s="4" t="s">
        <v>11</v>
      </c>
    </row>
    <row r="3240" spans="1:9">
      <c r="A3240" t="n">
        <v>35512</v>
      </c>
      <c r="B3240" s="8" t="n">
        <v>162</v>
      </c>
      <c r="C3240" s="7" t="n">
        <v>1</v>
      </c>
      <c r="D3240" s="7" t="n">
        <v>4255</v>
      </c>
    </row>
    <row r="3241" spans="1:9">
      <c r="A3241" t="s">
        <v>4</v>
      </c>
      <c r="B3241" s="4" t="s">
        <v>5</v>
      </c>
      <c r="C3241" s="4" t="s">
        <v>12</v>
      </c>
    </row>
    <row r="3242" spans="1:9">
      <c r="A3242" t="n">
        <v>35516</v>
      </c>
      <c r="B3242" s="13" t="n">
        <v>3</v>
      </c>
      <c r="C3242" s="12" t="n">
        <f t="normal" ca="1">A3284</f>
        <v>0</v>
      </c>
    </row>
    <row r="3243" spans="1:9">
      <c r="A3243" t="s">
        <v>4</v>
      </c>
      <c r="B3243" s="4" t="s">
        <v>5</v>
      </c>
      <c r="C3243" s="4" t="s">
        <v>7</v>
      </c>
      <c r="D3243" s="4" t="s">
        <v>7</v>
      </c>
      <c r="E3243" s="4" t="s">
        <v>7</v>
      </c>
      <c r="F3243" s="4" t="s">
        <v>14</v>
      </c>
      <c r="G3243" s="4" t="s">
        <v>7</v>
      </c>
      <c r="H3243" s="4" t="s">
        <v>7</v>
      </c>
      <c r="I3243" s="4" t="s">
        <v>12</v>
      </c>
    </row>
    <row r="3244" spans="1:9">
      <c r="A3244" t="n">
        <v>35521</v>
      </c>
      <c r="B3244" s="11" t="n">
        <v>5</v>
      </c>
      <c r="C3244" s="7" t="n">
        <v>35</v>
      </c>
      <c r="D3244" s="7" t="n">
        <v>0</v>
      </c>
      <c r="E3244" s="7" t="n">
        <v>0</v>
      </c>
      <c r="F3244" s="7" t="n">
        <v>9</v>
      </c>
      <c r="G3244" s="7" t="n">
        <v>2</v>
      </c>
      <c r="H3244" s="7" t="n">
        <v>1</v>
      </c>
      <c r="I3244" s="12" t="n">
        <f t="normal" ca="1">A3252</f>
        <v>0</v>
      </c>
    </row>
    <row r="3245" spans="1:9">
      <c r="A3245" t="s">
        <v>4</v>
      </c>
      <c r="B3245" s="4" t="s">
        <v>5</v>
      </c>
      <c r="C3245" s="4" t="s">
        <v>11</v>
      </c>
    </row>
    <row r="3246" spans="1:9">
      <c r="A3246" t="n">
        <v>35535</v>
      </c>
      <c r="B3246" s="62" t="n">
        <v>12</v>
      </c>
      <c r="C3246" s="7" t="n">
        <v>8528</v>
      </c>
    </row>
    <row r="3247" spans="1:9">
      <c r="A3247" t="s">
        <v>4</v>
      </c>
      <c r="B3247" s="4" t="s">
        <v>5</v>
      </c>
      <c r="C3247" s="4" t="s">
        <v>7</v>
      </c>
      <c r="D3247" s="4" t="s">
        <v>11</v>
      </c>
    </row>
    <row r="3248" spans="1:9">
      <c r="A3248" t="n">
        <v>35538</v>
      </c>
      <c r="B3248" s="8" t="n">
        <v>162</v>
      </c>
      <c r="C3248" s="7" t="n">
        <v>1</v>
      </c>
      <c r="D3248" s="7" t="n">
        <v>4256</v>
      </c>
    </row>
    <row r="3249" spans="1:9">
      <c r="A3249" t="s">
        <v>4</v>
      </c>
      <c r="B3249" s="4" t="s">
        <v>5</v>
      </c>
      <c r="C3249" s="4" t="s">
        <v>12</v>
      </c>
    </row>
    <row r="3250" spans="1:9">
      <c r="A3250" t="n">
        <v>35542</v>
      </c>
      <c r="B3250" s="13" t="n">
        <v>3</v>
      </c>
      <c r="C3250" s="12" t="n">
        <f t="normal" ca="1">A3284</f>
        <v>0</v>
      </c>
    </row>
    <row r="3251" spans="1:9">
      <c r="A3251" t="s">
        <v>4</v>
      </c>
      <c r="B3251" s="4" t="s">
        <v>5</v>
      </c>
      <c r="C3251" s="4" t="s">
        <v>7</v>
      </c>
      <c r="D3251" s="4" t="s">
        <v>7</v>
      </c>
      <c r="E3251" s="4" t="s">
        <v>7</v>
      </c>
      <c r="F3251" s="4" t="s">
        <v>14</v>
      </c>
      <c r="G3251" s="4" t="s">
        <v>7</v>
      </c>
      <c r="H3251" s="4" t="s">
        <v>7</v>
      </c>
      <c r="I3251" s="4" t="s">
        <v>12</v>
      </c>
    </row>
    <row r="3252" spans="1:9">
      <c r="A3252" t="n">
        <v>35547</v>
      </c>
      <c r="B3252" s="11" t="n">
        <v>5</v>
      </c>
      <c r="C3252" s="7" t="n">
        <v>35</v>
      </c>
      <c r="D3252" s="7" t="n">
        <v>0</v>
      </c>
      <c r="E3252" s="7" t="n">
        <v>0</v>
      </c>
      <c r="F3252" s="7" t="n">
        <v>10</v>
      </c>
      <c r="G3252" s="7" t="n">
        <v>2</v>
      </c>
      <c r="H3252" s="7" t="n">
        <v>1</v>
      </c>
      <c r="I3252" s="12" t="n">
        <f t="normal" ca="1">A3260</f>
        <v>0</v>
      </c>
    </row>
    <row r="3253" spans="1:9">
      <c r="A3253" t="s">
        <v>4</v>
      </c>
      <c r="B3253" s="4" t="s">
        <v>5</v>
      </c>
      <c r="C3253" s="4" t="s">
        <v>11</v>
      </c>
    </row>
    <row r="3254" spans="1:9">
      <c r="A3254" t="n">
        <v>35561</v>
      </c>
      <c r="B3254" s="62" t="n">
        <v>12</v>
      </c>
      <c r="C3254" s="7" t="n">
        <v>8529</v>
      </c>
    </row>
    <row r="3255" spans="1:9">
      <c r="A3255" t="s">
        <v>4</v>
      </c>
      <c r="B3255" s="4" t="s">
        <v>5</v>
      </c>
      <c r="C3255" s="4" t="s">
        <v>7</v>
      </c>
      <c r="D3255" s="4" t="s">
        <v>11</v>
      </c>
    </row>
    <row r="3256" spans="1:9">
      <c r="A3256" t="n">
        <v>35564</v>
      </c>
      <c r="B3256" s="8" t="n">
        <v>162</v>
      </c>
      <c r="C3256" s="7" t="n">
        <v>1</v>
      </c>
      <c r="D3256" s="7" t="n">
        <v>4257</v>
      </c>
    </row>
    <row r="3257" spans="1:9">
      <c r="A3257" t="s">
        <v>4</v>
      </c>
      <c r="B3257" s="4" t="s">
        <v>5</v>
      </c>
      <c r="C3257" s="4" t="s">
        <v>12</v>
      </c>
    </row>
    <row r="3258" spans="1:9">
      <c r="A3258" t="n">
        <v>35568</v>
      </c>
      <c r="B3258" s="13" t="n">
        <v>3</v>
      </c>
      <c r="C3258" s="12" t="n">
        <f t="normal" ca="1">A3284</f>
        <v>0</v>
      </c>
    </row>
    <row r="3259" spans="1:9">
      <c r="A3259" t="s">
        <v>4</v>
      </c>
      <c r="B3259" s="4" t="s">
        <v>5</v>
      </c>
      <c r="C3259" s="4" t="s">
        <v>7</v>
      </c>
      <c r="D3259" s="4" t="s">
        <v>7</v>
      </c>
      <c r="E3259" s="4" t="s">
        <v>7</v>
      </c>
      <c r="F3259" s="4" t="s">
        <v>14</v>
      </c>
      <c r="G3259" s="4" t="s">
        <v>7</v>
      </c>
      <c r="H3259" s="4" t="s">
        <v>7</v>
      </c>
      <c r="I3259" s="4" t="s">
        <v>12</v>
      </c>
    </row>
    <row r="3260" spans="1:9">
      <c r="A3260" t="n">
        <v>35573</v>
      </c>
      <c r="B3260" s="11" t="n">
        <v>5</v>
      </c>
      <c r="C3260" s="7" t="n">
        <v>35</v>
      </c>
      <c r="D3260" s="7" t="n">
        <v>0</v>
      </c>
      <c r="E3260" s="7" t="n">
        <v>0</v>
      </c>
      <c r="F3260" s="7" t="n">
        <v>11</v>
      </c>
      <c r="G3260" s="7" t="n">
        <v>2</v>
      </c>
      <c r="H3260" s="7" t="n">
        <v>1</v>
      </c>
      <c r="I3260" s="12" t="n">
        <f t="normal" ca="1">A3268</f>
        <v>0</v>
      </c>
    </row>
    <row r="3261" spans="1:9">
      <c r="A3261" t="s">
        <v>4</v>
      </c>
      <c r="B3261" s="4" t="s">
        <v>5</v>
      </c>
      <c r="C3261" s="4" t="s">
        <v>11</v>
      </c>
    </row>
    <row r="3262" spans="1:9">
      <c r="A3262" t="n">
        <v>35587</v>
      </c>
      <c r="B3262" s="62" t="n">
        <v>12</v>
      </c>
      <c r="C3262" s="7" t="n">
        <v>8530</v>
      </c>
    </row>
    <row r="3263" spans="1:9">
      <c r="A3263" t="s">
        <v>4</v>
      </c>
      <c r="B3263" s="4" t="s">
        <v>5</v>
      </c>
      <c r="C3263" s="4" t="s">
        <v>7</v>
      </c>
      <c r="D3263" s="4" t="s">
        <v>11</v>
      </c>
    </row>
    <row r="3264" spans="1:9">
      <c r="A3264" t="n">
        <v>35590</v>
      </c>
      <c r="B3264" s="8" t="n">
        <v>162</v>
      </c>
      <c r="C3264" s="7" t="n">
        <v>1</v>
      </c>
      <c r="D3264" s="7" t="n">
        <v>4258</v>
      </c>
    </row>
    <row r="3265" spans="1:9">
      <c r="A3265" t="s">
        <v>4</v>
      </c>
      <c r="B3265" s="4" t="s">
        <v>5</v>
      </c>
      <c r="C3265" s="4" t="s">
        <v>12</v>
      </c>
    </row>
    <row r="3266" spans="1:9">
      <c r="A3266" t="n">
        <v>35594</v>
      </c>
      <c r="B3266" s="13" t="n">
        <v>3</v>
      </c>
      <c r="C3266" s="12" t="n">
        <f t="normal" ca="1">A3284</f>
        <v>0</v>
      </c>
    </row>
    <row r="3267" spans="1:9">
      <c r="A3267" t="s">
        <v>4</v>
      </c>
      <c r="B3267" s="4" t="s">
        <v>5</v>
      </c>
      <c r="C3267" s="4" t="s">
        <v>7</v>
      </c>
      <c r="D3267" s="4" t="s">
        <v>7</v>
      </c>
      <c r="E3267" s="4" t="s">
        <v>7</v>
      </c>
      <c r="F3267" s="4" t="s">
        <v>14</v>
      </c>
      <c r="G3267" s="4" t="s">
        <v>7</v>
      </c>
      <c r="H3267" s="4" t="s">
        <v>7</v>
      </c>
      <c r="I3267" s="4" t="s">
        <v>12</v>
      </c>
    </row>
    <row r="3268" spans="1:9">
      <c r="A3268" t="n">
        <v>35599</v>
      </c>
      <c r="B3268" s="11" t="n">
        <v>5</v>
      </c>
      <c r="C3268" s="7" t="n">
        <v>35</v>
      </c>
      <c r="D3268" s="7" t="n">
        <v>0</v>
      </c>
      <c r="E3268" s="7" t="n">
        <v>0</v>
      </c>
      <c r="F3268" s="7" t="n">
        <v>12</v>
      </c>
      <c r="G3268" s="7" t="n">
        <v>2</v>
      </c>
      <c r="H3268" s="7" t="n">
        <v>1</v>
      </c>
      <c r="I3268" s="12" t="n">
        <f t="normal" ca="1">A3276</f>
        <v>0</v>
      </c>
    </row>
    <row r="3269" spans="1:9">
      <c r="A3269" t="s">
        <v>4</v>
      </c>
      <c r="B3269" s="4" t="s">
        <v>5</v>
      </c>
      <c r="C3269" s="4" t="s">
        <v>11</v>
      </c>
    </row>
    <row r="3270" spans="1:9">
      <c r="A3270" t="n">
        <v>35613</v>
      </c>
      <c r="B3270" s="62" t="n">
        <v>12</v>
      </c>
      <c r="C3270" s="7" t="n">
        <v>8531</v>
      </c>
    </row>
    <row r="3271" spans="1:9">
      <c r="A3271" t="s">
        <v>4</v>
      </c>
      <c r="B3271" s="4" t="s">
        <v>5</v>
      </c>
      <c r="C3271" s="4" t="s">
        <v>7</v>
      </c>
      <c r="D3271" s="4" t="s">
        <v>11</v>
      </c>
    </row>
    <row r="3272" spans="1:9">
      <c r="A3272" t="n">
        <v>35616</v>
      </c>
      <c r="B3272" s="8" t="n">
        <v>162</v>
      </c>
      <c r="C3272" s="7" t="n">
        <v>1</v>
      </c>
      <c r="D3272" s="7" t="n">
        <v>4259</v>
      </c>
    </row>
    <row r="3273" spans="1:9">
      <c r="A3273" t="s">
        <v>4</v>
      </c>
      <c r="B3273" s="4" t="s">
        <v>5</v>
      </c>
      <c r="C3273" s="4" t="s">
        <v>12</v>
      </c>
    </row>
    <row r="3274" spans="1:9">
      <c r="A3274" t="n">
        <v>35620</v>
      </c>
      <c r="B3274" s="13" t="n">
        <v>3</v>
      </c>
      <c r="C3274" s="12" t="n">
        <f t="normal" ca="1">A3284</f>
        <v>0</v>
      </c>
    </row>
    <row r="3275" spans="1:9">
      <c r="A3275" t="s">
        <v>4</v>
      </c>
      <c r="B3275" s="4" t="s">
        <v>5</v>
      </c>
      <c r="C3275" s="4" t="s">
        <v>7</v>
      </c>
      <c r="D3275" s="4" t="s">
        <v>7</v>
      </c>
      <c r="E3275" s="4" t="s">
        <v>7</v>
      </c>
      <c r="F3275" s="4" t="s">
        <v>14</v>
      </c>
      <c r="G3275" s="4" t="s">
        <v>7</v>
      </c>
      <c r="H3275" s="4" t="s">
        <v>7</v>
      </c>
      <c r="I3275" s="4" t="s">
        <v>12</v>
      </c>
    </row>
    <row r="3276" spans="1:9">
      <c r="A3276" t="n">
        <v>35625</v>
      </c>
      <c r="B3276" s="11" t="n">
        <v>5</v>
      </c>
      <c r="C3276" s="7" t="n">
        <v>35</v>
      </c>
      <c r="D3276" s="7" t="n">
        <v>0</v>
      </c>
      <c r="E3276" s="7" t="n">
        <v>0</v>
      </c>
      <c r="F3276" s="7" t="n">
        <v>13</v>
      </c>
      <c r="G3276" s="7" t="n">
        <v>2</v>
      </c>
      <c r="H3276" s="7" t="n">
        <v>1</v>
      </c>
      <c r="I3276" s="12" t="n">
        <f t="normal" ca="1">A3284</f>
        <v>0</v>
      </c>
    </row>
    <row r="3277" spans="1:9">
      <c r="A3277" t="s">
        <v>4</v>
      </c>
      <c r="B3277" s="4" t="s">
        <v>5</v>
      </c>
      <c r="C3277" s="4" t="s">
        <v>11</v>
      </c>
    </row>
    <row r="3278" spans="1:9">
      <c r="A3278" t="n">
        <v>35639</v>
      </c>
      <c r="B3278" s="62" t="n">
        <v>12</v>
      </c>
      <c r="C3278" s="7" t="n">
        <v>8532</v>
      </c>
    </row>
    <row r="3279" spans="1:9">
      <c r="A3279" t="s">
        <v>4</v>
      </c>
      <c r="B3279" s="4" t="s">
        <v>5</v>
      </c>
      <c r="C3279" s="4" t="s">
        <v>11</v>
      </c>
    </row>
    <row r="3280" spans="1:9">
      <c r="A3280" t="n">
        <v>35642</v>
      </c>
      <c r="B3280" s="62" t="n">
        <v>12</v>
      </c>
      <c r="C3280" s="7" t="n">
        <v>8548</v>
      </c>
    </row>
    <row r="3281" spans="1:9">
      <c r="A3281" t="s">
        <v>4</v>
      </c>
      <c r="B3281" s="4" t="s">
        <v>5</v>
      </c>
      <c r="C3281" s="4" t="s">
        <v>7</v>
      </c>
      <c r="D3281" s="4" t="s">
        <v>11</v>
      </c>
    </row>
    <row r="3282" spans="1:9">
      <c r="A3282" t="n">
        <v>35645</v>
      </c>
      <c r="B3282" s="8" t="n">
        <v>162</v>
      </c>
      <c r="C3282" s="7" t="n">
        <v>1</v>
      </c>
      <c r="D3282" s="7" t="n">
        <v>4260</v>
      </c>
    </row>
    <row r="3283" spans="1:9">
      <c r="A3283" t="s">
        <v>4</v>
      </c>
      <c r="B3283" s="4" t="s">
        <v>5</v>
      </c>
    </row>
    <row r="3284" spans="1:9">
      <c r="A3284" t="n">
        <v>35649</v>
      </c>
      <c r="B3284" s="5" t="n">
        <v>1</v>
      </c>
    </row>
    <row r="3285" spans="1:9" s="3" customFormat="1" customHeight="0">
      <c r="A3285" s="3" t="s">
        <v>2</v>
      </c>
      <c r="B3285" s="3" t="s">
        <v>404</v>
      </c>
    </row>
    <row r="3286" spans="1:9">
      <c r="A3286" t="s">
        <v>4</v>
      </c>
      <c r="B3286" s="4" t="s">
        <v>5</v>
      </c>
      <c r="C3286" s="4" t="s">
        <v>7</v>
      </c>
      <c r="D3286" s="4" t="s">
        <v>7</v>
      </c>
      <c r="E3286" s="4" t="s">
        <v>7</v>
      </c>
      <c r="F3286" s="4" t="s">
        <v>7</v>
      </c>
    </row>
    <row r="3287" spans="1:9">
      <c r="A3287" t="n">
        <v>35652</v>
      </c>
      <c r="B3287" s="9" t="n">
        <v>14</v>
      </c>
      <c r="C3287" s="7" t="n">
        <v>2</v>
      </c>
      <c r="D3287" s="7" t="n">
        <v>0</v>
      </c>
      <c r="E3287" s="7" t="n">
        <v>0</v>
      </c>
      <c r="F3287" s="7" t="n">
        <v>0</v>
      </c>
    </row>
    <row r="3288" spans="1:9">
      <c r="A3288" t="s">
        <v>4</v>
      </c>
      <c r="B3288" s="4" t="s">
        <v>5</v>
      </c>
      <c r="C3288" s="4" t="s">
        <v>7</v>
      </c>
      <c r="D3288" s="16" t="s">
        <v>21</v>
      </c>
      <c r="E3288" s="4" t="s">
        <v>5</v>
      </c>
      <c r="F3288" s="4" t="s">
        <v>7</v>
      </c>
      <c r="G3288" s="4" t="s">
        <v>11</v>
      </c>
      <c r="H3288" s="16" t="s">
        <v>22</v>
      </c>
      <c r="I3288" s="4" t="s">
        <v>7</v>
      </c>
      <c r="J3288" s="4" t="s">
        <v>14</v>
      </c>
      <c r="K3288" s="4" t="s">
        <v>7</v>
      </c>
      <c r="L3288" s="4" t="s">
        <v>7</v>
      </c>
      <c r="M3288" s="16" t="s">
        <v>21</v>
      </c>
      <c r="N3288" s="4" t="s">
        <v>5</v>
      </c>
      <c r="O3288" s="4" t="s">
        <v>7</v>
      </c>
      <c r="P3288" s="4" t="s">
        <v>11</v>
      </c>
      <c r="Q3288" s="16" t="s">
        <v>22</v>
      </c>
      <c r="R3288" s="4" t="s">
        <v>7</v>
      </c>
      <c r="S3288" s="4" t="s">
        <v>14</v>
      </c>
      <c r="T3288" s="4" t="s">
        <v>7</v>
      </c>
      <c r="U3288" s="4" t="s">
        <v>7</v>
      </c>
      <c r="V3288" s="4" t="s">
        <v>7</v>
      </c>
      <c r="W3288" s="4" t="s">
        <v>12</v>
      </c>
    </row>
    <row r="3289" spans="1:9">
      <c r="A3289" t="n">
        <v>35657</v>
      </c>
      <c r="B3289" s="11" t="n">
        <v>5</v>
      </c>
      <c r="C3289" s="7" t="n">
        <v>28</v>
      </c>
      <c r="D3289" s="16" t="s">
        <v>3</v>
      </c>
      <c r="E3289" s="8" t="n">
        <v>162</v>
      </c>
      <c r="F3289" s="7" t="n">
        <v>3</v>
      </c>
      <c r="G3289" s="7" t="n">
        <v>4248</v>
      </c>
      <c r="H3289" s="16" t="s">
        <v>3</v>
      </c>
      <c r="I3289" s="7" t="n">
        <v>0</v>
      </c>
      <c r="J3289" s="7" t="n">
        <v>1</v>
      </c>
      <c r="K3289" s="7" t="n">
        <v>2</v>
      </c>
      <c r="L3289" s="7" t="n">
        <v>28</v>
      </c>
      <c r="M3289" s="16" t="s">
        <v>3</v>
      </c>
      <c r="N3289" s="8" t="n">
        <v>162</v>
      </c>
      <c r="O3289" s="7" t="n">
        <v>3</v>
      </c>
      <c r="P3289" s="7" t="n">
        <v>4248</v>
      </c>
      <c r="Q3289" s="16" t="s">
        <v>3</v>
      </c>
      <c r="R3289" s="7" t="n">
        <v>0</v>
      </c>
      <c r="S3289" s="7" t="n">
        <v>2</v>
      </c>
      <c r="T3289" s="7" t="n">
        <v>2</v>
      </c>
      <c r="U3289" s="7" t="n">
        <v>11</v>
      </c>
      <c r="V3289" s="7" t="n">
        <v>1</v>
      </c>
      <c r="W3289" s="12" t="n">
        <f t="normal" ca="1">A3293</f>
        <v>0</v>
      </c>
    </row>
    <row r="3290" spans="1:9">
      <c r="A3290" t="s">
        <v>4</v>
      </c>
      <c r="B3290" s="4" t="s">
        <v>5</v>
      </c>
      <c r="C3290" s="4" t="s">
        <v>7</v>
      </c>
      <c r="D3290" s="4" t="s">
        <v>11</v>
      </c>
      <c r="E3290" s="4" t="s">
        <v>13</v>
      </c>
    </row>
    <row r="3291" spans="1:9">
      <c r="A3291" t="n">
        <v>35686</v>
      </c>
      <c r="B3291" s="17" t="n">
        <v>58</v>
      </c>
      <c r="C3291" s="7" t="n">
        <v>0</v>
      </c>
      <c r="D3291" s="7" t="n">
        <v>0</v>
      </c>
      <c r="E3291" s="7" t="n">
        <v>1</v>
      </c>
    </row>
    <row r="3292" spans="1:9">
      <c r="A3292" t="s">
        <v>4</v>
      </c>
      <c r="B3292" s="4" t="s">
        <v>5</v>
      </c>
      <c r="C3292" s="4" t="s">
        <v>7</v>
      </c>
      <c r="D3292" s="16" t="s">
        <v>21</v>
      </c>
      <c r="E3292" s="4" t="s">
        <v>5</v>
      </c>
      <c r="F3292" s="4" t="s">
        <v>7</v>
      </c>
      <c r="G3292" s="4" t="s">
        <v>11</v>
      </c>
      <c r="H3292" s="16" t="s">
        <v>22</v>
      </c>
      <c r="I3292" s="4" t="s">
        <v>7</v>
      </c>
      <c r="J3292" s="4" t="s">
        <v>14</v>
      </c>
      <c r="K3292" s="4" t="s">
        <v>7</v>
      </c>
      <c r="L3292" s="4" t="s">
        <v>7</v>
      </c>
      <c r="M3292" s="16" t="s">
        <v>21</v>
      </c>
      <c r="N3292" s="4" t="s">
        <v>5</v>
      </c>
      <c r="O3292" s="4" t="s">
        <v>7</v>
      </c>
      <c r="P3292" s="4" t="s">
        <v>11</v>
      </c>
      <c r="Q3292" s="16" t="s">
        <v>22</v>
      </c>
      <c r="R3292" s="4" t="s">
        <v>7</v>
      </c>
      <c r="S3292" s="4" t="s">
        <v>14</v>
      </c>
      <c r="T3292" s="4" t="s">
        <v>7</v>
      </c>
      <c r="U3292" s="4" t="s">
        <v>7</v>
      </c>
      <c r="V3292" s="4" t="s">
        <v>7</v>
      </c>
      <c r="W3292" s="4" t="s">
        <v>12</v>
      </c>
    </row>
    <row r="3293" spans="1:9">
      <c r="A3293" t="n">
        <v>35694</v>
      </c>
      <c r="B3293" s="11" t="n">
        <v>5</v>
      </c>
      <c r="C3293" s="7" t="n">
        <v>28</v>
      </c>
      <c r="D3293" s="16" t="s">
        <v>3</v>
      </c>
      <c r="E3293" s="8" t="n">
        <v>162</v>
      </c>
      <c r="F3293" s="7" t="n">
        <v>3</v>
      </c>
      <c r="G3293" s="7" t="n">
        <v>4248</v>
      </c>
      <c r="H3293" s="16" t="s">
        <v>3</v>
      </c>
      <c r="I3293" s="7" t="n">
        <v>0</v>
      </c>
      <c r="J3293" s="7" t="n">
        <v>1</v>
      </c>
      <c r="K3293" s="7" t="n">
        <v>3</v>
      </c>
      <c r="L3293" s="7" t="n">
        <v>28</v>
      </c>
      <c r="M3293" s="16" t="s">
        <v>3</v>
      </c>
      <c r="N3293" s="8" t="n">
        <v>162</v>
      </c>
      <c r="O3293" s="7" t="n">
        <v>3</v>
      </c>
      <c r="P3293" s="7" t="n">
        <v>4248</v>
      </c>
      <c r="Q3293" s="16" t="s">
        <v>3</v>
      </c>
      <c r="R3293" s="7" t="n">
        <v>0</v>
      </c>
      <c r="S3293" s="7" t="n">
        <v>2</v>
      </c>
      <c r="T3293" s="7" t="n">
        <v>3</v>
      </c>
      <c r="U3293" s="7" t="n">
        <v>9</v>
      </c>
      <c r="V3293" s="7" t="n">
        <v>1</v>
      </c>
      <c r="W3293" s="12" t="n">
        <f t="normal" ca="1">A3303</f>
        <v>0</v>
      </c>
    </row>
    <row r="3294" spans="1:9">
      <c r="A3294" t="s">
        <v>4</v>
      </c>
      <c r="B3294" s="4" t="s">
        <v>5</v>
      </c>
      <c r="C3294" s="4" t="s">
        <v>7</v>
      </c>
      <c r="D3294" s="16" t="s">
        <v>21</v>
      </c>
      <c r="E3294" s="4" t="s">
        <v>5</v>
      </c>
      <c r="F3294" s="4" t="s">
        <v>11</v>
      </c>
      <c r="G3294" s="4" t="s">
        <v>7</v>
      </c>
      <c r="H3294" s="4" t="s">
        <v>7</v>
      </c>
      <c r="I3294" s="4" t="s">
        <v>8</v>
      </c>
      <c r="J3294" s="16" t="s">
        <v>22</v>
      </c>
      <c r="K3294" s="4" t="s">
        <v>7</v>
      </c>
      <c r="L3294" s="4" t="s">
        <v>7</v>
      </c>
      <c r="M3294" s="16" t="s">
        <v>21</v>
      </c>
      <c r="N3294" s="4" t="s">
        <v>5</v>
      </c>
      <c r="O3294" s="4" t="s">
        <v>7</v>
      </c>
      <c r="P3294" s="16" t="s">
        <v>22</v>
      </c>
      <c r="Q3294" s="4" t="s">
        <v>7</v>
      </c>
      <c r="R3294" s="4" t="s">
        <v>14</v>
      </c>
      <c r="S3294" s="4" t="s">
        <v>7</v>
      </c>
      <c r="T3294" s="4" t="s">
        <v>7</v>
      </c>
      <c r="U3294" s="4" t="s">
        <v>7</v>
      </c>
      <c r="V3294" s="16" t="s">
        <v>21</v>
      </c>
      <c r="W3294" s="4" t="s">
        <v>5</v>
      </c>
      <c r="X3294" s="4" t="s">
        <v>7</v>
      </c>
      <c r="Y3294" s="16" t="s">
        <v>22</v>
      </c>
      <c r="Z3294" s="4" t="s">
        <v>7</v>
      </c>
      <c r="AA3294" s="4" t="s">
        <v>14</v>
      </c>
      <c r="AB3294" s="4" t="s">
        <v>7</v>
      </c>
      <c r="AC3294" s="4" t="s">
        <v>7</v>
      </c>
      <c r="AD3294" s="4" t="s">
        <v>7</v>
      </c>
      <c r="AE3294" s="4" t="s">
        <v>12</v>
      </c>
    </row>
    <row r="3295" spans="1:9">
      <c r="A3295" t="n">
        <v>35723</v>
      </c>
      <c r="B3295" s="11" t="n">
        <v>5</v>
      </c>
      <c r="C3295" s="7" t="n">
        <v>28</v>
      </c>
      <c r="D3295" s="16" t="s">
        <v>3</v>
      </c>
      <c r="E3295" s="18" t="n">
        <v>47</v>
      </c>
      <c r="F3295" s="7" t="n">
        <v>61456</v>
      </c>
      <c r="G3295" s="7" t="n">
        <v>2</v>
      </c>
      <c r="H3295" s="7" t="n">
        <v>0</v>
      </c>
      <c r="I3295" s="7" t="s">
        <v>23</v>
      </c>
      <c r="J3295" s="16" t="s">
        <v>3</v>
      </c>
      <c r="K3295" s="7" t="n">
        <v>8</v>
      </c>
      <c r="L3295" s="7" t="n">
        <v>28</v>
      </c>
      <c r="M3295" s="16" t="s">
        <v>3</v>
      </c>
      <c r="N3295" s="19" t="n">
        <v>74</v>
      </c>
      <c r="O3295" s="7" t="n">
        <v>65</v>
      </c>
      <c r="P3295" s="16" t="s">
        <v>3</v>
      </c>
      <c r="Q3295" s="7" t="n">
        <v>0</v>
      </c>
      <c r="R3295" s="7" t="n">
        <v>1</v>
      </c>
      <c r="S3295" s="7" t="n">
        <v>3</v>
      </c>
      <c r="T3295" s="7" t="n">
        <v>9</v>
      </c>
      <c r="U3295" s="7" t="n">
        <v>28</v>
      </c>
      <c r="V3295" s="16" t="s">
        <v>3</v>
      </c>
      <c r="W3295" s="19" t="n">
        <v>74</v>
      </c>
      <c r="X3295" s="7" t="n">
        <v>65</v>
      </c>
      <c r="Y3295" s="16" t="s">
        <v>3</v>
      </c>
      <c r="Z3295" s="7" t="n">
        <v>0</v>
      </c>
      <c r="AA3295" s="7" t="n">
        <v>2</v>
      </c>
      <c r="AB3295" s="7" t="n">
        <v>3</v>
      </c>
      <c r="AC3295" s="7" t="n">
        <v>9</v>
      </c>
      <c r="AD3295" s="7" t="n">
        <v>1</v>
      </c>
      <c r="AE3295" s="12" t="n">
        <f t="normal" ca="1">A3299</f>
        <v>0</v>
      </c>
    </row>
    <row r="3296" spans="1:9">
      <c r="A3296" t="s">
        <v>4</v>
      </c>
      <c r="B3296" s="4" t="s">
        <v>5</v>
      </c>
      <c r="C3296" s="4" t="s">
        <v>11</v>
      </c>
      <c r="D3296" s="4" t="s">
        <v>7</v>
      </c>
      <c r="E3296" s="4" t="s">
        <v>7</v>
      </c>
      <c r="F3296" s="4" t="s">
        <v>8</v>
      </c>
    </row>
    <row r="3297" spans="1:31">
      <c r="A3297" t="n">
        <v>35771</v>
      </c>
      <c r="B3297" s="18" t="n">
        <v>47</v>
      </c>
      <c r="C3297" s="7" t="n">
        <v>61456</v>
      </c>
      <c r="D3297" s="7" t="n">
        <v>0</v>
      </c>
      <c r="E3297" s="7" t="n">
        <v>0</v>
      </c>
      <c r="F3297" s="7" t="s">
        <v>24</v>
      </c>
    </row>
    <row r="3298" spans="1:31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13</v>
      </c>
    </row>
    <row r="3299" spans="1:31">
      <c r="A3299" t="n">
        <v>35784</v>
      </c>
      <c r="B3299" s="17" t="n">
        <v>58</v>
      </c>
      <c r="C3299" s="7" t="n">
        <v>0</v>
      </c>
      <c r="D3299" s="7" t="n">
        <v>300</v>
      </c>
      <c r="E3299" s="7" t="n">
        <v>1</v>
      </c>
    </row>
    <row r="3300" spans="1:31">
      <c r="A3300" t="s">
        <v>4</v>
      </c>
      <c r="B3300" s="4" t="s">
        <v>5</v>
      </c>
      <c r="C3300" s="4" t="s">
        <v>7</v>
      </c>
      <c r="D3300" s="4" t="s">
        <v>11</v>
      </c>
    </row>
    <row r="3301" spans="1:31">
      <c r="A3301" t="n">
        <v>35792</v>
      </c>
      <c r="B3301" s="17" t="n">
        <v>58</v>
      </c>
      <c r="C3301" s="7" t="n">
        <v>255</v>
      </c>
      <c r="D3301" s="7" t="n">
        <v>0</v>
      </c>
    </row>
    <row r="3302" spans="1:31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7</v>
      </c>
      <c r="F3302" s="4" t="s">
        <v>7</v>
      </c>
    </row>
    <row r="3303" spans="1:31">
      <c r="A3303" t="n">
        <v>35796</v>
      </c>
      <c r="B3303" s="9" t="n">
        <v>14</v>
      </c>
      <c r="C3303" s="7" t="n">
        <v>0</v>
      </c>
      <c r="D3303" s="7" t="n">
        <v>0</v>
      </c>
      <c r="E3303" s="7" t="n">
        <v>0</v>
      </c>
      <c r="F3303" s="7" t="n">
        <v>64</v>
      </c>
    </row>
    <row r="3304" spans="1:31">
      <c r="A3304" t="s">
        <v>4</v>
      </c>
      <c r="B3304" s="4" t="s">
        <v>5</v>
      </c>
      <c r="C3304" s="4" t="s">
        <v>7</v>
      </c>
      <c r="D3304" s="4" t="s">
        <v>11</v>
      </c>
    </row>
    <row r="3305" spans="1:31">
      <c r="A3305" t="n">
        <v>35801</v>
      </c>
      <c r="B3305" s="20" t="n">
        <v>22</v>
      </c>
      <c r="C3305" s="7" t="n">
        <v>0</v>
      </c>
      <c r="D3305" s="7" t="n">
        <v>4248</v>
      </c>
    </row>
    <row r="3306" spans="1:31">
      <c r="A3306" t="s">
        <v>4</v>
      </c>
      <c r="B3306" s="4" t="s">
        <v>5</v>
      </c>
      <c r="C3306" s="4" t="s">
        <v>7</v>
      </c>
      <c r="D3306" s="4" t="s">
        <v>11</v>
      </c>
    </row>
    <row r="3307" spans="1:31">
      <c r="A3307" t="n">
        <v>35805</v>
      </c>
      <c r="B3307" s="17" t="n">
        <v>58</v>
      </c>
      <c r="C3307" s="7" t="n">
        <v>5</v>
      </c>
      <c r="D3307" s="7" t="n">
        <v>300</v>
      </c>
    </row>
    <row r="3308" spans="1:31">
      <c r="A3308" t="s">
        <v>4</v>
      </c>
      <c r="B3308" s="4" t="s">
        <v>5</v>
      </c>
      <c r="C3308" s="4" t="s">
        <v>13</v>
      </c>
      <c r="D3308" s="4" t="s">
        <v>11</v>
      </c>
    </row>
    <row r="3309" spans="1:31">
      <c r="A3309" t="n">
        <v>35809</v>
      </c>
      <c r="B3309" s="21" t="n">
        <v>103</v>
      </c>
      <c r="C3309" s="7" t="n">
        <v>0</v>
      </c>
      <c r="D3309" s="7" t="n">
        <v>300</v>
      </c>
    </row>
    <row r="3310" spans="1:31">
      <c r="A3310" t="s">
        <v>4</v>
      </c>
      <c r="B3310" s="4" t="s">
        <v>5</v>
      </c>
      <c r="C3310" s="4" t="s">
        <v>7</v>
      </c>
    </row>
    <row r="3311" spans="1:31">
      <c r="A3311" t="n">
        <v>35816</v>
      </c>
      <c r="B3311" s="22" t="n">
        <v>64</v>
      </c>
      <c r="C3311" s="7" t="n">
        <v>7</v>
      </c>
    </row>
    <row r="3312" spans="1:31">
      <c r="A3312" t="s">
        <v>4</v>
      </c>
      <c r="B3312" s="4" t="s">
        <v>5</v>
      </c>
      <c r="C3312" s="4" t="s">
        <v>7</v>
      </c>
      <c r="D3312" s="4" t="s">
        <v>11</v>
      </c>
    </row>
    <row r="3313" spans="1:6">
      <c r="A3313" t="n">
        <v>35818</v>
      </c>
      <c r="B3313" s="23" t="n">
        <v>72</v>
      </c>
      <c r="C3313" s="7" t="n">
        <v>5</v>
      </c>
      <c r="D3313" s="7" t="n">
        <v>0</v>
      </c>
    </row>
    <row r="3314" spans="1:6">
      <c r="A3314" t="s">
        <v>4</v>
      </c>
      <c r="B3314" s="4" t="s">
        <v>5</v>
      </c>
      <c r="C3314" s="4" t="s">
        <v>7</v>
      </c>
      <c r="D3314" s="16" t="s">
        <v>21</v>
      </c>
      <c r="E3314" s="4" t="s">
        <v>5</v>
      </c>
      <c r="F3314" s="4" t="s">
        <v>7</v>
      </c>
      <c r="G3314" s="4" t="s">
        <v>11</v>
      </c>
      <c r="H3314" s="16" t="s">
        <v>22</v>
      </c>
      <c r="I3314" s="4" t="s">
        <v>7</v>
      </c>
      <c r="J3314" s="4" t="s">
        <v>14</v>
      </c>
      <c r="K3314" s="4" t="s">
        <v>7</v>
      </c>
      <c r="L3314" s="4" t="s">
        <v>7</v>
      </c>
      <c r="M3314" s="4" t="s">
        <v>12</v>
      </c>
    </row>
    <row r="3315" spans="1:6">
      <c r="A3315" t="n">
        <v>35822</v>
      </c>
      <c r="B3315" s="11" t="n">
        <v>5</v>
      </c>
      <c r="C3315" s="7" t="n">
        <v>28</v>
      </c>
      <c r="D3315" s="16" t="s">
        <v>3</v>
      </c>
      <c r="E3315" s="8" t="n">
        <v>162</v>
      </c>
      <c r="F3315" s="7" t="n">
        <v>4</v>
      </c>
      <c r="G3315" s="7" t="n">
        <v>4248</v>
      </c>
      <c r="H3315" s="16" t="s">
        <v>3</v>
      </c>
      <c r="I3315" s="7" t="n">
        <v>0</v>
      </c>
      <c r="J3315" s="7" t="n">
        <v>1</v>
      </c>
      <c r="K3315" s="7" t="n">
        <v>2</v>
      </c>
      <c r="L3315" s="7" t="n">
        <v>1</v>
      </c>
      <c r="M3315" s="12" t="n">
        <f t="normal" ca="1">A3321</f>
        <v>0</v>
      </c>
    </row>
    <row r="3316" spans="1:6">
      <c r="A3316" t="s">
        <v>4</v>
      </c>
      <c r="B3316" s="4" t="s">
        <v>5</v>
      </c>
      <c r="C3316" s="4" t="s">
        <v>7</v>
      </c>
      <c r="D3316" s="4" t="s">
        <v>8</v>
      </c>
    </row>
    <row r="3317" spans="1:6">
      <c r="A3317" t="n">
        <v>35839</v>
      </c>
      <c r="B3317" s="6" t="n">
        <v>2</v>
      </c>
      <c r="C3317" s="7" t="n">
        <v>10</v>
      </c>
      <c r="D3317" s="7" t="s">
        <v>25</v>
      </c>
    </row>
    <row r="3318" spans="1:6">
      <c r="A3318" t="s">
        <v>4</v>
      </c>
      <c r="B3318" s="4" t="s">
        <v>5</v>
      </c>
      <c r="C3318" s="4" t="s">
        <v>11</v>
      </c>
    </row>
    <row r="3319" spans="1:6">
      <c r="A3319" t="n">
        <v>35856</v>
      </c>
      <c r="B3319" s="24" t="n">
        <v>16</v>
      </c>
      <c r="C3319" s="7" t="n">
        <v>0</v>
      </c>
    </row>
    <row r="3320" spans="1:6">
      <c r="A3320" t="s">
        <v>4</v>
      </c>
      <c r="B3320" s="4" t="s">
        <v>5</v>
      </c>
      <c r="C3320" s="4" t="s">
        <v>7</v>
      </c>
      <c r="D3320" s="4" t="s">
        <v>11</v>
      </c>
      <c r="E3320" s="4" t="s">
        <v>11</v>
      </c>
      <c r="F3320" s="4" t="s">
        <v>11</v>
      </c>
      <c r="G3320" s="4" t="s">
        <v>11</v>
      </c>
      <c r="H3320" s="4" t="s">
        <v>11</v>
      </c>
      <c r="I3320" s="4" t="s">
        <v>11</v>
      </c>
      <c r="J3320" s="4" t="s">
        <v>11</v>
      </c>
      <c r="K3320" s="4" t="s">
        <v>11</v>
      </c>
      <c r="L3320" s="4" t="s">
        <v>11</v>
      </c>
      <c r="M3320" s="4" t="s">
        <v>11</v>
      </c>
      <c r="N3320" s="4" t="s">
        <v>14</v>
      </c>
      <c r="O3320" s="4" t="s">
        <v>14</v>
      </c>
      <c r="P3320" s="4" t="s">
        <v>14</v>
      </c>
      <c r="Q3320" s="4" t="s">
        <v>14</v>
      </c>
      <c r="R3320" s="4" t="s">
        <v>7</v>
      </c>
      <c r="S3320" s="4" t="s">
        <v>8</v>
      </c>
    </row>
    <row r="3321" spans="1:6">
      <c r="A3321" t="n">
        <v>35859</v>
      </c>
      <c r="B3321" s="25" t="n">
        <v>75</v>
      </c>
      <c r="C3321" s="7" t="n">
        <v>0</v>
      </c>
      <c r="D3321" s="7" t="n">
        <v>0</v>
      </c>
      <c r="E3321" s="7" t="n">
        <v>0</v>
      </c>
      <c r="F3321" s="7" t="n">
        <v>1024</v>
      </c>
      <c r="G3321" s="7" t="n">
        <v>720</v>
      </c>
      <c r="H3321" s="7" t="n">
        <v>0</v>
      </c>
      <c r="I3321" s="7" t="n">
        <v>0</v>
      </c>
      <c r="J3321" s="7" t="n">
        <v>0</v>
      </c>
      <c r="K3321" s="7" t="n">
        <v>0</v>
      </c>
      <c r="L3321" s="7" t="n">
        <v>1024</v>
      </c>
      <c r="M3321" s="7" t="n">
        <v>720</v>
      </c>
      <c r="N3321" s="7" t="n">
        <v>1065353216</v>
      </c>
      <c r="O3321" s="7" t="n">
        <v>1065353216</v>
      </c>
      <c r="P3321" s="7" t="n">
        <v>1065353216</v>
      </c>
      <c r="Q3321" s="7" t="n">
        <v>0</v>
      </c>
      <c r="R3321" s="7" t="n">
        <v>1</v>
      </c>
      <c r="S3321" s="7" t="s">
        <v>48</v>
      </c>
    </row>
    <row r="3322" spans="1:6">
      <c r="A3322" t="s">
        <v>4</v>
      </c>
      <c r="B3322" s="4" t="s">
        <v>5</v>
      </c>
      <c r="C3322" s="4" t="s">
        <v>7</v>
      </c>
      <c r="D3322" s="4" t="s">
        <v>7</v>
      </c>
      <c r="E3322" s="4" t="s">
        <v>7</v>
      </c>
      <c r="F3322" s="4" t="s">
        <v>13</v>
      </c>
      <c r="G3322" s="4" t="s">
        <v>13</v>
      </c>
      <c r="H3322" s="4" t="s">
        <v>13</v>
      </c>
      <c r="I3322" s="4" t="s">
        <v>13</v>
      </c>
      <c r="J3322" s="4" t="s">
        <v>13</v>
      </c>
    </row>
    <row r="3323" spans="1:6">
      <c r="A3323" t="n">
        <v>35907</v>
      </c>
      <c r="B3323" s="26" t="n">
        <v>76</v>
      </c>
      <c r="C3323" s="7" t="n">
        <v>0</v>
      </c>
      <c r="D3323" s="7" t="n">
        <v>9</v>
      </c>
      <c r="E3323" s="7" t="n">
        <v>2</v>
      </c>
      <c r="F3323" s="7" t="n">
        <v>0</v>
      </c>
      <c r="G3323" s="7" t="n">
        <v>0</v>
      </c>
      <c r="H3323" s="7" t="n">
        <v>0</v>
      </c>
      <c r="I3323" s="7" t="n">
        <v>0</v>
      </c>
      <c r="J3323" s="7" t="n">
        <v>0</v>
      </c>
    </row>
    <row r="3324" spans="1:6">
      <c r="A3324" t="s">
        <v>4</v>
      </c>
      <c r="B3324" s="4" t="s">
        <v>5</v>
      </c>
      <c r="C3324" s="4" t="s">
        <v>11</v>
      </c>
      <c r="D3324" s="4" t="s">
        <v>8</v>
      </c>
      <c r="E3324" s="4" t="s">
        <v>8</v>
      </c>
      <c r="F3324" s="4" t="s">
        <v>8</v>
      </c>
      <c r="G3324" s="4" t="s">
        <v>7</v>
      </c>
      <c r="H3324" s="4" t="s">
        <v>14</v>
      </c>
      <c r="I3324" s="4" t="s">
        <v>13</v>
      </c>
      <c r="J3324" s="4" t="s">
        <v>13</v>
      </c>
      <c r="K3324" s="4" t="s">
        <v>13</v>
      </c>
      <c r="L3324" s="4" t="s">
        <v>13</v>
      </c>
      <c r="M3324" s="4" t="s">
        <v>13</v>
      </c>
      <c r="N3324" s="4" t="s">
        <v>13</v>
      </c>
      <c r="O3324" s="4" t="s">
        <v>13</v>
      </c>
      <c r="P3324" s="4" t="s">
        <v>8</v>
      </c>
      <c r="Q3324" s="4" t="s">
        <v>8</v>
      </c>
      <c r="R3324" s="4" t="s">
        <v>14</v>
      </c>
      <c r="S3324" s="4" t="s">
        <v>7</v>
      </c>
      <c r="T3324" s="4" t="s">
        <v>14</v>
      </c>
      <c r="U3324" s="4" t="s">
        <v>14</v>
      </c>
      <c r="V3324" s="4" t="s">
        <v>11</v>
      </c>
    </row>
    <row r="3325" spans="1:6">
      <c r="A3325" t="n">
        <v>35931</v>
      </c>
      <c r="B3325" s="28" t="n">
        <v>19</v>
      </c>
      <c r="C3325" s="7" t="n">
        <v>1</v>
      </c>
      <c r="D3325" s="7" t="s">
        <v>405</v>
      </c>
      <c r="E3325" s="7" t="s">
        <v>339</v>
      </c>
      <c r="F3325" s="7" t="s">
        <v>17</v>
      </c>
      <c r="G3325" s="7" t="n">
        <v>0</v>
      </c>
      <c r="H3325" s="7" t="n">
        <v>1</v>
      </c>
      <c r="I3325" s="7" t="n">
        <v>0</v>
      </c>
      <c r="J3325" s="7" t="n">
        <v>0</v>
      </c>
      <c r="K3325" s="7" t="n">
        <v>0</v>
      </c>
      <c r="L3325" s="7" t="n">
        <v>0</v>
      </c>
      <c r="M3325" s="7" t="n">
        <v>1</v>
      </c>
      <c r="N3325" s="7" t="n">
        <v>1.60000002384186</v>
      </c>
      <c r="O3325" s="7" t="n">
        <v>0.0900000035762787</v>
      </c>
      <c r="P3325" s="7" t="s">
        <v>17</v>
      </c>
      <c r="Q3325" s="7" t="s">
        <v>17</v>
      </c>
      <c r="R3325" s="7" t="n">
        <v>-1</v>
      </c>
      <c r="S3325" s="7" t="n">
        <v>0</v>
      </c>
      <c r="T3325" s="7" t="n">
        <v>0</v>
      </c>
      <c r="U3325" s="7" t="n">
        <v>0</v>
      </c>
      <c r="V3325" s="7" t="n">
        <v>0</v>
      </c>
    </row>
    <row r="3326" spans="1:6">
      <c r="A3326" t="s">
        <v>4</v>
      </c>
      <c r="B3326" s="4" t="s">
        <v>5</v>
      </c>
      <c r="C3326" s="4" t="s">
        <v>11</v>
      </c>
      <c r="D3326" s="4" t="s">
        <v>7</v>
      </c>
      <c r="E3326" s="4" t="s">
        <v>7</v>
      </c>
      <c r="F3326" s="4" t="s">
        <v>8</v>
      </c>
    </row>
    <row r="3327" spans="1:6">
      <c r="A3327" t="n">
        <v>36004</v>
      </c>
      <c r="B3327" s="29" t="n">
        <v>20</v>
      </c>
      <c r="C3327" s="7" t="n">
        <v>0</v>
      </c>
      <c r="D3327" s="7" t="n">
        <v>3</v>
      </c>
      <c r="E3327" s="7" t="n">
        <v>10</v>
      </c>
      <c r="F3327" s="7" t="s">
        <v>60</v>
      </c>
    </row>
    <row r="3328" spans="1:6">
      <c r="A3328" t="s">
        <v>4</v>
      </c>
      <c r="B3328" s="4" t="s">
        <v>5</v>
      </c>
      <c r="C3328" s="4" t="s">
        <v>11</v>
      </c>
    </row>
    <row r="3329" spans="1:22">
      <c r="A3329" t="n">
        <v>36022</v>
      </c>
      <c r="B3329" s="24" t="n">
        <v>16</v>
      </c>
      <c r="C3329" s="7" t="n">
        <v>0</v>
      </c>
    </row>
    <row r="3330" spans="1:22">
      <c r="A3330" t="s">
        <v>4</v>
      </c>
      <c r="B3330" s="4" t="s">
        <v>5</v>
      </c>
      <c r="C3330" s="4" t="s">
        <v>11</v>
      </c>
      <c r="D3330" s="4" t="s">
        <v>7</v>
      </c>
      <c r="E3330" s="4" t="s">
        <v>7</v>
      </c>
      <c r="F3330" s="4" t="s">
        <v>8</v>
      </c>
    </row>
    <row r="3331" spans="1:22">
      <c r="A3331" t="n">
        <v>36025</v>
      </c>
      <c r="B3331" s="29" t="n">
        <v>20</v>
      </c>
      <c r="C3331" s="7" t="n">
        <v>1</v>
      </c>
      <c r="D3331" s="7" t="n">
        <v>3</v>
      </c>
      <c r="E3331" s="7" t="n">
        <v>10</v>
      </c>
      <c r="F3331" s="7" t="s">
        <v>60</v>
      </c>
    </row>
    <row r="3332" spans="1:22">
      <c r="A3332" t="s">
        <v>4</v>
      </c>
      <c r="B3332" s="4" t="s">
        <v>5</v>
      </c>
      <c r="C3332" s="4" t="s">
        <v>11</v>
      </c>
    </row>
    <row r="3333" spans="1:22">
      <c r="A3333" t="n">
        <v>36043</v>
      </c>
      <c r="B3333" s="24" t="n">
        <v>16</v>
      </c>
      <c r="C3333" s="7" t="n">
        <v>0</v>
      </c>
    </row>
    <row r="3334" spans="1:22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8</v>
      </c>
      <c r="F3334" s="4" t="s">
        <v>8</v>
      </c>
    </row>
    <row r="3335" spans="1:22">
      <c r="A3335" t="n">
        <v>36046</v>
      </c>
      <c r="B3335" s="30" t="n">
        <v>36</v>
      </c>
      <c r="C3335" s="7" t="n">
        <v>10</v>
      </c>
      <c r="D3335" s="7" t="n">
        <v>1</v>
      </c>
      <c r="E3335" s="7" t="s">
        <v>405</v>
      </c>
      <c r="F3335" s="7" t="s">
        <v>17</v>
      </c>
    </row>
    <row r="3336" spans="1:22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7</v>
      </c>
      <c r="F3336" s="4" t="s">
        <v>8</v>
      </c>
      <c r="G3336" s="4" t="s">
        <v>8</v>
      </c>
      <c r="H3336" s="4" t="s">
        <v>8</v>
      </c>
      <c r="I3336" s="4" t="s">
        <v>8</v>
      </c>
      <c r="J3336" s="4" t="s">
        <v>8</v>
      </c>
      <c r="K3336" s="4" t="s">
        <v>8</v>
      </c>
      <c r="L3336" s="4" t="s">
        <v>8</v>
      </c>
      <c r="M3336" s="4" t="s">
        <v>8</v>
      </c>
      <c r="N3336" s="4" t="s">
        <v>8</v>
      </c>
      <c r="O3336" s="4" t="s">
        <v>8</v>
      </c>
      <c r="P3336" s="4" t="s">
        <v>8</v>
      </c>
      <c r="Q3336" s="4" t="s">
        <v>8</v>
      </c>
      <c r="R3336" s="4" t="s">
        <v>8</v>
      </c>
      <c r="S3336" s="4" t="s">
        <v>8</v>
      </c>
      <c r="T3336" s="4" t="s">
        <v>8</v>
      </c>
      <c r="U3336" s="4" t="s">
        <v>8</v>
      </c>
    </row>
    <row r="3337" spans="1:22">
      <c r="A3337" t="n">
        <v>36064</v>
      </c>
      <c r="B3337" s="30" t="n">
        <v>36</v>
      </c>
      <c r="C3337" s="7" t="n">
        <v>8</v>
      </c>
      <c r="D3337" s="7" t="n">
        <v>1</v>
      </c>
      <c r="E3337" s="7" t="n">
        <v>0</v>
      </c>
      <c r="F3337" s="7" t="s">
        <v>63</v>
      </c>
      <c r="G3337" s="7" t="s">
        <v>406</v>
      </c>
      <c r="H3337" s="7" t="s">
        <v>17</v>
      </c>
      <c r="I3337" s="7" t="s">
        <v>17</v>
      </c>
      <c r="J3337" s="7" t="s">
        <v>17</v>
      </c>
      <c r="K3337" s="7" t="s">
        <v>17</v>
      </c>
      <c r="L3337" s="7" t="s">
        <v>17</v>
      </c>
      <c r="M3337" s="7" t="s">
        <v>17</v>
      </c>
      <c r="N3337" s="7" t="s">
        <v>17</v>
      </c>
      <c r="O3337" s="7" t="s">
        <v>17</v>
      </c>
      <c r="P3337" s="7" t="s">
        <v>17</v>
      </c>
      <c r="Q3337" s="7" t="s">
        <v>17</v>
      </c>
      <c r="R3337" s="7" t="s">
        <v>17</v>
      </c>
      <c r="S3337" s="7" t="s">
        <v>17</v>
      </c>
      <c r="T3337" s="7" t="s">
        <v>17</v>
      </c>
      <c r="U3337" s="7" t="s">
        <v>17</v>
      </c>
    </row>
    <row r="3338" spans="1:22">
      <c r="A3338" t="s">
        <v>4</v>
      </c>
      <c r="B3338" s="4" t="s">
        <v>5</v>
      </c>
      <c r="C3338" s="4" t="s">
        <v>7</v>
      </c>
      <c r="D3338" s="4" t="s">
        <v>11</v>
      </c>
      <c r="E3338" s="4" t="s">
        <v>7</v>
      </c>
      <c r="F3338" s="4" t="s">
        <v>12</v>
      </c>
    </row>
    <row r="3339" spans="1:22">
      <c r="A3339" t="n">
        <v>36107</v>
      </c>
      <c r="B3339" s="11" t="n">
        <v>5</v>
      </c>
      <c r="C3339" s="7" t="n">
        <v>30</v>
      </c>
      <c r="D3339" s="7" t="n">
        <v>6471</v>
      </c>
      <c r="E3339" s="7" t="n">
        <v>1</v>
      </c>
      <c r="F3339" s="12" t="n">
        <f t="normal" ca="1">A3345</f>
        <v>0</v>
      </c>
    </row>
    <row r="3340" spans="1:22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8</v>
      </c>
      <c r="F3340" s="4" t="s">
        <v>8</v>
      </c>
    </row>
    <row r="3341" spans="1:22">
      <c r="A3341" t="n">
        <v>36116</v>
      </c>
      <c r="B3341" s="30" t="n">
        <v>36</v>
      </c>
      <c r="C3341" s="7" t="n">
        <v>10</v>
      </c>
      <c r="D3341" s="7" t="n">
        <v>0</v>
      </c>
      <c r="E3341" s="7" t="s">
        <v>61</v>
      </c>
      <c r="F3341" s="7" t="s">
        <v>17</v>
      </c>
    </row>
    <row r="3342" spans="1:22">
      <c r="A3342" t="s">
        <v>4</v>
      </c>
      <c r="B3342" s="4" t="s">
        <v>5</v>
      </c>
      <c r="C3342" s="4" t="s">
        <v>7</v>
      </c>
      <c r="D3342" s="4" t="s">
        <v>11</v>
      </c>
      <c r="E3342" s="4" t="s">
        <v>7</v>
      </c>
      <c r="F3342" s="4" t="s">
        <v>8</v>
      </c>
      <c r="G3342" s="4" t="s">
        <v>8</v>
      </c>
      <c r="H3342" s="4" t="s">
        <v>8</v>
      </c>
      <c r="I3342" s="4" t="s">
        <v>8</v>
      </c>
      <c r="J3342" s="4" t="s">
        <v>8</v>
      </c>
      <c r="K3342" s="4" t="s">
        <v>8</v>
      </c>
      <c r="L3342" s="4" t="s">
        <v>8</v>
      </c>
      <c r="M3342" s="4" t="s">
        <v>8</v>
      </c>
      <c r="N3342" s="4" t="s">
        <v>8</v>
      </c>
      <c r="O3342" s="4" t="s">
        <v>8</v>
      </c>
      <c r="P3342" s="4" t="s">
        <v>8</v>
      </c>
      <c r="Q3342" s="4" t="s">
        <v>8</v>
      </c>
      <c r="R3342" s="4" t="s">
        <v>8</v>
      </c>
      <c r="S3342" s="4" t="s">
        <v>8</v>
      </c>
      <c r="T3342" s="4" t="s">
        <v>8</v>
      </c>
      <c r="U3342" s="4" t="s">
        <v>8</v>
      </c>
    </row>
    <row r="3343" spans="1:22">
      <c r="A3343" t="n">
        <v>36134</v>
      </c>
      <c r="B3343" s="30" t="n">
        <v>36</v>
      </c>
      <c r="C3343" s="7" t="n">
        <v>8</v>
      </c>
      <c r="D3343" s="7" t="n">
        <v>0</v>
      </c>
      <c r="E3343" s="7" t="n">
        <v>0</v>
      </c>
      <c r="F3343" s="7" t="s">
        <v>62</v>
      </c>
      <c r="G3343" s="7" t="s">
        <v>63</v>
      </c>
      <c r="H3343" s="7" t="s">
        <v>17</v>
      </c>
      <c r="I3343" s="7" t="s">
        <v>17</v>
      </c>
      <c r="J3343" s="7" t="s">
        <v>17</v>
      </c>
      <c r="K3343" s="7" t="s">
        <v>17</v>
      </c>
      <c r="L3343" s="7" t="s">
        <v>17</v>
      </c>
      <c r="M3343" s="7" t="s">
        <v>17</v>
      </c>
      <c r="N3343" s="7" t="s">
        <v>17</v>
      </c>
      <c r="O3343" s="7" t="s">
        <v>17</v>
      </c>
      <c r="P3343" s="7" t="s">
        <v>17</v>
      </c>
      <c r="Q3343" s="7" t="s">
        <v>17</v>
      </c>
      <c r="R3343" s="7" t="s">
        <v>17</v>
      </c>
      <c r="S3343" s="7" t="s">
        <v>17</v>
      </c>
      <c r="T3343" s="7" t="s">
        <v>17</v>
      </c>
      <c r="U3343" s="7" t="s">
        <v>17</v>
      </c>
    </row>
    <row r="3344" spans="1:22">
      <c r="A3344" t="s">
        <v>4</v>
      </c>
      <c r="B3344" s="4" t="s">
        <v>5</v>
      </c>
      <c r="C3344" s="4" t="s">
        <v>7</v>
      </c>
    </row>
    <row r="3345" spans="1:21">
      <c r="A3345" t="n">
        <v>36173</v>
      </c>
      <c r="B3345" s="31" t="n">
        <v>116</v>
      </c>
      <c r="C3345" s="7" t="n">
        <v>0</v>
      </c>
    </row>
    <row r="3346" spans="1:21">
      <c r="A3346" t="s">
        <v>4</v>
      </c>
      <c r="B3346" s="4" t="s">
        <v>5</v>
      </c>
      <c r="C3346" s="4" t="s">
        <v>7</v>
      </c>
      <c r="D3346" s="4" t="s">
        <v>11</v>
      </c>
    </row>
    <row r="3347" spans="1:21">
      <c r="A3347" t="n">
        <v>36175</v>
      </c>
      <c r="B3347" s="31" t="n">
        <v>116</v>
      </c>
      <c r="C3347" s="7" t="n">
        <v>2</v>
      </c>
      <c r="D3347" s="7" t="n">
        <v>1</v>
      </c>
    </row>
    <row r="3348" spans="1:21">
      <c r="A3348" t="s">
        <v>4</v>
      </c>
      <c r="B3348" s="4" t="s">
        <v>5</v>
      </c>
      <c r="C3348" s="4" t="s">
        <v>7</v>
      </c>
      <c r="D3348" s="4" t="s">
        <v>14</v>
      </c>
    </row>
    <row r="3349" spans="1:21">
      <c r="A3349" t="n">
        <v>36179</v>
      </c>
      <c r="B3349" s="31" t="n">
        <v>116</v>
      </c>
      <c r="C3349" s="7" t="n">
        <v>5</v>
      </c>
      <c r="D3349" s="7" t="n">
        <v>1103626240</v>
      </c>
    </row>
    <row r="3350" spans="1:21">
      <c r="A3350" t="s">
        <v>4</v>
      </c>
      <c r="B3350" s="4" t="s">
        <v>5</v>
      </c>
      <c r="C3350" s="4" t="s">
        <v>7</v>
      </c>
      <c r="D3350" s="4" t="s">
        <v>11</v>
      </c>
    </row>
    <row r="3351" spans="1:21">
      <c r="A3351" t="n">
        <v>36185</v>
      </c>
      <c r="B3351" s="31" t="n">
        <v>116</v>
      </c>
      <c r="C3351" s="7" t="n">
        <v>6</v>
      </c>
      <c r="D3351" s="7" t="n">
        <v>1</v>
      </c>
    </row>
    <row r="3352" spans="1:21">
      <c r="A3352" t="s">
        <v>4</v>
      </c>
      <c r="B3352" s="4" t="s">
        <v>5</v>
      </c>
      <c r="C3352" s="4" t="s">
        <v>7</v>
      </c>
      <c r="D3352" s="4" t="s">
        <v>7</v>
      </c>
      <c r="E3352" s="4" t="s">
        <v>7</v>
      </c>
      <c r="F3352" s="4" t="s">
        <v>7</v>
      </c>
    </row>
    <row r="3353" spans="1:21">
      <c r="A3353" t="n">
        <v>36189</v>
      </c>
      <c r="B3353" s="9" t="n">
        <v>14</v>
      </c>
      <c r="C3353" s="7" t="n">
        <v>0</v>
      </c>
      <c r="D3353" s="7" t="n">
        <v>4</v>
      </c>
      <c r="E3353" s="7" t="n">
        <v>0</v>
      </c>
      <c r="F3353" s="7" t="n">
        <v>0</v>
      </c>
    </row>
    <row r="3354" spans="1:21">
      <c r="A3354" t="s">
        <v>4</v>
      </c>
      <c r="B3354" s="4" t="s">
        <v>5</v>
      </c>
      <c r="C3354" s="4" t="s">
        <v>11</v>
      </c>
      <c r="D3354" s="4" t="s">
        <v>13</v>
      </c>
      <c r="E3354" s="4" t="s">
        <v>13</v>
      </c>
      <c r="F3354" s="4" t="s">
        <v>13</v>
      </c>
      <c r="G3354" s="4" t="s">
        <v>13</v>
      </c>
    </row>
    <row r="3355" spans="1:21">
      <c r="A3355" t="n">
        <v>36194</v>
      </c>
      <c r="B3355" s="32" t="n">
        <v>46</v>
      </c>
      <c r="C3355" s="7" t="n">
        <v>0</v>
      </c>
      <c r="D3355" s="7" t="n">
        <v>-2.09999990463257</v>
      </c>
      <c r="E3355" s="7" t="n">
        <v>-0.5</v>
      </c>
      <c r="F3355" s="7" t="n">
        <v>-11.1199998855591</v>
      </c>
      <c r="G3355" s="7" t="n">
        <v>215.100006103516</v>
      </c>
    </row>
    <row r="3356" spans="1:21">
      <c r="A3356" t="s">
        <v>4</v>
      </c>
      <c r="B3356" s="4" t="s">
        <v>5</v>
      </c>
      <c r="C3356" s="4" t="s">
        <v>11</v>
      </c>
      <c r="D3356" s="4" t="s">
        <v>7</v>
      </c>
      <c r="E3356" s="4" t="s">
        <v>8</v>
      </c>
      <c r="F3356" s="4" t="s">
        <v>13</v>
      </c>
      <c r="G3356" s="4" t="s">
        <v>13</v>
      </c>
      <c r="H3356" s="4" t="s">
        <v>13</v>
      </c>
    </row>
    <row r="3357" spans="1:21">
      <c r="A3357" t="n">
        <v>36213</v>
      </c>
      <c r="B3357" s="33" t="n">
        <v>48</v>
      </c>
      <c r="C3357" s="7" t="n">
        <v>0</v>
      </c>
      <c r="D3357" s="7" t="n">
        <v>0</v>
      </c>
      <c r="E3357" s="7" t="s">
        <v>62</v>
      </c>
      <c r="F3357" s="7" t="n">
        <v>0</v>
      </c>
      <c r="G3357" s="7" t="n">
        <v>1</v>
      </c>
      <c r="H3357" s="7" t="n">
        <v>0</v>
      </c>
    </row>
    <row r="3358" spans="1:21">
      <c r="A3358" t="s">
        <v>4</v>
      </c>
      <c r="B3358" s="4" t="s">
        <v>5</v>
      </c>
      <c r="C3358" s="4" t="s">
        <v>11</v>
      </c>
      <c r="D3358" s="4" t="s">
        <v>13</v>
      </c>
      <c r="E3358" s="4" t="s">
        <v>13</v>
      </c>
      <c r="F3358" s="4" t="s">
        <v>13</v>
      </c>
      <c r="G3358" s="4" t="s">
        <v>13</v>
      </c>
    </row>
    <row r="3359" spans="1:21">
      <c r="A3359" t="n">
        <v>36239</v>
      </c>
      <c r="B3359" s="32" t="n">
        <v>46</v>
      </c>
      <c r="C3359" s="7" t="n">
        <v>1</v>
      </c>
      <c r="D3359" s="7" t="n">
        <v>6.13000011444092</v>
      </c>
      <c r="E3359" s="7" t="n">
        <v>0.159999996423721</v>
      </c>
      <c r="F3359" s="7" t="n">
        <v>2</v>
      </c>
      <c r="G3359" s="7" t="n">
        <v>180</v>
      </c>
    </row>
    <row r="3360" spans="1:21">
      <c r="A3360" t="s">
        <v>4</v>
      </c>
      <c r="B3360" s="4" t="s">
        <v>5</v>
      </c>
      <c r="C3360" s="4" t="s">
        <v>7</v>
      </c>
      <c r="D3360" s="4" t="s">
        <v>11</v>
      </c>
      <c r="E3360" s="4" t="s">
        <v>8</v>
      </c>
      <c r="F3360" s="4" t="s">
        <v>8</v>
      </c>
      <c r="G3360" s="4" t="s">
        <v>8</v>
      </c>
      <c r="H3360" s="4" t="s">
        <v>8</v>
      </c>
    </row>
    <row r="3361" spans="1:8">
      <c r="A3361" t="n">
        <v>36258</v>
      </c>
      <c r="B3361" s="38" t="n">
        <v>51</v>
      </c>
      <c r="C3361" s="7" t="n">
        <v>3</v>
      </c>
      <c r="D3361" s="7" t="n">
        <v>0</v>
      </c>
      <c r="E3361" s="7" t="s">
        <v>407</v>
      </c>
      <c r="F3361" s="7" t="s">
        <v>109</v>
      </c>
      <c r="G3361" s="7" t="s">
        <v>86</v>
      </c>
      <c r="H3361" s="7" t="s">
        <v>87</v>
      </c>
    </row>
    <row r="3362" spans="1:8">
      <c r="A3362" t="s">
        <v>4</v>
      </c>
      <c r="B3362" s="4" t="s">
        <v>5</v>
      </c>
      <c r="C3362" s="4" t="s">
        <v>7</v>
      </c>
      <c r="D3362" s="4" t="s">
        <v>7</v>
      </c>
      <c r="E3362" s="4" t="s">
        <v>13</v>
      </c>
      <c r="F3362" s="4" t="s">
        <v>13</v>
      </c>
      <c r="G3362" s="4" t="s">
        <v>13</v>
      </c>
      <c r="H3362" s="4" t="s">
        <v>11</v>
      </c>
    </row>
    <row r="3363" spans="1:8">
      <c r="A3363" t="n">
        <v>36271</v>
      </c>
      <c r="B3363" s="35" t="n">
        <v>45</v>
      </c>
      <c r="C3363" s="7" t="n">
        <v>2</v>
      </c>
      <c r="D3363" s="7" t="n">
        <v>3</v>
      </c>
      <c r="E3363" s="7" t="n">
        <v>-2.03999996185303</v>
      </c>
      <c r="F3363" s="7" t="n">
        <v>0.0900000035762787</v>
      </c>
      <c r="G3363" s="7" t="n">
        <v>-11.039999961853</v>
      </c>
      <c r="H3363" s="7" t="n">
        <v>0</v>
      </c>
    </row>
    <row r="3364" spans="1:8">
      <c r="A3364" t="s">
        <v>4</v>
      </c>
      <c r="B3364" s="4" t="s">
        <v>5</v>
      </c>
      <c r="C3364" s="4" t="s">
        <v>7</v>
      </c>
      <c r="D3364" s="4" t="s">
        <v>7</v>
      </c>
      <c r="E3364" s="4" t="s">
        <v>13</v>
      </c>
      <c r="F3364" s="4" t="s">
        <v>13</v>
      </c>
      <c r="G3364" s="4" t="s">
        <v>13</v>
      </c>
      <c r="H3364" s="4" t="s">
        <v>11</v>
      </c>
      <c r="I3364" s="4" t="s">
        <v>7</v>
      </c>
    </row>
    <row r="3365" spans="1:8">
      <c r="A3365" t="n">
        <v>36288</v>
      </c>
      <c r="B3365" s="35" t="n">
        <v>45</v>
      </c>
      <c r="C3365" s="7" t="n">
        <v>4</v>
      </c>
      <c r="D3365" s="7" t="n">
        <v>3</v>
      </c>
      <c r="E3365" s="7" t="n">
        <v>17.5900001525879</v>
      </c>
      <c r="F3365" s="7" t="n">
        <v>201.940002441406</v>
      </c>
      <c r="G3365" s="7" t="n">
        <v>-5</v>
      </c>
      <c r="H3365" s="7" t="n">
        <v>0</v>
      </c>
      <c r="I3365" s="7" t="n">
        <v>0</v>
      </c>
    </row>
    <row r="3366" spans="1:8">
      <c r="A3366" t="s">
        <v>4</v>
      </c>
      <c r="B3366" s="4" t="s">
        <v>5</v>
      </c>
      <c r="C3366" s="4" t="s">
        <v>7</v>
      </c>
      <c r="D3366" s="4" t="s">
        <v>7</v>
      </c>
      <c r="E3366" s="4" t="s">
        <v>13</v>
      </c>
      <c r="F3366" s="4" t="s">
        <v>11</v>
      </c>
    </row>
    <row r="3367" spans="1:8">
      <c r="A3367" t="n">
        <v>36306</v>
      </c>
      <c r="B3367" s="35" t="n">
        <v>45</v>
      </c>
      <c r="C3367" s="7" t="n">
        <v>5</v>
      </c>
      <c r="D3367" s="7" t="n">
        <v>3</v>
      </c>
      <c r="E3367" s="7" t="n">
        <v>1.39999997615814</v>
      </c>
      <c r="F3367" s="7" t="n">
        <v>0</v>
      </c>
    </row>
    <row r="3368" spans="1:8">
      <c r="A3368" t="s">
        <v>4</v>
      </c>
      <c r="B3368" s="4" t="s">
        <v>5</v>
      </c>
      <c r="C3368" s="4" t="s">
        <v>7</v>
      </c>
      <c r="D3368" s="4" t="s">
        <v>7</v>
      </c>
      <c r="E3368" s="4" t="s">
        <v>13</v>
      </c>
      <c r="F3368" s="4" t="s">
        <v>11</v>
      </c>
    </row>
    <row r="3369" spans="1:8">
      <c r="A3369" t="n">
        <v>36315</v>
      </c>
      <c r="B3369" s="35" t="n">
        <v>45</v>
      </c>
      <c r="C3369" s="7" t="n">
        <v>11</v>
      </c>
      <c r="D3369" s="7" t="n">
        <v>3</v>
      </c>
      <c r="E3369" s="7" t="n">
        <v>31.6000003814697</v>
      </c>
      <c r="F3369" s="7" t="n">
        <v>0</v>
      </c>
    </row>
    <row r="3370" spans="1:8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8</v>
      </c>
      <c r="F3370" s="4" t="s">
        <v>8</v>
      </c>
      <c r="G3370" s="4" t="s">
        <v>8</v>
      </c>
      <c r="H3370" s="4" t="s">
        <v>8</v>
      </c>
    </row>
    <row r="3371" spans="1:8">
      <c r="A3371" t="n">
        <v>36324</v>
      </c>
      <c r="B3371" s="38" t="n">
        <v>51</v>
      </c>
      <c r="C3371" s="7" t="n">
        <v>3</v>
      </c>
      <c r="D3371" s="7" t="n">
        <v>0</v>
      </c>
      <c r="E3371" s="7" t="s">
        <v>218</v>
      </c>
      <c r="F3371" s="7" t="s">
        <v>109</v>
      </c>
      <c r="G3371" s="7" t="s">
        <v>86</v>
      </c>
      <c r="H3371" s="7" t="s">
        <v>87</v>
      </c>
    </row>
    <row r="3372" spans="1:8">
      <c r="A3372" t="s">
        <v>4</v>
      </c>
      <c r="B3372" s="4" t="s">
        <v>5</v>
      </c>
      <c r="C3372" s="4" t="s">
        <v>7</v>
      </c>
      <c r="D3372" s="4" t="s">
        <v>11</v>
      </c>
      <c r="E3372" s="4" t="s">
        <v>13</v>
      </c>
    </row>
    <row r="3373" spans="1:8">
      <c r="A3373" t="n">
        <v>36337</v>
      </c>
      <c r="B3373" s="17" t="n">
        <v>58</v>
      </c>
      <c r="C3373" s="7" t="n">
        <v>100</v>
      </c>
      <c r="D3373" s="7" t="n">
        <v>1000</v>
      </c>
      <c r="E3373" s="7" t="n">
        <v>1</v>
      </c>
    </row>
    <row r="3374" spans="1:8">
      <c r="A3374" t="s">
        <v>4</v>
      </c>
      <c r="B3374" s="4" t="s">
        <v>5</v>
      </c>
      <c r="C3374" s="4" t="s">
        <v>7</v>
      </c>
      <c r="D3374" s="4" t="s">
        <v>11</v>
      </c>
    </row>
    <row r="3375" spans="1:8">
      <c r="A3375" t="n">
        <v>36345</v>
      </c>
      <c r="B3375" s="17" t="n">
        <v>58</v>
      </c>
      <c r="C3375" s="7" t="n">
        <v>255</v>
      </c>
      <c r="D3375" s="7" t="n">
        <v>0</v>
      </c>
    </row>
    <row r="3376" spans="1:8">
      <c r="A3376" t="s">
        <v>4</v>
      </c>
      <c r="B3376" s="4" t="s">
        <v>5</v>
      </c>
      <c r="C3376" s="4" t="s">
        <v>7</v>
      </c>
      <c r="D3376" s="4" t="s">
        <v>11</v>
      </c>
      <c r="E3376" s="4" t="s">
        <v>8</v>
      </c>
    </row>
    <row r="3377" spans="1:9">
      <c r="A3377" t="n">
        <v>36349</v>
      </c>
      <c r="B3377" s="38" t="n">
        <v>51</v>
      </c>
      <c r="C3377" s="7" t="n">
        <v>4</v>
      </c>
      <c r="D3377" s="7" t="n">
        <v>0</v>
      </c>
      <c r="E3377" s="7" t="s">
        <v>323</v>
      </c>
    </row>
    <row r="3378" spans="1:9">
      <c r="A3378" t="s">
        <v>4</v>
      </c>
      <c r="B3378" s="4" t="s">
        <v>5</v>
      </c>
      <c r="C3378" s="4" t="s">
        <v>11</v>
      </c>
    </row>
    <row r="3379" spans="1:9">
      <c r="A3379" t="n">
        <v>36364</v>
      </c>
      <c r="B3379" s="24" t="n">
        <v>16</v>
      </c>
      <c r="C3379" s="7" t="n">
        <v>0</v>
      </c>
    </row>
    <row r="3380" spans="1:9">
      <c r="A3380" t="s">
        <v>4</v>
      </c>
      <c r="B3380" s="4" t="s">
        <v>5</v>
      </c>
      <c r="C3380" s="4" t="s">
        <v>11</v>
      </c>
      <c r="D3380" s="4" t="s">
        <v>79</v>
      </c>
      <c r="E3380" s="4" t="s">
        <v>7</v>
      </c>
      <c r="F3380" s="4" t="s">
        <v>7</v>
      </c>
    </row>
    <row r="3381" spans="1:9">
      <c r="A3381" t="n">
        <v>36367</v>
      </c>
      <c r="B3381" s="39" t="n">
        <v>26</v>
      </c>
      <c r="C3381" s="7" t="n">
        <v>0</v>
      </c>
      <c r="D3381" s="7" t="s">
        <v>408</v>
      </c>
      <c r="E3381" s="7" t="n">
        <v>2</v>
      </c>
      <c r="F3381" s="7" t="n">
        <v>0</v>
      </c>
    </row>
    <row r="3382" spans="1:9">
      <c r="A3382" t="s">
        <v>4</v>
      </c>
      <c r="B3382" s="4" t="s">
        <v>5</v>
      </c>
    </row>
    <row r="3383" spans="1:9">
      <c r="A3383" t="n">
        <v>36401</v>
      </c>
      <c r="B3383" s="40" t="n">
        <v>28</v>
      </c>
    </row>
    <row r="3384" spans="1:9">
      <c r="A3384" t="s">
        <v>4</v>
      </c>
      <c r="B3384" s="4" t="s">
        <v>5</v>
      </c>
      <c r="C3384" s="4" t="s">
        <v>11</v>
      </c>
      <c r="D3384" s="4" t="s">
        <v>13</v>
      </c>
      <c r="E3384" s="4" t="s">
        <v>13</v>
      </c>
      <c r="F3384" s="4" t="s">
        <v>13</v>
      </c>
      <c r="G3384" s="4" t="s">
        <v>11</v>
      </c>
      <c r="H3384" s="4" t="s">
        <v>11</v>
      </c>
    </row>
    <row r="3385" spans="1:9">
      <c r="A3385" t="n">
        <v>36402</v>
      </c>
      <c r="B3385" s="45" t="n">
        <v>60</v>
      </c>
      <c r="C3385" s="7" t="n">
        <v>0</v>
      </c>
      <c r="D3385" s="7" t="n">
        <v>0</v>
      </c>
      <c r="E3385" s="7" t="n">
        <v>25</v>
      </c>
      <c r="F3385" s="7" t="n">
        <v>0</v>
      </c>
      <c r="G3385" s="7" t="n">
        <v>1000</v>
      </c>
      <c r="H3385" s="7" t="n">
        <v>0</v>
      </c>
    </row>
    <row r="3386" spans="1:9">
      <c r="A3386" t="s">
        <v>4</v>
      </c>
      <c r="B3386" s="4" t="s">
        <v>5</v>
      </c>
      <c r="C3386" s="4" t="s">
        <v>11</v>
      </c>
    </row>
    <row r="3387" spans="1:9">
      <c r="A3387" t="n">
        <v>36421</v>
      </c>
      <c r="B3387" s="24" t="n">
        <v>16</v>
      </c>
      <c r="C3387" s="7" t="n">
        <v>500</v>
      </c>
    </row>
    <row r="3388" spans="1:9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8</v>
      </c>
    </row>
    <row r="3389" spans="1:9">
      <c r="A3389" t="n">
        <v>36424</v>
      </c>
      <c r="B3389" s="38" t="n">
        <v>51</v>
      </c>
      <c r="C3389" s="7" t="n">
        <v>4</v>
      </c>
      <c r="D3389" s="7" t="n">
        <v>0</v>
      </c>
      <c r="E3389" s="7" t="s">
        <v>409</v>
      </c>
    </row>
    <row r="3390" spans="1:9">
      <c r="A3390" t="s">
        <v>4</v>
      </c>
      <c r="B3390" s="4" t="s">
        <v>5</v>
      </c>
      <c r="C3390" s="4" t="s">
        <v>11</v>
      </c>
    </row>
    <row r="3391" spans="1:9">
      <c r="A3391" t="n">
        <v>36438</v>
      </c>
      <c r="B3391" s="24" t="n">
        <v>16</v>
      </c>
      <c r="C3391" s="7" t="n">
        <v>0</v>
      </c>
    </row>
    <row r="3392" spans="1:9">
      <c r="A3392" t="s">
        <v>4</v>
      </c>
      <c r="B3392" s="4" t="s">
        <v>5</v>
      </c>
      <c r="C3392" s="4" t="s">
        <v>11</v>
      </c>
      <c r="D3392" s="4" t="s">
        <v>79</v>
      </c>
      <c r="E3392" s="4" t="s">
        <v>7</v>
      </c>
      <c r="F3392" s="4" t="s">
        <v>7</v>
      </c>
    </row>
    <row r="3393" spans="1:8">
      <c r="A3393" t="n">
        <v>36441</v>
      </c>
      <c r="B3393" s="39" t="n">
        <v>26</v>
      </c>
      <c r="C3393" s="7" t="n">
        <v>0</v>
      </c>
      <c r="D3393" s="7" t="s">
        <v>410</v>
      </c>
      <c r="E3393" s="7" t="n">
        <v>2</v>
      </c>
      <c r="F3393" s="7" t="n">
        <v>0</v>
      </c>
    </row>
    <row r="3394" spans="1:8">
      <c r="A3394" t="s">
        <v>4</v>
      </c>
      <c r="B3394" s="4" t="s">
        <v>5</v>
      </c>
    </row>
    <row r="3395" spans="1:8">
      <c r="A3395" t="n">
        <v>36478</v>
      </c>
      <c r="B3395" s="40" t="n">
        <v>28</v>
      </c>
    </row>
    <row r="3396" spans="1:8">
      <c r="A3396" t="s">
        <v>4</v>
      </c>
      <c r="B3396" s="4" t="s">
        <v>5</v>
      </c>
      <c r="C3396" s="4" t="s">
        <v>11</v>
      </c>
      <c r="D3396" s="4" t="s">
        <v>7</v>
      </c>
    </row>
    <row r="3397" spans="1:8">
      <c r="A3397" t="n">
        <v>36479</v>
      </c>
      <c r="B3397" s="44" t="n">
        <v>89</v>
      </c>
      <c r="C3397" s="7" t="n">
        <v>65533</v>
      </c>
      <c r="D3397" s="7" t="n">
        <v>1</v>
      </c>
    </row>
    <row r="3398" spans="1:8">
      <c r="A3398" t="s">
        <v>4</v>
      </c>
      <c r="B3398" s="4" t="s">
        <v>5</v>
      </c>
      <c r="C3398" s="4" t="s">
        <v>7</v>
      </c>
      <c r="D3398" s="4" t="s">
        <v>11</v>
      </c>
      <c r="E3398" s="4" t="s">
        <v>13</v>
      </c>
    </row>
    <row r="3399" spans="1:8">
      <c r="A3399" t="n">
        <v>36483</v>
      </c>
      <c r="B3399" s="17" t="n">
        <v>58</v>
      </c>
      <c r="C3399" s="7" t="n">
        <v>101</v>
      </c>
      <c r="D3399" s="7" t="n">
        <v>500</v>
      </c>
      <c r="E3399" s="7" t="n">
        <v>1</v>
      </c>
    </row>
    <row r="3400" spans="1:8">
      <c r="A3400" t="s">
        <v>4</v>
      </c>
      <c r="B3400" s="4" t="s">
        <v>5</v>
      </c>
      <c r="C3400" s="4" t="s">
        <v>7</v>
      </c>
      <c r="D3400" s="4" t="s">
        <v>11</v>
      </c>
    </row>
    <row r="3401" spans="1:8">
      <c r="A3401" t="n">
        <v>36491</v>
      </c>
      <c r="B3401" s="17" t="n">
        <v>58</v>
      </c>
      <c r="C3401" s="7" t="n">
        <v>254</v>
      </c>
      <c r="D3401" s="7" t="n">
        <v>0</v>
      </c>
    </row>
    <row r="3402" spans="1:8">
      <c r="A3402" t="s">
        <v>4</v>
      </c>
      <c r="B3402" s="4" t="s">
        <v>5</v>
      </c>
      <c r="C3402" s="4" t="s">
        <v>7</v>
      </c>
      <c r="D3402" s="4" t="s">
        <v>7</v>
      </c>
      <c r="E3402" s="4" t="s">
        <v>13</v>
      </c>
      <c r="F3402" s="4" t="s">
        <v>13</v>
      </c>
      <c r="G3402" s="4" t="s">
        <v>13</v>
      </c>
      <c r="H3402" s="4" t="s">
        <v>11</v>
      </c>
    </row>
    <row r="3403" spans="1:8">
      <c r="A3403" t="n">
        <v>36495</v>
      </c>
      <c r="B3403" s="35" t="n">
        <v>45</v>
      </c>
      <c r="C3403" s="7" t="n">
        <v>2</v>
      </c>
      <c r="D3403" s="7" t="n">
        <v>3</v>
      </c>
      <c r="E3403" s="7" t="n">
        <v>-2.04999995231628</v>
      </c>
      <c r="F3403" s="7" t="n">
        <v>0.100000001490116</v>
      </c>
      <c r="G3403" s="7" t="n">
        <v>-11.0600004196167</v>
      </c>
      <c r="H3403" s="7" t="n">
        <v>0</v>
      </c>
    </row>
    <row r="3404" spans="1:8">
      <c r="A3404" t="s">
        <v>4</v>
      </c>
      <c r="B3404" s="4" t="s">
        <v>5</v>
      </c>
      <c r="C3404" s="4" t="s">
        <v>7</v>
      </c>
      <c r="D3404" s="4" t="s">
        <v>7</v>
      </c>
      <c r="E3404" s="4" t="s">
        <v>13</v>
      </c>
      <c r="F3404" s="4" t="s">
        <v>13</v>
      </c>
      <c r="G3404" s="4" t="s">
        <v>13</v>
      </c>
      <c r="H3404" s="4" t="s">
        <v>11</v>
      </c>
      <c r="I3404" s="4" t="s">
        <v>7</v>
      </c>
    </row>
    <row r="3405" spans="1:8">
      <c r="A3405" t="n">
        <v>36512</v>
      </c>
      <c r="B3405" s="35" t="n">
        <v>45</v>
      </c>
      <c r="C3405" s="7" t="n">
        <v>4</v>
      </c>
      <c r="D3405" s="7" t="n">
        <v>3</v>
      </c>
      <c r="E3405" s="7" t="n">
        <v>8.80000019073486</v>
      </c>
      <c r="F3405" s="7" t="n">
        <v>266.540008544922</v>
      </c>
      <c r="G3405" s="7" t="n">
        <v>0</v>
      </c>
      <c r="H3405" s="7" t="n">
        <v>0</v>
      </c>
      <c r="I3405" s="7" t="n">
        <v>0</v>
      </c>
    </row>
    <row r="3406" spans="1:8">
      <c r="A3406" t="s">
        <v>4</v>
      </c>
      <c r="B3406" s="4" t="s">
        <v>5</v>
      </c>
      <c r="C3406" s="4" t="s">
        <v>7</v>
      </c>
      <c r="D3406" s="4" t="s">
        <v>7</v>
      </c>
      <c r="E3406" s="4" t="s">
        <v>13</v>
      </c>
      <c r="F3406" s="4" t="s">
        <v>11</v>
      </c>
    </row>
    <row r="3407" spans="1:8">
      <c r="A3407" t="n">
        <v>36530</v>
      </c>
      <c r="B3407" s="35" t="n">
        <v>45</v>
      </c>
      <c r="C3407" s="7" t="n">
        <v>5</v>
      </c>
      <c r="D3407" s="7" t="n">
        <v>3</v>
      </c>
      <c r="E3407" s="7" t="n">
        <v>1.39999997615814</v>
      </c>
      <c r="F3407" s="7" t="n">
        <v>0</v>
      </c>
    </row>
    <row r="3408" spans="1:8">
      <c r="A3408" t="s">
        <v>4</v>
      </c>
      <c r="B3408" s="4" t="s">
        <v>5</v>
      </c>
      <c r="C3408" s="4" t="s">
        <v>7</v>
      </c>
      <c r="D3408" s="4" t="s">
        <v>7</v>
      </c>
      <c r="E3408" s="4" t="s">
        <v>13</v>
      </c>
      <c r="F3408" s="4" t="s">
        <v>11</v>
      </c>
    </row>
    <row r="3409" spans="1:9">
      <c r="A3409" t="n">
        <v>36539</v>
      </c>
      <c r="B3409" s="35" t="n">
        <v>45</v>
      </c>
      <c r="C3409" s="7" t="n">
        <v>11</v>
      </c>
      <c r="D3409" s="7" t="n">
        <v>3</v>
      </c>
      <c r="E3409" s="7" t="n">
        <v>31.6000003814697</v>
      </c>
      <c r="F3409" s="7" t="n">
        <v>0</v>
      </c>
    </row>
    <row r="3410" spans="1:9">
      <c r="A3410" t="s">
        <v>4</v>
      </c>
      <c r="B3410" s="4" t="s">
        <v>5</v>
      </c>
      <c r="C3410" s="4" t="s">
        <v>7</v>
      </c>
      <c r="D3410" s="4" t="s">
        <v>7</v>
      </c>
      <c r="E3410" s="4" t="s">
        <v>13</v>
      </c>
      <c r="F3410" s="4" t="s">
        <v>13</v>
      </c>
      <c r="G3410" s="4" t="s">
        <v>13</v>
      </c>
      <c r="H3410" s="4" t="s">
        <v>11</v>
      </c>
    </row>
    <row r="3411" spans="1:9">
      <c r="A3411" t="n">
        <v>36548</v>
      </c>
      <c r="B3411" s="35" t="n">
        <v>45</v>
      </c>
      <c r="C3411" s="7" t="n">
        <v>2</v>
      </c>
      <c r="D3411" s="7" t="n">
        <v>3</v>
      </c>
      <c r="E3411" s="7" t="n">
        <v>-2.04999995231628</v>
      </c>
      <c r="F3411" s="7" t="n">
        <v>0.100000001490116</v>
      </c>
      <c r="G3411" s="7" t="n">
        <v>-11.0600004196167</v>
      </c>
      <c r="H3411" s="7" t="n">
        <v>3500</v>
      </c>
    </row>
    <row r="3412" spans="1:9">
      <c r="A3412" t="s">
        <v>4</v>
      </c>
      <c r="B3412" s="4" t="s">
        <v>5</v>
      </c>
      <c r="C3412" s="4" t="s">
        <v>7</v>
      </c>
      <c r="D3412" s="4" t="s">
        <v>7</v>
      </c>
      <c r="E3412" s="4" t="s">
        <v>13</v>
      </c>
      <c r="F3412" s="4" t="s">
        <v>13</v>
      </c>
      <c r="G3412" s="4" t="s">
        <v>13</v>
      </c>
      <c r="H3412" s="4" t="s">
        <v>11</v>
      </c>
      <c r="I3412" s="4" t="s">
        <v>7</v>
      </c>
    </row>
    <row r="3413" spans="1:9">
      <c r="A3413" t="n">
        <v>36565</v>
      </c>
      <c r="B3413" s="35" t="n">
        <v>45</v>
      </c>
      <c r="C3413" s="7" t="n">
        <v>4</v>
      </c>
      <c r="D3413" s="7" t="n">
        <v>3</v>
      </c>
      <c r="E3413" s="7" t="n">
        <v>357.549987792969</v>
      </c>
      <c r="F3413" s="7" t="n">
        <v>254.5</v>
      </c>
      <c r="G3413" s="7" t="n">
        <v>0</v>
      </c>
      <c r="H3413" s="7" t="n">
        <v>3500</v>
      </c>
      <c r="I3413" s="7" t="n">
        <v>1</v>
      </c>
    </row>
    <row r="3414" spans="1:9">
      <c r="A3414" t="s">
        <v>4</v>
      </c>
      <c r="B3414" s="4" t="s">
        <v>5</v>
      </c>
      <c r="C3414" s="4" t="s">
        <v>7</v>
      </c>
      <c r="D3414" s="4" t="s">
        <v>7</v>
      </c>
      <c r="E3414" s="4" t="s">
        <v>13</v>
      </c>
      <c r="F3414" s="4" t="s">
        <v>11</v>
      </c>
    </row>
    <row r="3415" spans="1:9">
      <c r="A3415" t="n">
        <v>36583</v>
      </c>
      <c r="B3415" s="35" t="n">
        <v>45</v>
      </c>
      <c r="C3415" s="7" t="n">
        <v>5</v>
      </c>
      <c r="D3415" s="7" t="n">
        <v>3</v>
      </c>
      <c r="E3415" s="7" t="n">
        <v>1.29999995231628</v>
      </c>
      <c r="F3415" s="7" t="n">
        <v>3500</v>
      </c>
    </row>
    <row r="3416" spans="1:9">
      <c r="A3416" t="s">
        <v>4</v>
      </c>
      <c r="B3416" s="4" t="s">
        <v>5</v>
      </c>
      <c r="C3416" s="4" t="s">
        <v>7</v>
      </c>
      <c r="D3416" s="4" t="s">
        <v>11</v>
      </c>
    </row>
    <row r="3417" spans="1:9">
      <c r="A3417" t="n">
        <v>36592</v>
      </c>
      <c r="B3417" s="17" t="n">
        <v>58</v>
      </c>
      <c r="C3417" s="7" t="n">
        <v>255</v>
      </c>
      <c r="D3417" s="7" t="n">
        <v>0</v>
      </c>
    </row>
    <row r="3418" spans="1:9">
      <c r="A3418" t="s">
        <v>4</v>
      </c>
      <c r="B3418" s="4" t="s">
        <v>5</v>
      </c>
      <c r="C3418" s="4" t="s">
        <v>11</v>
      </c>
    </row>
    <row r="3419" spans="1:9">
      <c r="A3419" t="n">
        <v>36596</v>
      </c>
      <c r="B3419" s="24" t="n">
        <v>16</v>
      </c>
      <c r="C3419" s="7" t="n">
        <v>500</v>
      </c>
    </row>
    <row r="3420" spans="1:9">
      <c r="A3420" t="s">
        <v>4</v>
      </c>
      <c r="B3420" s="4" t="s">
        <v>5</v>
      </c>
      <c r="C3420" s="4" t="s">
        <v>11</v>
      </c>
      <c r="D3420" s="4" t="s">
        <v>13</v>
      </c>
      <c r="E3420" s="4" t="s">
        <v>13</v>
      </c>
      <c r="F3420" s="4" t="s">
        <v>13</v>
      </c>
      <c r="G3420" s="4" t="s">
        <v>11</v>
      </c>
      <c r="H3420" s="4" t="s">
        <v>11</v>
      </c>
    </row>
    <row r="3421" spans="1:9">
      <c r="A3421" t="n">
        <v>36599</v>
      </c>
      <c r="B3421" s="45" t="n">
        <v>60</v>
      </c>
      <c r="C3421" s="7" t="n">
        <v>0</v>
      </c>
      <c r="D3421" s="7" t="n">
        <v>0</v>
      </c>
      <c r="E3421" s="7" t="n">
        <v>0</v>
      </c>
      <c r="F3421" s="7" t="n">
        <v>0</v>
      </c>
      <c r="G3421" s="7" t="n">
        <v>1000</v>
      </c>
      <c r="H3421" s="7" t="n">
        <v>0</v>
      </c>
    </row>
    <row r="3422" spans="1:9">
      <c r="A3422" t="s">
        <v>4</v>
      </c>
      <c r="B3422" s="4" t="s">
        <v>5</v>
      </c>
      <c r="C3422" s="4" t="s">
        <v>7</v>
      </c>
      <c r="D3422" s="4" t="s">
        <v>11</v>
      </c>
      <c r="E3422" s="4" t="s">
        <v>8</v>
      </c>
      <c r="F3422" s="4" t="s">
        <v>8</v>
      </c>
      <c r="G3422" s="4" t="s">
        <v>8</v>
      </c>
      <c r="H3422" s="4" t="s">
        <v>8</v>
      </c>
    </row>
    <row r="3423" spans="1:9">
      <c r="A3423" t="n">
        <v>36618</v>
      </c>
      <c r="B3423" s="38" t="n">
        <v>51</v>
      </c>
      <c r="C3423" s="7" t="n">
        <v>3</v>
      </c>
      <c r="D3423" s="7" t="n">
        <v>0</v>
      </c>
      <c r="E3423" s="7" t="s">
        <v>218</v>
      </c>
      <c r="F3423" s="7" t="s">
        <v>109</v>
      </c>
      <c r="G3423" s="7" t="s">
        <v>86</v>
      </c>
      <c r="H3423" s="7" t="s">
        <v>87</v>
      </c>
    </row>
    <row r="3424" spans="1:9">
      <c r="A3424" t="s">
        <v>4</v>
      </c>
      <c r="B3424" s="4" t="s">
        <v>5</v>
      </c>
      <c r="C3424" s="4" t="s">
        <v>7</v>
      </c>
      <c r="D3424" s="4" t="s">
        <v>11</v>
      </c>
    </row>
    <row r="3425" spans="1:9">
      <c r="A3425" t="n">
        <v>36631</v>
      </c>
      <c r="B3425" s="35" t="n">
        <v>45</v>
      </c>
      <c r="C3425" s="7" t="n">
        <v>7</v>
      </c>
      <c r="D3425" s="7" t="n">
        <v>255</v>
      </c>
    </row>
    <row r="3426" spans="1:9">
      <c r="A3426" t="s">
        <v>4</v>
      </c>
      <c r="B3426" s="4" t="s">
        <v>5</v>
      </c>
      <c r="C3426" s="4" t="s">
        <v>8</v>
      </c>
      <c r="D3426" s="4" t="s">
        <v>8</v>
      </c>
    </row>
    <row r="3427" spans="1:9">
      <c r="A3427" t="n">
        <v>36635</v>
      </c>
      <c r="B3427" s="46" t="n">
        <v>70</v>
      </c>
      <c r="C3427" s="7" t="s">
        <v>112</v>
      </c>
      <c r="D3427" s="7" t="s">
        <v>113</v>
      </c>
    </row>
    <row r="3428" spans="1:9">
      <c r="A3428" t="s">
        <v>4</v>
      </c>
      <c r="B3428" s="4" t="s">
        <v>5</v>
      </c>
      <c r="C3428" s="4" t="s">
        <v>11</v>
      </c>
    </row>
    <row r="3429" spans="1:9">
      <c r="A3429" t="n">
        <v>36649</v>
      </c>
      <c r="B3429" s="24" t="n">
        <v>16</v>
      </c>
      <c r="C3429" s="7" t="n">
        <v>500</v>
      </c>
    </row>
    <row r="3430" spans="1:9">
      <c r="A3430" t="s">
        <v>4</v>
      </c>
      <c r="B3430" s="4" t="s">
        <v>5</v>
      </c>
      <c r="C3430" s="4" t="s">
        <v>7</v>
      </c>
      <c r="D3430" s="4" t="s">
        <v>11</v>
      </c>
      <c r="E3430" s="4" t="s">
        <v>11</v>
      </c>
      <c r="F3430" s="4" t="s">
        <v>7</v>
      </c>
    </row>
    <row r="3431" spans="1:9">
      <c r="A3431" t="n">
        <v>36652</v>
      </c>
      <c r="B3431" s="43" t="n">
        <v>25</v>
      </c>
      <c r="C3431" s="7" t="n">
        <v>1</v>
      </c>
      <c r="D3431" s="7" t="n">
        <v>160</v>
      </c>
      <c r="E3431" s="7" t="n">
        <v>350</v>
      </c>
      <c r="F3431" s="7" t="n">
        <v>1</v>
      </c>
    </row>
    <row r="3432" spans="1:9">
      <c r="A3432" t="s">
        <v>4</v>
      </c>
      <c r="B3432" s="4" t="s">
        <v>5</v>
      </c>
      <c r="C3432" s="4" t="s">
        <v>8</v>
      </c>
      <c r="D3432" s="4" t="s">
        <v>11</v>
      </c>
    </row>
    <row r="3433" spans="1:9">
      <c r="A3433" t="n">
        <v>36659</v>
      </c>
      <c r="B3433" s="47" t="n">
        <v>29</v>
      </c>
      <c r="C3433" s="7" t="s">
        <v>411</v>
      </c>
      <c r="D3433" s="7" t="n">
        <v>65533</v>
      </c>
    </row>
    <row r="3434" spans="1:9">
      <c r="A3434" t="s">
        <v>4</v>
      </c>
      <c r="B3434" s="4" t="s">
        <v>5</v>
      </c>
      <c r="C3434" s="4" t="s">
        <v>7</v>
      </c>
      <c r="D3434" s="4" t="s">
        <v>11</v>
      </c>
      <c r="E3434" s="4" t="s">
        <v>8</v>
      </c>
    </row>
    <row r="3435" spans="1:9">
      <c r="A3435" t="n">
        <v>36668</v>
      </c>
      <c r="B3435" s="38" t="n">
        <v>51</v>
      </c>
      <c r="C3435" s="7" t="n">
        <v>4</v>
      </c>
      <c r="D3435" s="7" t="n">
        <v>1</v>
      </c>
      <c r="E3435" s="7" t="s">
        <v>242</v>
      </c>
    </row>
    <row r="3436" spans="1:9">
      <c r="A3436" t="s">
        <v>4</v>
      </c>
      <c r="B3436" s="4" t="s">
        <v>5</v>
      </c>
      <c r="C3436" s="4" t="s">
        <v>11</v>
      </c>
    </row>
    <row r="3437" spans="1:9">
      <c r="A3437" t="n">
        <v>36681</v>
      </c>
      <c r="B3437" s="24" t="n">
        <v>16</v>
      </c>
      <c r="C3437" s="7" t="n">
        <v>0</v>
      </c>
    </row>
    <row r="3438" spans="1:9">
      <c r="A3438" t="s">
        <v>4</v>
      </c>
      <c r="B3438" s="4" t="s">
        <v>5</v>
      </c>
      <c r="C3438" s="4" t="s">
        <v>11</v>
      </c>
      <c r="D3438" s="4" t="s">
        <v>7</v>
      </c>
      <c r="E3438" s="4" t="s">
        <v>14</v>
      </c>
      <c r="F3438" s="4" t="s">
        <v>79</v>
      </c>
      <c r="G3438" s="4" t="s">
        <v>7</v>
      </c>
      <c r="H3438" s="4" t="s">
        <v>7</v>
      </c>
    </row>
    <row r="3439" spans="1:9">
      <c r="A3439" t="n">
        <v>36684</v>
      </c>
      <c r="B3439" s="39" t="n">
        <v>26</v>
      </c>
      <c r="C3439" s="7" t="n">
        <v>1</v>
      </c>
      <c r="D3439" s="7" t="n">
        <v>17</v>
      </c>
      <c r="E3439" s="7" t="n">
        <v>1373</v>
      </c>
      <c r="F3439" s="7" t="s">
        <v>412</v>
      </c>
      <c r="G3439" s="7" t="n">
        <v>2</v>
      </c>
      <c r="H3439" s="7" t="n">
        <v>0</v>
      </c>
    </row>
    <row r="3440" spans="1:9">
      <c r="A3440" t="s">
        <v>4</v>
      </c>
      <c r="B3440" s="4" t="s">
        <v>5</v>
      </c>
    </row>
    <row r="3441" spans="1:8">
      <c r="A3441" t="n">
        <v>36717</v>
      </c>
      <c r="B3441" s="40" t="n">
        <v>28</v>
      </c>
    </row>
    <row r="3442" spans="1:8">
      <c r="A3442" t="s">
        <v>4</v>
      </c>
      <c r="B3442" s="4" t="s">
        <v>5</v>
      </c>
      <c r="C3442" s="4" t="s">
        <v>8</v>
      </c>
      <c r="D3442" s="4" t="s">
        <v>11</v>
      </c>
    </row>
    <row r="3443" spans="1:8">
      <c r="A3443" t="n">
        <v>36718</v>
      </c>
      <c r="B3443" s="47" t="n">
        <v>29</v>
      </c>
      <c r="C3443" s="7" t="s">
        <v>17</v>
      </c>
      <c r="D3443" s="7" t="n">
        <v>65533</v>
      </c>
    </row>
    <row r="3444" spans="1:8">
      <c r="A3444" t="s">
        <v>4</v>
      </c>
      <c r="B3444" s="4" t="s">
        <v>5</v>
      </c>
      <c r="C3444" s="4" t="s">
        <v>7</v>
      </c>
      <c r="D3444" s="4" t="s">
        <v>11</v>
      </c>
      <c r="E3444" s="4" t="s">
        <v>11</v>
      </c>
      <c r="F3444" s="4" t="s">
        <v>7</v>
      </c>
    </row>
    <row r="3445" spans="1:8">
      <c r="A3445" t="n">
        <v>36722</v>
      </c>
      <c r="B3445" s="43" t="n">
        <v>25</v>
      </c>
      <c r="C3445" s="7" t="n">
        <v>1</v>
      </c>
      <c r="D3445" s="7" t="n">
        <v>65535</v>
      </c>
      <c r="E3445" s="7" t="n">
        <v>65535</v>
      </c>
      <c r="F3445" s="7" t="n">
        <v>0</v>
      </c>
    </row>
    <row r="3446" spans="1:8">
      <c r="A3446" t="s">
        <v>4</v>
      </c>
      <c r="B3446" s="4" t="s">
        <v>5</v>
      </c>
      <c r="C3446" s="4" t="s">
        <v>7</v>
      </c>
      <c r="D3446" s="4" t="s">
        <v>11</v>
      </c>
      <c r="E3446" s="4" t="s">
        <v>8</v>
      </c>
      <c r="F3446" s="4" t="s">
        <v>8</v>
      </c>
      <c r="G3446" s="4" t="s">
        <v>8</v>
      </c>
      <c r="H3446" s="4" t="s">
        <v>8</v>
      </c>
    </row>
    <row r="3447" spans="1:8">
      <c r="A3447" t="n">
        <v>36729</v>
      </c>
      <c r="B3447" s="38" t="n">
        <v>51</v>
      </c>
      <c r="C3447" s="7" t="n">
        <v>3</v>
      </c>
      <c r="D3447" s="7" t="n">
        <v>0</v>
      </c>
      <c r="E3447" s="7" t="s">
        <v>117</v>
      </c>
      <c r="F3447" s="7" t="s">
        <v>87</v>
      </c>
      <c r="G3447" s="7" t="s">
        <v>86</v>
      </c>
      <c r="H3447" s="7" t="s">
        <v>87</v>
      </c>
    </row>
    <row r="3448" spans="1:8">
      <c r="A3448" t="s">
        <v>4</v>
      </c>
      <c r="B3448" s="4" t="s">
        <v>5</v>
      </c>
      <c r="C3448" s="4" t="s">
        <v>11</v>
      </c>
      <c r="D3448" s="4" t="s">
        <v>7</v>
      </c>
      <c r="E3448" s="4" t="s">
        <v>13</v>
      </c>
      <c r="F3448" s="4" t="s">
        <v>11</v>
      </c>
    </row>
    <row r="3449" spans="1:8">
      <c r="A3449" t="n">
        <v>36742</v>
      </c>
      <c r="B3449" s="41" t="n">
        <v>59</v>
      </c>
      <c r="C3449" s="7" t="n">
        <v>0</v>
      </c>
      <c r="D3449" s="7" t="n">
        <v>1</v>
      </c>
      <c r="E3449" s="7" t="n">
        <v>0.150000005960464</v>
      </c>
      <c r="F3449" s="7" t="n">
        <v>0</v>
      </c>
    </row>
    <row r="3450" spans="1:8">
      <c r="A3450" t="s">
        <v>4</v>
      </c>
      <c r="B3450" s="4" t="s">
        <v>5</v>
      </c>
      <c r="C3450" s="4" t="s">
        <v>11</v>
      </c>
    </row>
    <row r="3451" spans="1:8">
      <c r="A3451" t="n">
        <v>36752</v>
      </c>
      <c r="B3451" s="24" t="n">
        <v>16</v>
      </c>
      <c r="C3451" s="7" t="n">
        <v>1000</v>
      </c>
    </row>
    <row r="3452" spans="1:8">
      <c r="A3452" t="s">
        <v>4</v>
      </c>
      <c r="B3452" s="4" t="s">
        <v>5</v>
      </c>
      <c r="C3452" s="4" t="s">
        <v>11</v>
      </c>
      <c r="D3452" s="4" t="s">
        <v>13</v>
      </c>
      <c r="E3452" s="4" t="s">
        <v>13</v>
      </c>
      <c r="F3452" s="4" t="s">
        <v>13</v>
      </c>
      <c r="G3452" s="4" t="s">
        <v>11</v>
      </c>
      <c r="H3452" s="4" t="s">
        <v>11</v>
      </c>
    </row>
    <row r="3453" spans="1:8">
      <c r="A3453" t="n">
        <v>36755</v>
      </c>
      <c r="B3453" s="45" t="n">
        <v>60</v>
      </c>
      <c r="C3453" s="7" t="n">
        <v>0</v>
      </c>
      <c r="D3453" s="7" t="n">
        <v>-45</v>
      </c>
      <c r="E3453" s="7" t="n">
        <v>0</v>
      </c>
      <c r="F3453" s="7" t="n">
        <v>0</v>
      </c>
      <c r="G3453" s="7" t="n">
        <v>1000</v>
      </c>
      <c r="H3453" s="7" t="n">
        <v>0</v>
      </c>
    </row>
    <row r="3454" spans="1:8">
      <c r="A3454" t="s">
        <v>4</v>
      </c>
      <c r="B3454" s="4" t="s">
        <v>5</v>
      </c>
      <c r="C3454" s="4" t="s">
        <v>11</v>
      </c>
    </row>
    <row r="3455" spans="1:8">
      <c r="A3455" t="n">
        <v>36774</v>
      </c>
      <c r="B3455" s="24" t="n">
        <v>16</v>
      </c>
      <c r="C3455" s="7" t="n">
        <v>1000</v>
      </c>
    </row>
    <row r="3456" spans="1:8">
      <c r="A3456" t="s">
        <v>4</v>
      </c>
      <c r="B3456" s="4" t="s">
        <v>5</v>
      </c>
      <c r="C3456" s="4" t="s">
        <v>7</v>
      </c>
      <c r="D3456" s="4" t="s">
        <v>7</v>
      </c>
    </row>
    <row r="3457" spans="1:8">
      <c r="A3457" t="n">
        <v>36777</v>
      </c>
      <c r="B3457" s="36" t="n">
        <v>49</v>
      </c>
      <c r="C3457" s="7" t="n">
        <v>2</v>
      </c>
      <c r="D3457" s="7" t="n">
        <v>0</v>
      </c>
    </row>
    <row r="3458" spans="1:8">
      <c r="A3458" t="s">
        <v>4</v>
      </c>
      <c r="B3458" s="4" t="s">
        <v>5</v>
      </c>
      <c r="C3458" s="4" t="s">
        <v>7</v>
      </c>
      <c r="D3458" s="4" t="s">
        <v>11</v>
      </c>
      <c r="E3458" s="4" t="s">
        <v>14</v>
      </c>
      <c r="F3458" s="4" t="s">
        <v>11</v>
      </c>
      <c r="G3458" s="4" t="s">
        <v>14</v>
      </c>
      <c r="H3458" s="4" t="s">
        <v>7</v>
      </c>
    </row>
    <row r="3459" spans="1:8">
      <c r="A3459" t="n">
        <v>36780</v>
      </c>
      <c r="B3459" s="36" t="n">
        <v>49</v>
      </c>
      <c r="C3459" s="7" t="n">
        <v>0</v>
      </c>
      <c r="D3459" s="7" t="n">
        <v>551</v>
      </c>
      <c r="E3459" s="7" t="n">
        <v>1065353216</v>
      </c>
      <c r="F3459" s="7" t="n">
        <v>0</v>
      </c>
      <c r="G3459" s="7" t="n">
        <v>0</v>
      </c>
      <c r="H3459" s="7" t="n">
        <v>0</v>
      </c>
    </row>
    <row r="3460" spans="1:8">
      <c r="A3460" t="s">
        <v>4</v>
      </c>
      <c r="B3460" s="4" t="s">
        <v>5</v>
      </c>
      <c r="C3460" s="4" t="s">
        <v>7</v>
      </c>
      <c r="D3460" s="4" t="s">
        <v>11</v>
      </c>
      <c r="E3460" s="4" t="s">
        <v>13</v>
      </c>
    </row>
    <row r="3461" spans="1:8">
      <c r="A3461" t="n">
        <v>36795</v>
      </c>
      <c r="B3461" s="17" t="n">
        <v>58</v>
      </c>
      <c r="C3461" s="7" t="n">
        <v>101</v>
      </c>
      <c r="D3461" s="7" t="n">
        <v>500</v>
      </c>
      <c r="E3461" s="7" t="n">
        <v>1</v>
      </c>
    </row>
    <row r="3462" spans="1:8">
      <c r="A3462" t="s">
        <v>4</v>
      </c>
      <c r="B3462" s="4" t="s">
        <v>5</v>
      </c>
      <c r="C3462" s="4" t="s">
        <v>7</v>
      </c>
      <c r="D3462" s="4" t="s">
        <v>11</v>
      </c>
    </row>
    <row r="3463" spans="1:8">
      <c r="A3463" t="n">
        <v>36803</v>
      </c>
      <c r="B3463" s="17" t="n">
        <v>58</v>
      </c>
      <c r="C3463" s="7" t="n">
        <v>254</v>
      </c>
      <c r="D3463" s="7" t="n">
        <v>0</v>
      </c>
    </row>
    <row r="3464" spans="1:8">
      <c r="A3464" t="s">
        <v>4</v>
      </c>
      <c r="B3464" s="4" t="s">
        <v>5</v>
      </c>
      <c r="C3464" s="4" t="s">
        <v>11</v>
      </c>
      <c r="D3464" s="4" t="s">
        <v>13</v>
      </c>
      <c r="E3464" s="4" t="s">
        <v>13</v>
      </c>
      <c r="F3464" s="4" t="s">
        <v>13</v>
      </c>
      <c r="G3464" s="4" t="s">
        <v>11</v>
      </c>
      <c r="H3464" s="4" t="s">
        <v>11</v>
      </c>
    </row>
    <row r="3465" spans="1:8">
      <c r="A3465" t="n">
        <v>36807</v>
      </c>
      <c r="B3465" s="45" t="n">
        <v>60</v>
      </c>
      <c r="C3465" s="7" t="n">
        <v>0</v>
      </c>
      <c r="D3465" s="7" t="n">
        <v>0</v>
      </c>
      <c r="E3465" s="7" t="n">
        <v>0</v>
      </c>
      <c r="F3465" s="7" t="n">
        <v>0</v>
      </c>
      <c r="G3465" s="7" t="n">
        <v>0</v>
      </c>
      <c r="H3465" s="7" t="n">
        <v>0</v>
      </c>
    </row>
    <row r="3466" spans="1:8">
      <c r="A3466" t="s">
        <v>4</v>
      </c>
      <c r="B3466" s="4" t="s">
        <v>5</v>
      </c>
      <c r="C3466" s="4" t="s">
        <v>7</v>
      </c>
      <c r="D3466" s="4" t="s">
        <v>7</v>
      </c>
      <c r="E3466" s="4" t="s">
        <v>13</v>
      </c>
      <c r="F3466" s="4" t="s">
        <v>13</v>
      </c>
      <c r="G3466" s="4" t="s">
        <v>13</v>
      </c>
      <c r="H3466" s="4" t="s">
        <v>11</v>
      </c>
    </row>
    <row r="3467" spans="1:8">
      <c r="A3467" t="n">
        <v>36826</v>
      </c>
      <c r="B3467" s="35" t="n">
        <v>45</v>
      </c>
      <c r="C3467" s="7" t="n">
        <v>2</v>
      </c>
      <c r="D3467" s="7" t="n">
        <v>3</v>
      </c>
      <c r="E3467" s="7" t="n">
        <v>5.98999977111816</v>
      </c>
      <c r="F3467" s="7" t="n">
        <v>0.579999983310699</v>
      </c>
      <c r="G3467" s="7" t="n">
        <v>-1.54999995231628</v>
      </c>
      <c r="H3467" s="7" t="n">
        <v>0</v>
      </c>
    </row>
    <row r="3468" spans="1:8">
      <c r="A3468" t="s">
        <v>4</v>
      </c>
      <c r="B3468" s="4" t="s">
        <v>5</v>
      </c>
      <c r="C3468" s="4" t="s">
        <v>7</v>
      </c>
      <c r="D3468" s="4" t="s">
        <v>7</v>
      </c>
      <c r="E3468" s="4" t="s">
        <v>13</v>
      </c>
      <c r="F3468" s="4" t="s">
        <v>13</v>
      </c>
      <c r="G3468" s="4" t="s">
        <v>13</v>
      </c>
      <c r="H3468" s="4" t="s">
        <v>11</v>
      </c>
      <c r="I3468" s="4" t="s">
        <v>7</v>
      </c>
    </row>
    <row r="3469" spans="1:8">
      <c r="A3469" t="n">
        <v>36843</v>
      </c>
      <c r="B3469" s="35" t="n">
        <v>45</v>
      </c>
      <c r="C3469" s="7" t="n">
        <v>4</v>
      </c>
      <c r="D3469" s="7" t="n">
        <v>3</v>
      </c>
      <c r="E3469" s="7" t="n">
        <v>11.6800003051758</v>
      </c>
      <c r="F3469" s="7" t="n">
        <v>142.350006103516</v>
      </c>
      <c r="G3469" s="7" t="n">
        <v>0</v>
      </c>
      <c r="H3469" s="7" t="n">
        <v>0</v>
      </c>
      <c r="I3469" s="7" t="n">
        <v>0</v>
      </c>
    </row>
    <row r="3470" spans="1:8">
      <c r="A3470" t="s">
        <v>4</v>
      </c>
      <c r="B3470" s="4" t="s">
        <v>5</v>
      </c>
      <c r="C3470" s="4" t="s">
        <v>7</v>
      </c>
      <c r="D3470" s="4" t="s">
        <v>7</v>
      </c>
      <c r="E3470" s="4" t="s">
        <v>13</v>
      </c>
      <c r="F3470" s="4" t="s">
        <v>11</v>
      </c>
    </row>
    <row r="3471" spans="1:8">
      <c r="A3471" t="n">
        <v>36861</v>
      </c>
      <c r="B3471" s="35" t="n">
        <v>45</v>
      </c>
      <c r="C3471" s="7" t="n">
        <v>5</v>
      </c>
      <c r="D3471" s="7" t="n">
        <v>3</v>
      </c>
      <c r="E3471" s="7" t="n">
        <v>1.60000002384186</v>
      </c>
      <c r="F3471" s="7" t="n">
        <v>0</v>
      </c>
    </row>
    <row r="3472" spans="1:8">
      <c r="A3472" t="s">
        <v>4</v>
      </c>
      <c r="B3472" s="4" t="s">
        <v>5</v>
      </c>
      <c r="C3472" s="4" t="s">
        <v>7</v>
      </c>
      <c r="D3472" s="4" t="s">
        <v>7</v>
      </c>
      <c r="E3472" s="4" t="s">
        <v>13</v>
      </c>
      <c r="F3472" s="4" t="s">
        <v>11</v>
      </c>
    </row>
    <row r="3473" spans="1:9">
      <c r="A3473" t="n">
        <v>36870</v>
      </c>
      <c r="B3473" s="35" t="n">
        <v>45</v>
      </c>
      <c r="C3473" s="7" t="n">
        <v>11</v>
      </c>
      <c r="D3473" s="7" t="n">
        <v>3</v>
      </c>
      <c r="E3473" s="7" t="n">
        <v>34.5</v>
      </c>
      <c r="F3473" s="7" t="n">
        <v>0</v>
      </c>
    </row>
    <row r="3474" spans="1:9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13</v>
      </c>
      <c r="F3474" s="4" t="s">
        <v>13</v>
      </c>
      <c r="G3474" s="4" t="s">
        <v>13</v>
      </c>
      <c r="H3474" s="4" t="s">
        <v>11</v>
      </c>
    </row>
    <row r="3475" spans="1:9">
      <c r="A3475" t="n">
        <v>36879</v>
      </c>
      <c r="B3475" s="35" t="n">
        <v>45</v>
      </c>
      <c r="C3475" s="7" t="n">
        <v>2</v>
      </c>
      <c r="D3475" s="7" t="n">
        <v>3</v>
      </c>
      <c r="E3475" s="7" t="n">
        <v>6.13000011444092</v>
      </c>
      <c r="F3475" s="7" t="n">
        <v>1.47000002861023</v>
      </c>
      <c r="G3475" s="7" t="n">
        <v>-1.54999995231628</v>
      </c>
      <c r="H3475" s="7" t="n">
        <v>6000</v>
      </c>
    </row>
    <row r="3476" spans="1:9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13</v>
      </c>
      <c r="F3476" s="4" t="s">
        <v>13</v>
      </c>
      <c r="G3476" s="4" t="s">
        <v>13</v>
      </c>
      <c r="H3476" s="4" t="s">
        <v>11</v>
      </c>
      <c r="I3476" s="4" t="s">
        <v>7</v>
      </c>
    </row>
    <row r="3477" spans="1:9">
      <c r="A3477" t="n">
        <v>36896</v>
      </c>
      <c r="B3477" s="35" t="n">
        <v>45</v>
      </c>
      <c r="C3477" s="7" t="n">
        <v>4</v>
      </c>
      <c r="D3477" s="7" t="n">
        <v>3</v>
      </c>
      <c r="E3477" s="7" t="n">
        <v>10.710000038147</v>
      </c>
      <c r="F3477" s="7" t="n">
        <v>204.830001831055</v>
      </c>
      <c r="G3477" s="7" t="n">
        <v>0</v>
      </c>
      <c r="H3477" s="7" t="n">
        <v>6000</v>
      </c>
      <c r="I3477" s="7" t="n">
        <v>1</v>
      </c>
    </row>
    <row r="3478" spans="1:9">
      <c r="A3478" t="s">
        <v>4</v>
      </c>
      <c r="B3478" s="4" t="s">
        <v>5</v>
      </c>
      <c r="C3478" s="4" t="s">
        <v>7</v>
      </c>
      <c r="D3478" s="4" t="s">
        <v>7</v>
      </c>
      <c r="E3478" s="4" t="s">
        <v>13</v>
      </c>
      <c r="F3478" s="4" t="s">
        <v>11</v>
      </c>
    </row>
    <row r="3479" spans="1:9">
      <c r="A3479" t="n">
        <v>36914</v>
      </c>
      <c r="B3479" s="35" t="n">
        <v>45</v>
      </c>
      <c r="C3479" s="7" t="n">
        <v>5</v>
      </c>
      <c r="D3479" s="7" t="n">
        <v>3</v>
      </c>
      <c r="E3479" s="7" t="n">
        <v>1.20000004768372</v>
      </c>
      <c r="F3479" s="7" t="n">
        <v>6000</v>
      </c>
    </row>
    <row r="3480" spans="1:9">
      <c r="A3480" t="s">
        <v>4</v>
      </c>
      <c r="B3480" s="4" t="s">
        <v>5</v>
      </c>
      <c r="C3480" s="4" t="s">
        <v>7</v>
      </c>
      <c r="D3480" s="4" t="s">
        <v>11</v>
      </c>
      <c r="E3480" s="4" t="s">
        <v>8</v>
      </c>
      <c r="F3480" s="4" t="s">
        <v>8</v>
      </c>
      <c r="G3480" s="4" t="s">
        <v>8</v>
      </c>
      <c r="H3480" s="4" t="s">
        <v>8</v>
      </c>
    </row>
    <row r="3481" spans="1:9">
      <c r="A3481" t="n">
        <v>36923</v>
      </c>
      <c r="B3481" s="38" t="n">
        <v>51</v>
      </c>
      <c r="C3481" s="7" t="n">
        <v>3</v>
      </c>
      <c r="D3481" s="7" t="n">
        <v>1</v>
      </c>
      <c r="E3481" s="7" t="s">
        <v>276</v>
      </c>
      <c r="F3481" s="7" t="s">
        <v>87</v>
      </c>
      <c r="G3481" s="7" t="s">
        <v>86</v>
      </c>
      <c r="H3481" s="7" t="s">
        <v>118</v>
      </c>
    </row>
    <row r="3482" spans="1:9">
      <c r="A3482" t="s">
        <v>4</v>
      </c>
      <c r="B3482" s="4" t="s">
        <v>5</v>
      </c>
      <c r="C3482" s="4" t="s">
        <v>11</v>
      </c>
      <c r="D3482" s="4" t="s">
        <v>11</v>
      </c>
      <c r="E3482" s="4" t="s">
        <v>13</v>
      </c>
      <c r="F3482" s="4" t="s">
        <v>13</v>
      </c>
      <c r="G3482" s="4" t="s">
        <v>13</v>
      </c>
      <c r="H3482" s="4" t="s">
        <v>13</v>
      </c>
      <c r="I3482" s="4" t="s">
        <v>7</v>
      </c>
      <c r="J3482" s="4" t="s">
        <v>11</v>
      </c>
    </row>
    <row r="3483" spans="1:9">
      <c r="A3483" t="n">
        <v>36936</v>
      </c>
      <c r="B3483" s="50" t="n">
        <v>55</v>
      </c>
      <c r="C3483" s="7" t="n">
        <v>1</v>
      </c>
      <c r="D3483" s="7" t="n">
        <v>65533</v>
      </c>
      <c r="E3483" s="7" t="n">
        <v>6.13000011444092</v>
      </c>
      <c r="F3483" s="7" t="n">
        <v>0.159999996423721</v>
      </c>
      <c r="G3483" s="7" t="n">
        <v>-1.5</v>
      </c>
      <c r="H3483" s="7" t="n">
        <v>1.20000004768372</v>
      </c>
      <c r="I3483" s="7" t="n">
        <v>1</v>
      </c>
      <c r="J3483" s="7" t="n">
        <v>0</v>
      </c>
    </row>
    <row r="3484" spans="1:9">
      <c r="A3484" t="s">
        <v>4</v>
      </c>
      <c r="B3484" s="4" t="s">
        <v>5</v>
      </c>
      <c r="C3484" s="4" t="s">
        <v>7</v>
      </c>
      <c r="D3484" s="4" t="s">
        <v>11</v>
      </c>
    </row>
    <row r="3485" spans="1:9">
      <c r="A3485" t="n">
        <v>36960</v>
      </c>
      <c r="B3485" s="17" t="n">
        <v>58</v>
      </c>
      <c r="C3485" s="7" t="n">
        <v>255</v>
      </c>
      <c r="D3485" s="7" t="n">
        <v>0</v>
      </c>
    </row>
    <row r="3486" spans="1:9">
      <c r="A3486" t="s">
        <v>4</v>
      </c>
      <c r="B3486" s="4" t="s">
        <v>5</v>
      </c>
      <c r="C3486" s="4" t="s">
        <v>11</v>
      </c>
      <c r="D3486" s="4" t="s">
        <v>7</v>
      </c>
    </row>
    <row r="3487" spans="1:9">
      <c r="A3487" t="n">
        <v>36964</v>
      </c>
      <c r="B3487" s="51" t="n">
        <v>56</v>
      </c>
      <c r="C3487" s="7" t="n">
        <v>1</v>
      </c>
      <c r="D3487" s="7" t="n">
        <v>0</v>
      </c>
    </row>
    <row r="3488" spans="1:9">
      <c r="A3488" t="s">
        <v>4</v>
      </c>
      <c r="B3488" s="4" t="s">
        <v>5</v>
      </c>
      <c r="C3488" s="4" t="s">
        <v>11</v>
      </c>
      <c r="D3488" s="4" t="s">
        <v>13</v>
      </c>
      <c r="E3488" s="4" t="s">
        <v>13</v>
      </c>
      <c r="F3488" s="4" t="s">
        <v>7</v>
      </c>
    </row>
    <row r="3489" spans="1:10">
      <c r="A3489" t="n">
        <v>36968</v>
      </c>
      <c r="B3489" s="55" t="n">
        <v>52</v>
      </c>
      <c r="C3489" s="7" t="n">
        <v>1</v>
      </c>
      <c r="D3489" s="7" t="n">
        <v>220</v>
      </c>
      <c r="E3489" s="7" t="n">
        <v>5</v>
      </c>
      <c r="F3489" s="7" t="n">
        <v>0</v>
      </c>
    </row>
    <row r="3490" spans="1:10">
      <c r="A3490" t="s">
        <v>4</v>
      </c>
      <c r="B3490" s="4" t="s">
        <v>5</v>
      </c>
      <c r="C3490" s="4" t="s">
        <v>11</v>
      </c>
    </row>
    <row r="3491" spans="1:10">
      <c r="A3491" t="n">
        <v>36980</v>
      </c>
      <c r="B3491" s="53" t="n">
        <v>54</v>
      </c>
      <c r="C3491" s="7" t="n">
        <v>1</v>
      </c>
    </row>
    <row r="3492" spans="1:10">
      <c r="A3492" t="s">
        <v>4</v>
      </c>
      <c r="B3492" s="4" t="s">
        <v>5</v>
      </c>
      <c r="C3492" s="4" t="s">
        <v>7</v>
      </c>
      <c r="D3492" s="4" t="s">
        <v>11</v>
      </c>
    </row>
    <row r="3493" spans="1:10">
      <c r="A3493" t="n">
        <v>36983</v>
      </c>
      <c r="B3493" s="35" t="n">
        <v>45</v>
      </c>
      <c r="C3493" s="7" t="n">
        <v>7</v>
      </c>
      <c r="D3493" s="7" t="n">
        <v>255</v>
      </c>
    </row>
    <row r="3494" spans="1:10">
      <c r="A3494" t="s">
        <v>4</v>
      </c>
      <c r="B3494" s="4" t="s">
        <v>5</v>
      </c>
      <c r="C3494" s="4" t="s">
        <v>11</v>
      </c>
    </row>
    <row r="3495" spans="1:10">
      <c r="A3495" t="n">
        <v>36987</v>
      </c>
      <c r="B3495" s="24" t="n">
        <v>16</v>
      </c>
      <c r="C3495" s="7" t="n">
        <v>300</v>
      </c>
    </row>
    <row r="3496" spans="1:10">
      <c r="A3496" t="s">
        <v>4</v>
      </c>
      <c r="B3496" s="4" t="s">
        <v>5</v>
      </c>
      <c r="C3496" s="4" t="s">
        <v>7</v>
      </c>
      <c r="D3496" s="4" t="s">
        <v>13</v>
      </c>
      <c r="E3496" s="4" t="s">
        <v>13</v>
      </c>
      <c r="F3496" s="4" t="s">
        <v>13</v>
      </c>
    </row>
    <row r="3497" spans="1:10">
      <c r="A3497" t="n">
        <v>36990</v>
      </c>
      <c r="B3497" s="35" t="n">
        <v>45</v>
      </c>
      <c r="C3497" s="7" t="n">
        <v>9</v>
      </c>
      <c r="D3497" s="7" t="n">
        <v>0.0199999995529652</v>
      </c>
      <c r="E3497" s="7" t="n">
        <v>0.0199999995529652</v>
      </c>
      <c r="F3497" s="7" t="n">
        <v>0.5</v>
      </c>
    </row>
    <row r="3498" spans="1:10">
      <c r="A3498" t="s">
        <v>4</v>
      </c>
      <c r="B3498" s="4" t="s">
        <v>5</v>
      </c>
      <c r="C3498" s="4" t="s">
        <v>7</v>
      </c>
      <c r="D3498" s="4" t="s">
        <v>11</v>
      </c>
      <c r="E3498" s="4" t="s">
        <v>11</v>
      </c>
      <c r="F3498" s="4" t="s">
        <v>7</v>
      </c>
    </row>
    <row r="3499" spans="1:10">
      <c r="A3499" t="n">
        <v>37004</v>
      </c>
      <c r="B3499" s="43" t="n">
        <v>25</v>
      </c>
      <c r="C3499" s="7" t="n">
        <v>1</v>
      </c>
      <c r="D3499" s="7" t="n">
        <v>60</v>
      </c>
      <c r="E3499" s="7" t="n">
        <v>640</v>
      </c>
      <c r="F3499" s="7" t="n">
        <v>2</v>
      </c>
    </row>
    <row r="3500" spans="1:10">
      <c r="A3500" t="s">
        <v>4</v>
      </c>
      <c r="B3500" s="4" t="s">
        <v>5</v>
      </c>
      <c r="C3500" s="4" t="s">
        <v>7</v>
      </c>
      <c r="D3500" s="4" t="s">
        <v>11</v>
      </c>
      <c r="E3500" s="4" t="s">
        <v>8</v>
      </c>
    </row>
    <row r="3501" spans="1:10">
      <c r="A3501" t="n">
        <v>37011</v>
      </c>
      <c r="B3501" s="38" t="n">
        <v>51</v>
      </c>
      <c r="C3501" s="7" t="n">
        <v>4</v>
      </c>
      <c r="D3501" s="7" t="n">
        <v>0</v>
      </c>
      <c r="E3501" s="7" t="s">
        <v>121</v>
      </c>
    </row>
    <row r="3502" spans="1:10">
      <c r="A3502" t="s">
        <v>4</v>
      </c>
      <c r="B3502" s="4" t="s">
        <v>5</v>
      </c>
      <c r="C3502" s="4" t="s">
        <v>11</v>
      </c>
    </row>
    <row r="3503" spans="1:10">
      <c r="A3503" t="n">
        <v>37025</v>
      </c>
      <c r="B3503" s="24" t="n">
        <v>16</v>
      </c>
      <c r="C3503" s="7" t="n">
        <v>0</v>
      </c>
    </row>
    <row r="3504" spans="1:10">
      <c r="A3504" t="s">
        <v>4</v>
      </c>
      <c r="B3504" s="4" t="s">
        <v>5</v>
      </c>
      <c r="C3504" s="4" t="s">
        <v>11</v>
      </c>
      <c r="D3504" s="4" t="s">
        <v>7</v>
      </c>
      <c r="E3504" s="4" t="s">
        <v>14</v>
      </c>
      <c r="F3504" s="4" t="s">
        <v>79</v>
      </c>
      <c r="G3504" s="4" t="s">
        <v>7</v>
      </c>
      <c r="H3504" s="4" t="s">
        <v>7</v>
      </c>
      <c r="I3504" s="4" t="s">
        <v>7</v>
      </c>
      <c r="J3504" s="4" t="s">
        <v>14</v>
      </c>
      <c r="K3504" s="4" t="s">
        <v>79</v>
      </c>
      <c r="L3504" s="4" t="s">
        <v>7</v>
      </c>
      <c r="M3504" s="4" t="s">
        <v>7</v>
      </c>
    </row>
    <row r="3505" spans="1:13">
      <c r="A3505" t="n">
        <v>37028</v>
      </c>
      <c r="B3505" s="39" t="n">
        <v>26</v>
      </c>
      <c r="C3505" s="7" t="n">
        <v>0</v>
      </c>
      <c r="D3505" s="7" t="n">
        <v>17</v>
      </c>
      <c r="E3505" s="7" t="n">
        <v>60252</v>
      </c>
      <c r="F3505" s="7" t="s">
        <v>413</v>
      </c>
      <c r="G3505" s="7" t="n">
        <v>2</v>
      </c>
      <c r="H3505" s="7" t="n">
        <v>3</v>
      </c>
      <c r="I3505" s="7" t="n">
        <v>17</v>
      </c>
      <c r="J3505" s="7" t="n">
        <v>60260</v>
      </c>
      <c r="K3505" s="7" t="s">
        <v>414</v>
      </c>
      <c r="L3505" s="7" t="n">
        <v>2</v>
      </c>
      <c r="M3505" s="7" t="n">
        <v>0</v>
      </c>
    </row>
    <row r="3506" spans="1:13">
      <c r="A3506" t="s">
        <v>4</v>
      </c>
      <c r="B3506" s="4" t="s">
        <v>5</v>
      </c>
    </row>
    <row r="3507" spans="1:13">
      <c r="A3507" t="n">
        <v>37159</v>
      </c>
      <c r="B3507" s="40" t="n">
        <v>28</v>
      </c>
    </row>
    <row r="3508" spans="1:13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11</v>
      </c>
      <c r="F3508" s="4" t="s">
        <v>7</v>
      </c>
    </row>
    <row r="3509" spans="1:13">
      <c r="A3509" t="n">
        <v>37160</v>
      </c>
      <c r="B3509" s="43" t="n">
        <v>25</v>
      </c>
      <c r="C3509" s="7" t="n">
        <v>1</v>
      </c>
      <c r="D3509" s="7" t="n">
        <v>65535</v>
      </c>
      <c r="E3509" s="7" t="n">
        <v>65535</v>
      </c>
      <c r="F3509" s="7" t="n">
        <v>0</v>
      </c>
    </row>
    <row r="3510" spans="1:13">
      <c r="A3510" t="s">
        <v>4</v>
      </c>
      <c r="B3510" s="4" t="s">
        <v>5</v>
      </c>
      <c r="C3510" s="4" t="s">
        <v>11</v>
      </c>
      <c r="D3510" s="4" t="s">
        <v>7</v>
      </c>
      <c r="E3510" s="4" t="s">
        <v>8</v>
      </c>
      <c r="F3510" s="4" t="s">
        <v>13</v>
      </c>
      <c r="G3510" s="4" t="s">
        <v>13</v>
      </c>
      <c r="H3510" s="4" t="s">
        <v>13</v>
      </c>
    </row>
    <row r="3511" spans="1:13">
      <c r="A3511" t="n">
        <v>37167</v>
      </c>
      <c r="B3511" s="33" t="n">
        <v>48</v>
      </c>
      <c r="C3511" s="7" t="n">
        <v>1</v>
      </c>
      <c r="D3511" s="7" t="n">
        <v>0</v>
      </c>
      <c r="E3511" s="7" t="s">
        <v>406</v>
      </c>
      <c r="F3511" s="7" t="n">
        <v>-1</v>
      </c>
      <c r="G3511" s="7" t="n">
        <v>1</v>
      </c>
      <c r="H3511" s="7" t="n">
        <v>0</v>
      </c>
    </row>
    <row r="3512" spans="1:13">
      <c r="A3512" t="s">
        <v>4</v>
      </c>
      <c r="B3512" s="4" t="s">
        <v>5</v>
      </c>
      <c r="C3512" s="4" t="s">
        <v>7</v>
      </c>
      <c r="D3512" s="4" t="s">
        <v>11</v>
      </c>
      <c r="E3512" s="4" t="s">
        <v>8</v>
      </c>
    </row>
    <row r="3513" spans="1:13">
      <c r="A3513" t="n">
        <v>37197</v>
      </c>
      <c r="B3513" s="38" t="n">
        <v>51</v>
      </c>
      <c r="C3513" s="7" t="n">
        <v>4</v>
      </c>
      <c r="D3513" s="7" t="n">
        <v>1</v>
      </c>
      <c r="E3513" s="7" t="s">
        <v>415</v>
      </c>
    </row>
    <row r="3514" spans="1:13">
      <c r="A3514" t="s">
        <v>4</v>
      </c>
      <c r="B3514" s="4" t="s">
        <v>5</v>
      </c>
      <c r="C3514" s="4" t="s">
        <v>11</v>
      </c>
    </row>
    <row r="3515" spans="1:13">
      <c r="A3515" t="n">
        <v>37216</v>
      </c>
      <c r="B3515" s="24" t="n">
        <v>16</v>
      </c>
      <c r="C3515" s="7" t="n">
        <v>0</v>
      </c>
    </row>
    <row r="3516" spans="1:13">
      <c r="A3516" t="s">
        <v>4</v>
      </c>
      <c r="B3516" s="4" t="s">
        <v>5</v>
      </c>
      <c r="C3516" s="4" t="s">
        <v>11</v>
      </c>
      <c r="D3516" s="4" t="s">
        <v>7</v>
      </c>
      <c r="E3516" s="4" t="s">
        <v>14</v>
      </c>
      <c r="F3516" s="4" t="s">
        <v>79</v>
      </c>
      <c r="G3516" s="4" t="s">
        <v>7</v>
      </c>
      <c r="H3516" s="4" t="s">
        <v>7</v>
      </c>
      <c r="I3516" s="4" t="s">
        <v>7</v>
      </c>
      <c r="J3516" s="4" t="s">
        <v>14</v>
      </c>
      <c r="K3516" s="4" t="s">
        <v>79</v>
      </c>
      <c r="L3516" s="4" t="s">
        <v>7</v>
      </c>
      <c r="M3516" s="4" t="s">
        <v>7</v>
      </c>
      <c r="N3516" s="4" t="s">
        <v>7</v>
      </c>
      <c r="O3516" s="4" t="s">
        <v>14</v>
      </c>
      <c r="P3516" s="4" t="s">
        <v>79</v>
      </c>
      <c r="Q3516" s="4" t="s">
        <v>7</v>
      </c>
      <c r="R3516" s="4" t="s">
        <v>7</v>
      </c>
    </row>
    <row r="3517" spans="1:13">
      <c r="A3517" t="n">
        <v>37219</v>
      </c>
      <c r="B3517" s="39" t="n">
        <v>26</v>
      </c>
      <c r="C3517" s="7" t="n">
        <v>1</v>
      </c>
      <c r="D3517" s="7" t="n">
        <v>17</v>
      </c>
      <c r="E3517" s="7" t="n">
        <v>60261</v>
      </c>
      <c r="F3517" s="7" t="s">
        <v>416</v>
      </c>
      <c r="G3517" s="7" t="n">
        <v>2</v>
      </c>
      <c r="H3517" s="7" t="n">
        <v>3</v>
      </c>
      <c r="I3517" s="7" t="n">
        <v>17</v>
      </c>
      <c r="J3517" s="7" t="n">
        <v>60262</v>
      </c>
      <c r="K3517" s="7" t="s">
        <v>417</v>
      </c>
      <c r="L3517" s="7" t="n">
        <v>2</v>
      </c>
      <c r="M3517" s="7" t="n">
        <v>3</v>
      </c>
      <c r="N3517" s="7" t="n">
        <v>17</v>
      </c>
      <c r="O3517" s="7" t="n">
        <v>60263</v>
      </c>
      <c r="P3517" s="7" t="s">
        <v>418</v>
      </c>
      <c r="Q3517" s="7" t="n">
        <v>2</v>
      </c>
      <c r="R3517" s="7" t="n">
        <v>0</v>
      </c>
    </row>
    <row r="3518" spans="1:13">
      <c r="A3518" t="s">
        <v>4</v>
      </c>
      <c r="B3518" s="4" t="s">
        <v>5</v>
      </c>
    </row>
    <row r="3519" spans="1:13">
      <c r="A3519" t="n">
        <v>37431</v>
      </c>
      <c r="B3519" s="40" t="n">
        <v>28</v>
      </c>
    </row>
    <row r="3520" spans="1:13">
      <c r="A3520" t="s">
        <v>4</v>
      </c>
      <c r="B3520" s="4" t="s">
        <v>5</v>
      </c>
      <c r="C3520" s="4" t="s">
        <v>7</v>
      </c>
      <c r="D3520" s="4" t="s">
        <v>11</v>
      </c>
      <c r="E3520" s="4" t="s">
        <v>11</v>
      </c>
      <c r="F3520" s="4" t="s">
        <v>7</v>
      </c>
    </row>
    <row r="3521" spans="1:18">
      <c r="A3521" t="n">
        <v>37432</v>
      </c>
      <c r="B3521" s="43" t="n">
        <v>25</v>
      </c>
      <c r="C3521" s="7" t="n">
        <v>1</v>
      </c>
      <c r="D3521" s="7" t="n">
        <v>60</v>
      </c>
      <c r="E3521" s="7" t="n">
        <v>640</v>
      </c>
      <c r="F3521" s="7" t="n">
        <v>2</v>
      </c>
    </row>
    <row r="3522" spans="1:18">
      <c r="A3522" t="s">
        <v>4</v>
      </c>
      <c r="B3522" s="4" t="s">
        <v>5</v>
      </c>
      <c r="C3522" s="4" t="s">
        <v>7</v>
      </c>
      <c r="D3522" s="4" t="s">
        <v>11</v>
      </c>
      <c r="E3522" s="4" t="s">
        <v>8</v>
      </c>
    </row>
    <row r="3523" spans="1:18">
      <c r="A3523" t="n">
        <v>37439</v>
      </c>
      <c r="B3523" s="38" t="n">
        <v>51</v>
      </c>
      <c r="C3523" s="7" t="n">
        <v>4</v>
      </c>
      <c r="D3523" s="7" t="n">
        <v>0</v>
      </c>
      <c r="E3523" s="7" t="s">
        <v>121</v>
      </c>
    </row>
    <row r="3524" spans="1:18">
      <c r="A3524" t="s">
        <v>4</v>
      </c>
      <c r="B3524" s="4" t="s">
        <v>5</v>
      </c>
      <c r="C3524" s="4" t="s">
        <v>11</v>
      </c>
    </row>
    <row r="3525" spans="1:18">
      <c r="A3525" t="n">
        <v>37453</v>
      </c>
      <c r="B3525" s="24" t="n">
        <v>16</v>
      </c>
      <c r="C3525" s="7" t="n">
        <v>0</v>
      </c>
    </row>
    <row r="3526" spans="1:18">
      <c r="A3526" t="s">
        <v>4</v>
      </c>
      <c r="B3526" s="4" t="s">
        <v>5</v>
      </c>
      <c r="C3526" s="4" t="s">
        <v>11</v>
      </c>
      <c r="D3526" s="4" t="s">
        <v>7</v>
      </c>
      <c r="E3526" s="4" t="s">
        <v>14</v>
      </c>
      <c r="F3526" s="4" t="s">
        <v>79</v>
      </c>
      <c r="G3526" s="4" t="s">
        <v>7</v>
      </c>
      <c r="H3526" s="4" t="s">
        <v>7</v>
      </c>
    </row>
    <row r="3527" spans="1:18">
      <c r="A3527" t="n">
        <v>37456</v>
      </c>
      <c r="B3527" s="39" t="n">
        <v>26</v>
      </c>
      <c r="C3527" s="7" t="n">
        <v>0</v>
      </c>
      <c r="D3527" s="7" t="n">
        <v>17</v>
      </c>
      <c r="E3527" s="7" t="n">
        <v>60264</v>
      </c>
      <c r="F3527" s="7" t="s">
        <v>419</v>
      </c>
      <c r="G3527" s="7" t="n">
        <v>2</v>
      </c>
      <c r="H3527" s="7" t="n">
        <v>0</v>
      </c>
    </row>
    <row r="3528" spans="1:18">
      <c r="A3528" t="s">
        <v>4</v>
      </c>
      <c r="B3528" s="4" t="s">
        <v>5</v>
      </c>
    </row>
    <row r="3529" spans="1:18">
      <c r="A3529" t="n">
        <v>37485</v>
      </c>
      <c r="B3529" s="40" t="n">
        <v>28</v>
      </c>
    </row>
    <row r="3530" spans="1:18">
      <c r="A3530" t="s">
        <v>4</v>
      </c>
      <c r="B3530" s="4" t="s">
        <v>5</v>
      </c>
      <c r="C3530" s="4" t="s">
        <v>7</v>
      </c>
      <c r="D3530" s="4" t="s">
        <v>11</v>
      </c>
      <c r="E3530" s="4" t="s">
        <v>11</v>
      </c>
      <c r="F3530" s="4" t="s">
        <v>7</v>
      </c>
    </row>
    <row r="3531" spans="1:18">
      <c r="A3531" t="n">
        <v>37486</v>
      </c>
      <c r="B3531" s="43" t="n">
        <v>25</v>
      </c>
      <c r="C3531" s="7" t="n">
        <v>1</v>
      </c>
      <c r="D3531" s="7" t="n">
        <v>65535</v>
      </c>
      <c r="E3531" s="7" t="n">
        <v>65535</v>
      </c>
      <c r="F3531" s="7" t="n">
        <v>0</v>
      </c>
    </row>
    <row r="3532" spans="1:18">
      <c r="A3532" t="s">
        <v>4</v>
      </c>
      <c r="B3532" s="4" t="s">
        <v>5</v>
      </c>
      <c r="C3532" s="4" t="s">
        <v>11</v>
      </c>
      <c r="D3532" s="4" t="s">
        <v>7</v>
      </c>
    </row>
    <row r="3533" spans="1:18">
      <c r="A3533" t="n">
        <v>37493</v>
      </c>
      <c r="B3533" s="44" t="n">
        <v>89</v>
      </c>
      <c r="C3533" s="7" t="n">
        <v>65533</v>
      </c>
      <c r="D3533" s="7" t="n">
        <v>1</v>
      </c>
    </row>
    <row r="3534" spans="1:18">
      <c r="A3534" t="s">
        <v>4</v>
      </c>
      <c r="B3534" s="4" t="s">
        <v>5</v>
      </c>
      <c r="C3534" s="4" t="s">
        <v>7</v>
      </c>
      <c r="D3534" s="4" t="s">
        <v>11</v>
      </c>
      <c r="E3534" s="4" t="s">
        <v>13</v>
      </c>
    </row>
    <row r="3535" spans="1:18">
      <c r="A3535" t="n">
        <v>37497</v>
      </c>
      <c r="B3535" s="17" t="n">
        <v>58</v>
      </c>
      <c r="C3535" s="7" t="n">
        <v>0</v>
      </c>
      <c r="D3535" s="7" t="n">
        <v>1000</v>
      </c>
      <c r="E3535" s="7" t="n">
        <v>1</v>
      </c>
    </row>
    <row r="3536" spans="1:18">
      <c r="A3536" t="s">
        <v>4</v>
      </c>
      <c r="B3536" s="4" t="s">
        <v>5</v>
      </c>
      <c r="C3536" s="4" t="s">
        <v>7</v>
      </c>
      <c r="D3536" s="4" t="s">
        <v>11</v>
      </c>
    </row>
    <row r="3537" spans="1:8">
      <c r="A3537" t="n">
        <v>37505</v>
      </c>
      <c r="B3537" s="17" t="n">
        <v>58</v>
      </c>
      <c r="C3537" s="7" t="n">
        <v>255</v>
      </c>
      <c r="D3537" s="7" t="n">
        <v>0</v>
      </c>
    </row>
    <row r="3538" spans="1:8">
      <c r="A3538" t="s">
        <v>4</v>
      </c>
      <c r="B3538" s="4" t="s">
        <v>5</v>
      </c>
      <c r="C3538" s="4" t="s">
        <v>7</v>
      </c>
      <c r="D3538" s="4" t="s">
        <v>7</v>
      </c>
      <c r="E3538" s="4" t="s">
        <v>7</v>
      </c>
      <c r="F3538" s="4" t="s">
        <v>7</v>
      </c>
    </row>
    <row r="3539" spans="1:8">
      <c r="A3539" t="n">
        <v>37509</v>
      </c>
      <c r="B3539" s="9" t="n">
        <v>14</v>
      </c>
      <c r="C3539" s="7" t="n">
        <v>0</v>
      </c>
      <c r="D3539" s="7" t="n">
        <v>64</v>
      </c>
      <c r="E3539" s="7" t="n">
        <v>0</v>
      </c>
      <c r="F3539" s="7" t="n">
        <v>0</v>
      </c>
    </row>
    <row r="3540" spans="1:8">
      <c r="A3540" t="s">
        <v>4</v>
      </c>
      <c r="B3540" s="4" t="s">
        <v>5</v>
      </c>
      <c r="C3540" s="4" t="s">
        <v>8</v>
      </c>
      <c r="D3540" s="4" t="s">
        <v>8</v>
      </c>
    </row>
    <row r="3541" spans="1:8">
      <c r="A3541" t="n">
        <v>37514</v>
      </c>
      <c r="B3541" s="46" t="n">
        <v>70</v>
      </c>
      <c r="C3541" s="7" t="s">
        <v>112</v>
      </c>
      <c r="D3541" s="7" t="s">
        <v>420</v>
      </c>
    </row>
    <row r="3542" spans="1:8">
      <c r="A3542" t="s">
        <v>4</v>
      </c>
      <c r="B3542" s="4" t="s">
        <v>5</v>
      </c>
      <c r="C3542" s="4" t="s">
        <v>14</v>
      </c>
    </row>
    <row r="3543" spans="1:8">
      <c r="A3543" t="n">
        <v>37529</v>
      </c>
      <c r="B3543" s="37" t="n">
        <v>15</v>
      </c>
      <c r="C3543" s="7" t="n">
        <v>16384</v>
      </c>
    </row>
    <row r="3544" spans="1:8">
      <c r="A3544" t="s">
        <v>4</v>
      </c>
      <c r="B3544" s="4" t="s">
        <v>5</v>
      </c>
      <c r="C3544" s="4" t="s">
        <v>11</v>
      </c>
      <c r="D3544" s="4" t="s">
        <v>13</v>
      </c>
      <c r="E3544" s="4" t="s">
        <v>13</v>
      </c>
      <c r="F3544" s="4" t="s">
        <v>13</v>
      </c>
      <c r="G3544" s="4" t="s">
        <v>13</v>
      </c>
    </row>
    <row r="3545" spans="1:8">
      <c r="A3545" t="n">
        <v>37534</v>
      </c>
      <c r="B3545" s="32" t="n">
        <v>46</v>
      </c>
      <c r="C3545" s="7" t="n">
        <v>0</v>
      </c>
      <c r="D3545" s="7" t="n">
        <v>-1.75999999046326</v>
      </c>
      <c r="E3545" s="7" t="n">
        <v>-0.5</v>
      </c>
      <c r="F3545" s="7" t="n">
        <v>-10.6400003433228</v>
      </c>
      <c r="G3545" s="7" t="n">
        <v>215.100006103516</v>
      </c>
    </row>
    <row r="3546" spans="1:8">
      <c r="A3546" t="s">
        <v>4</v>
      </c>
      <c r="B3546" s="4" t="s">
        <v>5</v>
      </c>
      <c r="C3546" s="4" t="s">
        <v>11</v>
      </c>
      <c r="D3546" s="4" t="s">
        <v>7</v>
      </c>
      <c r="E3546" s="4" t="s">
        <v>8</v>
      </c>
      <c r="F3546" s="4" t="s">
        <v>13</v>
      </c>
      <c r="G3546" s="4" t="s">
        <v>13</v>
      </c>
      <c r="H3546" s="4" t="s">
        <v>13</v>
      </c>
    </row>
    <row r="3547" spans="1:8">
      <c r="A3547" t="n">
        <v>37553</v>
      </c>
      <c r="B3547" s="33" t="n">
        <v>48</v>
      </c>
      <c r="C3547" s="7" t="n">
        <v>0</v>
      </c>
      <c r="D3547" s="7" t="n">
        <v>0</v>
      </c>
      <c r="E3547" s="7" t="s">
        <v>63</v>
      </c>
      <c r="F3547" s="7" t="n">
        <v>0</v>
      </c>
      <c r="G3547" s="7" t="n">
        <v>1</v>
      </c>
      <c r="H3547" s="7" t="n">
        <v>0</v>
      </c>
    </row>
    <row r="3548" spans="1:8">
      <c r="A3548" t="s">
        <v>4</v>
      </c>
      <c r="B3548" s="4" t="s">
        <v>5</v>
      </c>
      <c r="C3548" s="4" t="s">
        <v>7</v>
      </c>
      <c r="D3548" s="4" t="s">
        <v>11</v>
      </c>
      <c r="E3548" s="4" t="s">
        <v>8</v>
      </c>
      <c r="F3548" s="4" t="s">
        <v>8</v>
      </c>
      <c r="G3548" s="4" t="s">
        <v>8</v>
      </c>
      <c r="H3548" s="4" t="s">
        <v>8</v>
      </c>
    </row>
    <row r="3549" spans="1:8">
      <c r="A3549" t="n">
        <v>37579</v>
      </c>
      <c r="B3549" s="38" t="n">
        <v>51</v>
      </c>
      <c r="C3549" s="7" t="n">
        <v>3</v>
      </c>
      <c r="D3549" s="7" t="n">
        <v>0</v>
      </c>
      <c r="E3549" s="7" t="s">
        <v>136</v>
      </c>
      <c r="F3549" s="7" t="s">
        <v>87</v>
      </c>
      <c r="G3549" s="7" t="s">
        <v>86</v>
      </c>
      <c r="H3549" s="7" t="s">
        <v>87</v>
      </c>
    </row>
    <row r="3550" spans="1:8">
      <c r="A3550" t="s">
        <v>4</v>
      </c>
      <c r="B3550" s="4" t="s">
        <v>5</v>
      </c>
      <c r="C3550" s="4" t="s">
        <v>11</v>
      </c>
      <c r="D3550" s="4" t="s">
        <v>13</v>
      </c>
      <c r="E3550" s="4" t="s">
        <v>13</v>
      </c>
      <c r="F3550" s="4" t="s">
        <v>13</v>
      </c>
      <c r="G3550" s="4" t="s">
        <v>13</v>
      </c>
    </row>
    <row r="3551" spans="1:8">
      <c r="A3551" t="n">
        <v>37592</v>
      </c>
      <c r="B3551" s="32" t="n">
        <v>46</v>
      </c>
      <c r="C3551" s="7" t="n">
        <v>1</v>
      </c>
      <c r="D3551" s="7" t="n">
        <v>-1.01999998092651</v>
      </c>
      <c r="E3551" s="7" t="n">
        <v>-0.5</v>
      </c>
      <c r="F3551" s="7" t="n">
        <v>-11.0900001525879</v>
      </c>
      <c r="G3551" s="7" t="n">
        <v>197.899993896484</v>
      </c>
    </row>
    <row r="3552" spans="1:8">
      <c r="A3552" t="s">
        <v>4</v>
      </c>
      <c r="B3552" s="4" t="s">
        <v>5</v>
      </c>
      <c r="C3552" s="4" t="s">
        <v>11</v>
      </c>
      <c r="D3552" s="4" t="s">
        <v>7</v>
      </c>
      <c r="E3552" s="4" t="s">
        <v>8</v>
      </c>
      <c r="F3552" s="4" t="s">
        <v>13</v>
      </c>
      <c r="G3552" s="4" t="s">
        <v>13</v>
      </c>
      <c r="H3552" s="4" t="s">
        <v>13</v>
      </c>
    </row>
    <row r="3553" spans="1:8">
      <c r="A3553" t="n">
        <v>37611</v>
      </c>
      <c r="B3553" s="33" t="n">
        <v>48</v>
      </c>
      <c r="C3553" s="7" t="n">
        <v>1</v>
      </c>
      <c r="D3553" s="7" t="n">
        <v>0</v>
      </c>
      <c r="E3553" s="7" t="s">
        <v>63</v>
      </c>
      <c r="F3553" s="7" t="n">
        <v>0</v>
      </c>
      <c r="G3553" s="7" t="n">
        <v>1</v>
      </c>
      <c r="H3553" s="7" t="n">
        <v>0</v>
      </c>
    </row>
    <row r="3554" spans="1:8">
      <c r="A3554" t="s">
        <v>4</v>
      </c>
      <c r="B3554" s="4" t="s">
        <v>5</v>
      </c>
      <c r="C3554" s="4" t="s">
        <v>7</v>
      </c>
      <c r="D3554" s="4" t="s">
        <v>11</v>
      </c>
      <c r="E3554" s="4" t="s">
        <v>8</v>
      </c>
      <c r="F3554" s="4" t="s">
        <v>8</v>
      </c>
      <c r="G3554" s="4" t="s">
        <v>8</v>
      </c>
      <c r="H3554" s="4" t="s">
        <v>8</v>
      </c>
    </row>
    <row r="3555" spans="1:8">
      <c r="A3555" t="n">
        <v>37637</v>
      </c>
      <c r="B3555" s="38" t="n">
        <v>51</v>
      </c>
      <c r="C3555" s="7" t="n">
        <v>3</v>
      </c>
      <c r="D3555" s="7" t="n">
        <v>1</v>
      </c>
      <c r="E3555" s="7" t="s">
        <v>407</v>
      </c>
      <c r="F3555" s="7" t="s">
        <v>109</v>
      </c>
      <c r="G3555" s="7" t="s">
        <v>17</v>
      </c>
      <c r="H3555" s="7" t="s">
        <v>17</v>
      </c>
    </row>
    <row r="3556" spans="1:8">
      <c r="A3556" t="s">
        <v>4</v>
      </c>
      <c r="B3556" s="4" t="s">
        <v>5</v>
      </c>
      <c r="C3556" s="4" t="s">
        <v>7</v>
      </c>
      <c r="D3556" s="4" t="s">
        <v>11</v>
      </c>
      <c r="E3556" s="4" t="s">
        <v>13</v>
      </c>
      <c r="F3556" s="4" t="s">
        <v>11</v>
      </c>
      <c r="G3556" s="4" t="s">
        <v>14</v>
      </c>
      <c r="H3556" s="4" t="s">
        <v>14</v>
      </c>
      <c r="I3556" s="4" t="s">
        <v>11</v>
      </c>
      <c r="J3556" s="4" t="s">
        <v>11</v>
      </c>
      <c r="K3556" s="4" t="s">
        <v>14</v>
      </c>
      <c r="L3556" s="4" t="s">
        <v>14</v>
      </c>
      <c r="M3556" s="4" t="s">
        <v>14</v>
      </c>
      <c r="N3556" s="4" t="s">
        <v>14</v>
      </c>
      <c r="O3556" s="4" t="s">
        <v>8</v>
      </c>
    </row>
    <row r="3557" spans="1:8">
      <c r="A3557" t="n">
        <v>37647</v>
      </c>
      <c r="B3557" s="14" t="n">
        <v>50</v>
      </c>
      <c r="C3557" s="7" t="n">
        <v>0</v>
      </c>
      <c r="D3557" s="7" t="n">
        <v>2203</v>
      </c>
      <c r="E3557" s="7" t="n">
        <v>0.600000023841858</v>
      </c>
      <c r="F3557" s="7" t="n">
        <v>0</v>
      </c>
      <c r="G3557" s="7" t="n">
        <v>0</v>
      </c>
      <c r="H3557" s="7" t="n">
        <v>-1069547520</v>
      </c>
      <c r="I3557" s="7" t="n">
        <v>0</v>
      </c>
      <c r="J3557" s="7" t="n">
        <v>65533</v>
      </c>
      <c r="K3557" s="7" t="n">
        <v>0</v>
      </c>
      <c r="L3557" s="7" t="n">
        <v>0</v>
      </c>
      <c r="M3557" s="7" t="n">
        <v>0</v>
      </c>
      <c r="N3557" s="7" t="n">
        <v>0</v>
      </c>
      <c r="O3557" s="7" t="s">
        <v>17</v>
      </c>
    </row>
    <row r="3558" spans="1:8">
      <c r="A3558" t="s">
        <v>4</v>
      </c>
      <c r="B3558" s="4" t="s">
        <v>5</v>
      </c>
      <c r="C3558" s="4" t="s">
        <v>11</v>
      </c>
    </row>
    <row r="3559" spans="1:8">
      <c r="A3559" t="n">
        <v>37686</v>
      </c>
      <c r="B3559" s="24" t="n">
        <v>16</v>
      </c>
      <c r="C3559" s="7" t="n">
        <v>1000</v>
      </c>
    </row>
    <row r="3560" spans="1:8">
      <c r="A3560" t="s">
        <v>4</v>
      </c>
      <c r="B3560" s="4" t="s">
        <v>5</v>
      </c>
      <c r="C3560" s="4" t="s">
        <v>7</v>
      </c>
      <c r="D3560" s="4" t="s">
        <v>7</v>
      </c>
      <c r="E3560" s="4" t="s">
        <v>13</v>
      </c>
      <c r="F3560" s="4" t="s">
        <v>13</v>
      </c>
      <c r="G3560" s="4" t="s">
        <v>13</v>
      </c>
      <c r="H3560" s="4" t="s">
        <v>11</v>
      </c>
    </row>
    <row r="3561" spans="1:8">
      <c r="A3561" t="n">
        <v>37689</v>
      </c>
      <c r="B3561" s="35" t="n">
        <v>45</v>
      </c>
      <c r="C3561" s="7" t="n">
        <v>2</v>
      </c>
      <c r="D3561" s="7" t="n">
        <v>3</v>
      </c>
      <c r="E3561" s="7" t="n">
        <v>-1.16999995708466</v>
      </c>
      <c r="F3561" s="7" t="n">
        <v>2.6800000667572</v>
      </c>
      <c r="G3561" s="7" t="n">
        <v>-13.039999961853</v>
      </c>
      <c r="H3561" s="7" t="n">
        <v>0</v>
      </c>
    </row>
    <row r="3562" spans="1:8">
      <c r="A3562" t="s">
        <v>4</v>
      </c>
      <c r="B3562" s="4" t="s">
        <v>5</v>
      </c>
      <c r="C3562" s="4" t="s">
        <v>7</v>
      </c>
      <c r="D3562" s="4" t="s">
        <v>7</v>
      </c>
      <c r="E3562" s="4" t="s">
        <v>13</v>
      </c>
      <c r="F3562" s="4" t="s">
        <v>13</v>
      </c>
      <c r="G3562" s="4" t="s">
        <v>13</v>
      </c>
      <c r="H3562" s="4" t="s">
        <v>11</v>
      </c>
      <c r="I3562" s="4" t="s">
        <v>7</v>
      </c>
    </row>
    <row r="3563" spans="1:8">
      <c r="A3563" t="n">
        <v>37706</v>
      </c>
      <c r="B3563" s="35" t="n">
        <v>45</v>
      </c>
      <c r="C3563" s="7" t="n">
        <v>4</v>
      </c>
      <c r="D3563" s="7" t="n">
        <v>3</v>
      </c>
      <c r="E3563" s="7" t="n">
        <v>345.130004882813</v>
      </c>
      <c r="F3563" s="7" t="n">
        <v>232.669998168945</v>
      </c>
      <c r="G3563" s="7" t="n">
        <v>0</v>
      </c>
      <c r="H3563" s="7" t="n">
        <v>0</v>
      </c>
      <c r="I3563" s="7" t="n">
        <v>0</v>
      </c>
    </row>
    <row r="3564" spans="1:8">
      <c r="A3564" t="s">
        <v>4</v>
      </c>
      <c r="B3564" s="4" t="s">
        <v>5</v>
      </c>
      <c r="C3564" s="4" t="s">
        <v>7</v>
      </c>
      <c r="D3564" s="4" t="s">
        <v>7</v>
      </c>
      <c r="E3564" s="4" t="s">
        <v>13</v>
      </c>
      <c r="F3564" s="4" t="s">
        <v>11</v>
      </c>
    </row>
    <row r="3565" spans="1:8">
      <c r="A3565" t="n">
        <v>37724</v>
      </c>
      <c r="B3565" s="35" t="n">
        <v>45</v>
      </c>
      <c r="C3565" s="7" t="n">
        <v>5</v>
      </c>
      <c r="D3565" s="7" t="n">
        <v>3</v>
      </c>
      <c r="E3565" s="7" t="n">
        <v>5.80000019073486</v>
      </c>
      <c r="F3565" s="7" t="n">
        <v>0</v>
      </c>
    </row>
    <row r="3566" spans="1:8">
      <c r="A3566" t="s">
        <v>4</v>
      </c>
      <c r="B3566" s="4" t="s">
        <v>5</v>
      </c>
      <c r="C3566" s="4" t="s">
        <v>7</v>
      </c>
      <c r="D3566" s="4" t="s">
        <v>7</v>
      </c>
      <c r="E3566" s="4" t="s">
        <v>13</v>
      </c>
      <c r="F3566" s="4" t="s">
        <v>11</v>
      </c>
    </row>
    <row r="3567" spans="1:8">
      <c r="A3567" t="n">
        <v>37733</v>
      </c>
      <c r="B3567" s="35" t="n">
        <v>45</v>
      </c>
      <c r="C3567" s="7" t="n">
        <v>11</v>
      </c>
      <c r="D3567" s="7" t="n">
        <v>3</v>
      </c>
      <c r="E3567" s="7" t="n">
        <v>25.7999992370605</v>
      </c>
      <c r="F3567" s="7" t="n">
        <v>0</v>
      </c>
    </row>
    <row r="3568" spans="1:8">
      <c r="A3568" t="s">
        <v>4</v>
      </c>
      <c r="B3568" s="4" t="s">
        <v>5</v>
      </c>
      <c r="C3568" s="4" t="s">
        <v>7</v>
      </c>
      <c r="D3568" s="4" t="s">
        <v>7</v>
      </c>
      <c r="E3568" s="4" t="s">
        <v>13</v>
      </c>
      <c r="F3568" s="4" t="s">
        <v>13</v>
      </c>
      <c r="G3568" s="4" t="s">
        <v>13</v>
      </c>
      <c r="H3568" s="4" t="s">
        <v>11</v>
      </c>
    </row>
    <row r="3569" spans="1:15">
      <c r="A3569" t="n">
        <v>37742</v>
      </c>
      <c r="B3569" s="35" t="n">
        <v>45</v>
      </c>
      <c r="C3569" s="7" t="n">
        <v>2</v>
      </c>
      <c r="D3569" s="7" t="n">
        <v>3</v>
      </c>
      <c r="E3569" s="7" t="n">
        <v>-1.36000001430511</v>
      </c>
      <c r="F3569" s="7" t="n">
        <v>0.0599999986588955</v>
      </c>
      <c r="G3569" s="7" t="n">
        <v>-10.8400001525879</v>
      </c>
      <c r="H3569" s="7" t="n">
        <v>7000</v>
      </c>
    </row>
    <row r="3570" spans="1:15">
      <c r="A3570" t="s">
        <v>4</v>
      </c>
      <c r="B3570" s="4" t="s">
        <v>5</v>
      </c>
      <c r="C3570" s="4" t="s">
        <v>7</v>
      </c>
      <c r="D3570" s="4" t="s">
        <v>7</v>
      </c>
      <c r="E3570" s="4" t="s">
        <v>13</v>
      </c>
      <c r="F3570" s="4" t="s">
        <v>13</v>
      </c>
      <c r="G3570" s="4" t="s">
        <v>13</v>
      </c>
      <c r="H3570" s="4" t="s">
        <v>11</v>
      </c>
      <c r="I3570" s="4" t="s">
        <v>7</v>
      </c>
    </row>
    <row r="3571" spans="1:15">
      <c r="A3571" t="n">
        <v>37759</v>
      </c>
      <c r="B3571" s="35" t="n">
        <v>45</v>
      </c>
      <c r="C3571" s="7" t="n">
        <v>4</v>
      </c>
      <c r="D3571" s="7" t="n">
        <v>3</v>
      </c>
      <c r="E3571" s="7" t="n">
        <v>12.6199998855591</v>
      </c>
      <c r="F3571" s="7" t="n">
        <v>213.270004272461</v>
      </c>
      <c r="G3571" s="7" t="n">
        <v>0</v>
      </c>
      <c r="H3571" s="7" t="n">
        <v>7000</v>
      </c>
      <c r="I3571" s="7" t="n">
        <v>1</v>
      </c>
    </row>
    <row r="3572" spans="1:15">
      <c r="A3572" t="s">
        <v>4</v>
      </c>
      <c r="B3572" s="4" t="s">
        <v>5</v>
      </c>
      <c r="C3572" s="4" t="s">
        <v>7</v>
      </c>
      <c r="D3572" s="4" t="s">
        <v>7</v>
      </c>
      <c r="E3572" s="4" t="s">
        <v>13</v>
      </c>
      <c r="F3572" s="4" t="s">
        <v>11</v>
      </c>
    </row>
    <row r="3573" spans="1:15">
      <c r="A3573" t="n">
        <v>37777</v>
      </c>
      <c r="B3573" s="35" t="n">
        <v>45</v>
      </c>
      <c r="C3573" s="7" t="n">
        <v>5</v>
      </c>
      <c r="D3573" s="7" t="n">
        <v>3</v>
      </c>
      <c r="E3573" s="7" t="n">
        <v>4.80000019073486</v>
      </c>
      <c r="F3573" s="7" t="n">
        <v>7000</v>
      </c>
    </row>
    <row r="3574" spans="1:15">
      <c r="A3574" t="s">
        <v>4</v>
      </c>
      <c r="B3574" s="4" t="s">
        <v>5</v>
      </c>
      <c r="C3574" s="4" t="s">
        <v>7</v>
      </c>
      <c r="D3574" s="4" t="s">
        <v>11</v>
      </c>
      <c r="E3574" s="4" t="s">
        <v>13</v>
      </c>
    </row>
    <row r="3575" spans="1:15">
      <c r="A3575" t="n">
        <v>37786</v>
      </c>
      <c r="B3575" s="17" t="n">
        <v>58</v>
      </c>
      <c r="C3575" s="7" t="n">
        <v>100</v>
      </c>
      <c r="D3575" s="7" t="n">
        <v>1000</v>
      </c>
      <c r="E3575" s="7" t="n">
        <v>1</v>
      </c>
    </row>
    <row r="3576" spans="1:15">
      <c r="A3576" t="s">
        <v>4</v>
      </c>
      <c r="B3576" s="4" t="s">
        <v>5</v>
      </c>
      <c r="C3576" s="4" t="s">
        <v>7</v>
      </c>
      <c r="D3576" s="4" t="s">
        <v>11</v>
      </c>
    </row>
    <row r="3577" spans="1:15">
      <c r="A3577" t="n">
        <v>37794</v>
      </c>
      <c r="B3577" s="17" t="n">
        <v>58</v>
      </c>
      <c r="C3577" s="7" t="n">
        <v>255</v>
      </c>
      <c r="D3577" s="7" t="n">
        <v>0</v>
      </c>
    </row>
    <row r="3578" spans="1:15">
      <c r="A3578" t="s">
        <v>4</v>
      </c>
      <c r="B3578" s="4" t="s">
        <v>5</v>
      </c>
      <c r="C3578" s="4" t="s">
        <v>7</v>
      </c>
      <c r="D3578" s="4" t="s">
        <v>11</v>
      </c>
    </row>
    <row r="3579" spans="1:15">
      <c r="A3579" t="n">
        <v>37798</v>
      </c>
      <c r="B3579" s="35" t="n">
        <v>45</v>
      </c>
      <c r="C3579" s="7" t="n">
        <v>7</v>
      </c>
      <c r="D3579" s="7" t="n">
        <v>255</v>
      </c>
    </row>
    <row r="3580" spans="1:15">
      <c r="A3580" t="s">
        <v>4</v>
      </c>
      <c r="B3580" s="4" t="s">
        <v>5</v>
      </c>
      <c r="C3580" s="4" t="s">
        <v>7</v>
      </c>
      <c r="D3580" s="4" t="s">
        <v>11</v>
      </c>
      <c r="E3580" s="4" t="s">
        <v>13</v>
      </c>
    </row>
    <row r="3581" spans="1:15">
      <c r="A3581" t="n">
        <v>37802</v>
      </c>
      <c r="B3581" s="17" t="n">
        <v>58</v>
      </c>
      <c r="C3581" s="7" t="n">
        <v>101</v>
      </c>
      <c r="D3581" s="7" t="n">
        <v>500</v>
      </c>
      <c r="E3581" s="7" t="n">
        <v>1</v>
      </c>
    </row>
    <row r="3582" spans="1:15">
      <c r="A3582" t="s">
        <v>4</v>
      </c>
      <c r="B3582" s="4" t="s">
        <v>5</v>
      </c>
      <c r="C3582" s="4" t="s">
        <v>7</v>
      </c>
      <c r="D3582" s="4" t="s">
        <v>11</v>
      </c>
    </row>
    <row r="3583" spans="1:15">
      <c r="A3583" t="n">
        <v>37810</v>
      </c>
      <c r="B3583" s="17" t="n">
        <v>58</v>
      </c>
      <c r="C3583" s="7" t="n">
        <v>254</v>
      </c>
      <c r="D3583" s="7" t="n">
        <v>0</v>
      </c>
    </row>
    <row r="3584" spans="1:15">
      <c r="A3584" t="s">
        <v>4</v>
      </c>
      <c r="B3584" s="4" t="s">
        <v>5</v>
      </c>
      <c r="C3584" s="4" t="s">
        <v>7</v>
      </c>
    </row>
    <row r="3585" spans="1:9">
      <c r="A3585" t="n">
        <v>37814</v>
      </c>
      <c r="B3585" s="31" t="n">
        <v>116</v>
      </c>
      <c r="C3585" s="7" t="n">
        <v>0</v>
      </c>
    </row>
    <row r="3586" spans="1:9">
      <c r="A3586" t="s">
        <v>4</v>
      </c>
      <c r="B3586" s="4" t="s">
        <v>5</v>
      </c>
      <c r="C3586" s="4" t="s">
        <v>7</v>
      </c>
      <c r="D3586" s="4" t="s">
        <v>11</v>
      </c>
    </row>
    <row r="3587" spans="1:9">
      <c r="A3587" t="n">
        <v>37816</v>
      </c>
      <c r="B3587" s="31" t="n">
        <v>116</v>
      </c>
      <c r="C3587" s="7" t="n">
        <v>2</v>
      </c>
      <c r="D3587" s="7" t="n">
        <v>1</v>
      </c>
    </row>
    <row r="3588" spans="1:9">
      <c r="A3588" t="s">
        <v>4</v>
      </c>
      <c r="B3588" s="4" t="s">
        <v>5</v>
      </c>
      <c r="C3588" s="4" t="s">
        <v>7</v>
      </c>
      <c r="D3588" s="4" t="s">
        <v>14</v>
      </c>
    </row>
    <row r="3589" spans="1:9">
      <c r="A3589" t="n">
        <v>37820</v>
      </c>
      <c r="B3589" s="31" t="n">
        <v>116</v>
      </c>
      <c r="C3589" s="7" t="n">
        <v>5</v>
      </c>
      <c r="D3589" s="7" t="n">
        <v>1092616192</v>
      </c>
    </row>
    <row r="3590" spans="1:9">
      <c r="A3590" t="s">
        <v>4</v>
      </c>
      <c r="B3590" s="4" t="s">
        <v>5</v>
      </c>
      <c r="C3590" s="4" t="s">
        <v>7</v>
      </c>
      <c r="D3590" s="4" t="s">
        <v>11</v>
      </c>
    </row>
    <row r="3591" spans="1:9">
      <c r="A3591" t="n">
        <v>37826</v>
      </c>
      <c r="B3591" s="31" t="n">
        <v>116</v>
      </c>
      <c r="C3591" s="7" t="n">
        <v>6</v>
      </c>
      <c r="D3591" s="7" t="n">
        <v>1</v>
      </c>
    </row>
    <row r="3592" spans="1:9">
      <c r="A3592" t="s">
        <v>4</v>
      </c>
      <c r="B3592" s="4" t="s">
        <v>5</v>
      </c>
      <c r="C3592" s="4" t="s">
        <v>7</v>
      </c>
      <c r="D3592" s="4" t="s">
        <v>7</v>
      </c>
      <c r="E3592" s="4" t="s">
        <v>13</v>
      </c>
      <c r="F3592" s="4" t="s">
        <v>13</v>
      </c>
      <c r="G3592" s="4" t="s">
        <v>13</v>
      </c>
      <c r="H3592" s="4" t="s">
        <v>11</v>
      </c>
    </row>
    <row r="3593" spans="1:9">
      <c r="A3593" t="n">
        <v>37830</v>
      </c>
      <c r="B3593" s="35" t="n">
        <v>45</v>
      </c>
      <c r="C3593" s="7" t="n">
        <v>2</v>
      </c>
      <c r="D3593" s="7" t="n">
        <v>3</v>
      </c>
      <c r="E3593" s="7" t="n">
        <v>-1.02999997138977</v>
      </c>
      <c r="F3593" s="7" t="n">
        <v>0.189999997615814</v>
      </c>
      <c r="G3593" s="7" t="n">
        <v>-11.1099996566772</v>
      </c>
      <c r="H3593" s="7" t="n">
        <v>0</v>
      </c>
    </row>
    <row r="3594" spans="1:9">
      <c r="A3594" t="s">
        <v>4</v>
      </c>
      <c r="B3594" s="4" t="s">
        <v>5</v>
      </c>
      <c r="C3594" s="4" t="s">
        <v>7</v>
      </c>
      <c r="D3594" s="4" t="s">
        <v>7</v>
      </c>
      <c r="E3594" s="4" t="s">
        <v>13</v>
      </c>
      <c r="F3594" s="4" t="s">
        <v>13</v>
      </c>
      <c r="G3594" s="4" t="s">
        <v>13</v>
      </c>
      <c r="H3594" s="4" t="s">
        <v>11</v>
      </c>
      <c r="I3594" s="4" t="s">
        <v>7</v>
      </c>
    </row>
    <row r="3595" spans="1:9">
      <c r="A3595" t="n">
        <v>37847</v>
      </c>
      <c r="B3595" s="35" t="n">
        <v>45</v>
      </c>
      <c r="C3595" s="7" t="n">
        <v>4</v>
      </c>
      <c r="D3595" s="7" t="n">
        <v>3</v>
      </c>
      <c r="E3595" s="7" t="n">
        <v>354.269989013672</v>
      </c>
      <c r="F3595" s="7" t="n">
        <v>207.949996948242</v>
      </c>
      <c r="G3595" s="7" t="n">
        <v>-5</v>
      </c>
      <c r="H3595" s="7" t="n">
        <v>0</v>
      </c>
      <c r="I3595" s="7" t="n">
        <v>0</v>
      </c>
    </row>
    <row r="3596" spans="1:9">
      <c r="A3596" t="s">
        <v>4</v>
      </c>
      <c r="B3596" s="4" t="s">
        <v>5</v>
      </c>
      <c r="C3596" s="4" t="s">
        <v>7</v>
      </c>
      <c r="D3596" s="4" t="s">
        <v>7</v>
      </c>
      <c r="E3596" s="4" t="s">
        <v>13</v>
      </c>
      <c r="F3596" s="4" t="s">
        <v>11</v>
      </c>
    </row>
    <row r="3597" spans="1:9">
      <c r="A3597" t="n">
        <v>37865</v>
      </c>
      <c r="B3597" s="35" t="n">
        <v>45</v>
      </c>
      <c r="C3597" s="7" t="n">
        <v>5</v>
      </c>
      <c r="D3597" s="7" t="n">
        <v>3</v>
      </c>
      <c r="E3597" s="7" t="n">
        <v>1.5</v>
      </c>
      <c r="F3597" s="7" t="n">
        <v>0</v>
      </c>
    </row>
    <row r="3598" spans="1:9">
      <c r="A3598" t="s">
        <v>4</v>
      </c>
      <c r="B3598" s="4" t="s">
        <v>5</v>
      </c>
      <c r="C3598" s="4" t="s">
        <v>7</v>
      </c>
      <c r="D3598" s="4" t="s">
        <v>7</v>
      </c>
      <c r="E3598" s="4" t="s">
        <v>13</v>
      </c>
      <c r="F3598" s="4" t="s">
        <v>11</v>
      </c>
    </row>
    <row r="3599" spans="1:9">
      <c r="A3599" t="n">
        <v>37874</v>
      </c>
      <c r="B3599" s="35" t="n">
        <v>45</v>
      </c>
      <c r="C3599" s="7" t="n">
        <v>11</v>
      </c>
      <c r="D3599" s="7" t="n">
        <v>3</v>
      </c>
      <c r="E3599" s="7" t="n">
        <v>25.7999992370605</v>
      </c>
      <c r="F3599" s="7" t="n">
        <v>0</v>
      </c>
    </row>
    <row r="3600" spans="1:9">
      <c r="A3600" t="s">
        <v>4</v>
      </c>
      <c r="B3600" s="4" t="s">
        <v>5</v>
      </c>
      <c r="C3600" s="4" t="s">
        <v>7</v>
      </c>
      <c r="D3600" s="4" t="s">
        <v>7</v>
      </c>
      <c r="E3600" s="4" t="s">
        <v>13</v>
      </c>
      <c r="F3600" s="4" t="s">
        <v>13</v>
      </c>
      <c r="G3600" s="4" t="s">
        <v>13</v>
      </c>
      <c r="H3600" s="4" t="s">
        <v>11</v>
      </c>
      <c r="I3600" s="4" t="s">
        <v>7</v>
      </c>
    </row>
    <row r="3601" spans="1:9">
      <c r="A3601" t="n">
        <v>37883</v>
      </c>
      <c r="B3601" s="35" t="n">
        <v>45</v>
      </c>
      <c r="C3601" s="7" t="n">
        <v>4</v>
      </c>
      <c r="D3601" s="7" t="n">
        <v>3</v>
      </c>
      <c r="E3601" s="7" t="n">
        <v>5.90000009536743</v>
      </c>
      <c r="F3601" s="7" t="n">
        <v>233.860000610352</v>
      </c>
      <c r="G3601" s="7" t="n">
        <v>-5</v>
      </c>
      <c r="H3601" s="7" t="n">
        <v>25000</v>
      </c>
      <c r="I3601" s="7" t="n">
        <v>1</v>
      </c>
    </row>
    <row r="3602" spans="1:9">
      <c r="A3602" t="s">
        <v>4</v>
      </c>
      <c r="B3602" s="4" t="s">
        <v>5</v>
      </c>
      <c r="C3602" s="4" t="s">
        <v>7</v>
      </c>
      <c r="D3602" s="4" t="s">
        <v>11</v>
      </c>
    </row>
    <row r="3603" spans="1:9">
      <c r="A3603" t="n">
        <v>37901</v>
      </c>
      <c r="B3603" s="17" t="n">
        <v>58</v>
      </c>
      <c r="C3603" s="7" t="n">
        <v>255</v>
      </c>
      <c r="D3603" s="7" t="n">
        <v>0</v>
      </c>
    </row>
    <row r="3604" spans="1:9">
      <c r="A3604" t="s">
        <v>4</v>
      </c>
      <c r="B3604" s="4" t="s">
        <v>5</v>
      </c>
      <c r="C3604" s="4" t="s">
        <v>7</v>
      </c>
      <c r="D3604" s="4" t="s">
        <v>11</v>
      </c>
      <c r="E3604" s="4" t="s">
        <v>8</v>
      </c>
    </row>
    <row r="3605" spans="1:9">
      <c r="A3605" t="n">
        <v>37905</v>
      </c>
      <c r="B3605" s="38" t="n">
        <v>51</v>
      </c>
      <c r="C3605" s="7" t="n">
        <v>4</v>
      </c>
      <c r="D3605" s="7" t="n">
        <v>1</v>
      </c>
      <c r="E3605" s="7" t="s">
        <v>211</v>
      </c>
    </row>
    <row r="3606" spans="1:9">
      <c r="A3606" t="s">
        <v>4</v>
      </c>
      <c r="B3606" s="4" t="s">
        <v>5</v>
      </c>
      <c r="C3606" s="4" t="s">
        <v>11</v>
      </c>
    </row>
    <row r="3607" spans="1:9">
      <c r="A3607" t="n">
        <v>37919</v>
      </c>
      <c r="B3607" s="24" t="n">
        <v>16</v>
      </c>
      <c r="C3607" s="7" t="n">
        <v>0</v>
      </c>
    </row>
    <row r="3608" spans="1:9">
      <c r="A3608" t="s">
        <v>4</v>
      </c>
      <c r="B3608" s="4" t="s">
        <v>5</v>
      </c>
      <c r="C3608" s="4" t="s">
        <v>11</v>
      </c>
      <c r="D3608" s="4" t="s">
        <v>7</v>
      </c>
      <c r="E3608" s="4" t="s">
        <v>14</v>
      </c>
      <c r="F3608" s="4" t="s">
        <v>79</v>
      </c>
      <c r="G3608" s="4" t="s">
        <v>7</v>
      </c>
      <c r="H3608" s="4" t="s">
        <v>7</v>
      </c>
      <c r="I3608" s="4" t="s">
        <v>7</v>
      </c>
      <c r="J3608" s="4" t="s">
        <v>14</v>
      </c>
      <c r="K3608" s="4" t="s">
        <v>79</v>
      </c>
      <c r="L3608" s="4" t="s">
        <v>7</v>
      </c>
      <c r="M3608" s="4" t="s">
        <v>7</v>
      </c>
    </row>
    <row r="3609" spans="1:9">
      <c r="A3609" t="n">
        <v>37922</v>
      </c>
      <c r="B3609" s="39" t="n">
        <v>26</v>
      </c>
      <c r="C3609" s="7" t="n">
        <v>1</v>
      </c>
      <c r="D3609" s="7" t="n">
        <v>17</v>
      </c>
      <c r="E3609" s="7" t="n">
        <v>60265</v>
      </c>
      <c r="F3609" s="7" t="s">
        <v>421</v>
      </c>
      <c r="G3609" s="7" t="n">
        <v>2</v>
      </c>
      <c r="H3609" s="7" t="n">
        <v>3</v>
      </c>
      <c r="I3609" s="7" t="n">
        <v>17</v>
      </c>
      <c r="J3609" s="7" t="n">
        <v>60266</v>
      </c>
      <c r="K3609" s="7" t="s">
        <v>422</v>
      </c>
      <c r="L3609" s="7" t="n">
        <v>2</v>
      </c>
      <c r="M3609" s="7" t="n">
        <v>0</v>
      </c>
    </row>
    <row r="3610" spans="1:9">
      <c r="A3610" t="s">
        <v>4</v>
      </c>
      <c r="B3610" s="4" t="s">
        <v>5</v>
      </c>
    </row>
    <row r="3611" spans="1:9">
      <c r="A3611" t="n">
        <v>38129</v>
      </c>
      <c r="B3611" s="40" t="n">
        <v>28</v>
      </c>
    </row>
    <row r="3612" spans="1:9">
      <c r="A3612" t="s">
        <v>4</v>
      </c>
      <c r="B3612" s="4" t="s">
        <v>5</v>
      </c>
      <c r="C3612" s="4" t="s">
        <v>11</v>
      </c>
      <c r="D3612" s="4" t="s">
        <v>11</v>
      </c>
      <c r="E3612" s="4" t="s">
        <v>11</v>
      </c>
    </row>
    <row r="3613" spans="1:9">
      <c r="A3613" t="n">
        <v>38130</v>
      </c>
      <c r="B3613" s="48" t="n">
        <v>61</v>
      </c>
      <c r="C3613" s="7" t="n">
        <v>0</v>
      </c>
      <c r="D3613" s="7" t="n">
        <v>1</v>
      </c>
      <c r="E3613" s="7" t="n">
        <v>1000</v>
      </c>
    </row>
    <row r="3614" spans="1:9">
      <c r="A3614" t="s">
        <v>4</v>
      </c>
      <c r="B3614" s="4" t="s">
        <v>5</v>
      </c>
      <c r="C3614" s="4" t="s">
        <v>7</v>
      </c>
      <c r="D3614" s="4" t="s">
        <v>11</v>
      </c>
      <c r="E3614" s="4" t="s">
        <v>11</v>
      </c>
      <c r="F3614" s="4" t="s">
        <v>7</v>
      </c>
    </row>
    <row r="3615" spans="1:9">
      <c r="A3615" t="n">
        <v>38137</v>
      </c>
      <c r="B3615" s="43" t="n">
        <v>25</v>
      </c>
      <c r="C3615" s="7" t="n">
        <v>1</v>
      </c>
      <c r="D3615" s="7" t="n">
        <v>60</v>
      </c>
      <c r="E3615" s="7" t="n">
        <v>640</v>
      </c>
      <c r="F3615" s="7" t="n">
        <v>2</v>
      </c>
    </row>
    <row r="3616" spans="1:9">
      <c r="A3616" t="s">
        <v>4</v>
      </c>
      <c r="B3616" s="4" t="s">
        <v>5</v>
      </c>
      <c r="C3616" s="4" t="s">
        <v>7</v>
      </c>
      <c r="D3616" s="4" t="s">
        <v>11</v>
      </c>
      <c r="E3616" s="4" t="s">
        <v>8</v>
      </c>
    </row>
    <row r="3617" spans="1:13">
      <c r="A3617" t="n">
        <v>38144</v>
      </c>
      <c r="B3617" s="38" t="n">
        <v>51</v>
      </c>
      <c r="C3617" s="7" t="n">
        <v>4</v>
      </c>
      <c r="D3617" s="7" t="n">
        <v>0</v>
      </c>
      <c r="E3617" s="7" t="s">
        <v>231</v>
      </c>
    </row>
    <row r="3618" spans="1:13">
      <c r="A3618" t="s">
        <v>4</v>
      </c>
      <c r="B3618" s="4" t="s">
        <v>5</v>
      </c>
      <c r="C3618" s="4" t="s">
        <v>11</v>
      </c>
    </row>
    <row r="3619" spans="1:13">
      <c r="A3619" t="n">
        <v>38157</v>
      </c>
      <c r="B3619" s="24" t="n">
        <v>16</v>
      </c>
      <c r="C3619" s="7" t="n">
        <v>0</v>
      </c>
    </row>
    <row r="3620" spans="1:13">
      <c r="A3620" t="s">
        <v>4</v>
      </c>
      <c r="B3620" s="4" t="s">
        <v>5</v>
      </c>
      <c r="C3620" s="4" t="s">
        <v>11</v>
      </c>
      <c r="D3620" s="4" t="s">
        <v>7</v>
      </c>
      <c r="E3620" s="4" t="s">
        <v>14</v>
      </c>
      <c r="F3620" s="4" t="s">
        <v>79</v>
      </c>
      <c r="G3620" s="4" t="s">
        <v>7</v>
      </c>
      <c r="H3620" s="4" t="s">
        <v>7</v>
      </c>
      <c r="I3620" s="4" t="s">
        <v>7</v>
      </c>
      <c r="J3620" s="4" t="s">
        <v>14</v>
      </c>
      <c r="K3620" s="4" t="s">
        <v>79</v>
      </c>
      <c r="L3620" s="4" t="s">
        <v>7</v>
      </c>
      <c r="M3620" s="4" t="s">
        <v>7</v>
      </c>
      <c r="N3620" s="4" t="s">
        <v>7</v>
      </c>
      <c r="O3620" s="4" t="s">
        <v>14</v>
      </c>
      <c r="P3620" s="4" t="s">
        <v>79</v>
      </c>
      <c r="Q3620" s="4" t="s">
        <v>7</v>
      </c>
      <c r="R3620" s="4" t="s">
        <v>7</v>
      </c>
    </row>
    <row r="3621" spans="1:13">
      <c r="A3621" t="n">
        <v>38160</v>
      </c>
      <c r="B3621" s="39" t="n">
        <v>26</v>
      </c>
      <c r="C3621" s="7" t="n">
        <v>0</v>
      </c>
      <c r="D3621" s="7" t="n">
        <v>17</v>
      </c>
      <c r="E3621" s="7" t="n">
        <v>60267</v>
      </c>
      <c r="F3621" s="7" t="s">
        <v>423</v>
      </c>
      <c r="G3621" s="7" t="n">
        <v>2</v>
      </c>
      <c r="H3621" s="7" t="n">
        <v>3</v>
      </c>
      <c r="I3621" s="7" t="n">
        <v>17</v>
      </c>
      <c r="J3621" s="7" t="n">
        <v>60268</v>
      </c>
      <c r="K3621" s="7" t="s">
        <v>424</v>
      </c>
      <c r="L3621" s="7" t="n">
        <v>2</v>
      </c>
      <c r="M3621" s="7" t="n">
        <v>3</v>
      </c>
      <c r="N3621" s="7" t="n">
        <v>17</v>
      </c>
      <c r="O3621" s="7" t="n">
        <v>60269</v>
      </c>
      <c r="P3621" s="7" t="s">
        <v>425</v>
      </c>
      <c r="Q3621" s="7" t="n">
        <v>2</v>
      </c>
      <c r="R3621" s="7" t="n">
        <v>0</v>
      </c>
    </row>
    <row r="3622" spans="1:13">
      <c r="A3622" t="s">
        <v>4</v>
      </c>
      <c r="B3622" s="4" t="s">
        <v>5</v>
      </c>
    </row>
    <row r="3623" spans="1:13">
      <c r="A3623" t="n">
        <v>38470</v>
      </c>
      <c r="B3623" s="40" t="n">
        <v>28</v>
      </c>
    </row>
    <row r="3624" spans="1:13">
      <c r="A3624" t="s">
        <v>4</v>
      </c>
      <c r="B3624" s="4" t="s">
        <v>5</v>
      </c>
      <c r="C3624" s="4" t="s">
        <v>7</v>
      </c>
      <c r="D3624" s="4" t="s">
        <v>11</v>
      </c>
      <c r="E3624" s="4" t="s">
        <v>11</v>
      </c>
      <c r="F3624" s="4" t="s">
        <v>7</v>
      </c>
    </row>
    <row r="3625" spans="1:13">
      <c r="A3625" t="n">
        <v>38471</v>
      </c>
      <c r="B3625" s="43" t="n">
        <v>25</v>
      </c>
      <c r="C3625" s="7" t="n">
        <v>1</v>
      </c>
      <c r="D3625" s="7" t="n">
        <v>65535</v>
      </c>
      <c r="E3625" s="7" t="n">
        <v>65535</v>
      </c>
      <c r="F3625" s="7" t="n">
        <v>0</v>
      </c>
    </row>
    <row r="3626" spans="1:13">
      <c r="A3626" t="s">
        <v>4</v>
      </c>
      <c r="B3626" s="4" t="s">
        <v>5</v>
      </c>
      <c r="C3626" s="4" t="s">
        <v>11</v>
      </c>
      <c r="D3626" s="4" t="s">
        <v>11</v>
      </c>
      <c r="E3626" s="4" t="s">
        <v>11</v>
      </c>
    </row>
    <row r="3627" spans="1:13">
      <c r="A3627" t="n">
        <v>38478</v>
      </c>
      <c r="B3627" s="48" t="n">
        <v>61</v>
      </c>
      <c r="C3627" s="7" t="n">
        <v>1</v>
      </c>
      <c r="D3627" s="7" t="n">
        <v>0</v>
      </c>
      <c r="E3627" s="7" t="n">
        <v>1000</v>
      </c>
    </row>
    <row r="3628" spans="1:13">
      <c r="A3628" t="s">
        <v>4</v>
      </c>
      <c r="B3628" s="4" t="s">
        <v>5</v>
      </c>
      <c r="C3628" s="4" t="s">
        <v>11</v>
      </c>
    </row>
    <row r="3629" spans="1:13">
      <c r="A3629" t="n">
        <v>38485</v>
      </c>
      <c r="B3629" s="24" t="n">
        <v>16</v>
      </c>
      <c r="C3629" s="7" t="n">
        <v>300</v>
      </c>
    </row>
    <row r="3630" spans="1:13">
      <c r="A3630" t="s">
        <v>4</v>
      </c>
      <c r="B3630" s="4" t="s">
        <v>5</v>
      </c>
      <c r="C3630" s="4" t="s">
        <v>7</v>
      </c>
      <c r="D3630" s="4" t="s">
        <v>11</v>
      </c>
      <c r="E3630" s="4" t="s">
        <v>8</v>
      </c>
    </row>
    <row r="3631" spans="1:13">
      <c r="A3631" t="n">
        <v>38488</v>
      </c>
      <c r="B3631" s="38" t="n">
        <v>51</v>
      </c>
      <c r="C3631" s="7" t="n">
        <v>4</v>
      </c>
      <c r="D3631" s="7" t="n">
        <v>1</v>
      </c>
      <c r="E3631" s="7" t="s">
        <v>426</v>
      </c>
    </row>
    <row r="3632" spans="1:13">
      <c r="A3632" t="s">
        <v>4</v>
      </c>
      <c r="B3632" s="4" t="s">
        <v>5</v>
      </c>
      <c r="C3632" s="4" t="s">
        <v>11</v>
      </c>
    </row>
    <row r="3633" spans="1:18">
      <c r="A3633" t="n">
        <v>38507</v>
      </c>
      <c r="B3633" s="24" t="n">
        <v>16</v>
      </c>
      <c r="C3633" s="7" t="n">
        <v>0</v>
      </c>
    </row>
    <row r="3634" spans="1:18">
      <c r="A3634" t="s">
        <v>4</v>
      </c>
      <c r="B3634" s="4" t="s">
        <v>5</v>
      </c>
      <c r="C3634" s="4" t="s">
        <v>11</v>
      </c>
      <c r="D3634" s="4" t="s">
        <v>7</v>
      </c>
      <c r="E3634" s="4" t="s">
        <v>14</v>
      </c>
      <c r="F3634" s="4" t="s">
        <v>79</v>
      </c>
      <c r="G3634" s="4" t="s">
        <v>7</v>
      </c>
      <c r="H3634" s="4" t="s">
        <v>7</v>
      </c>
      <c r="I3634" s="4" t="s">
        <v>7</v>
      </c>
      <c r="J3634" s="4" t="s">
        <v>14</v>
      </c>
      <c r="K3634" s="4" t="s">
        <v>79</v>
      </c>
      <c r="L3634" s="4" t="s">
        <v>7</v>
      </c>
      <c r="M3634" s="4" t="s">
        <v>7</v>
      </c>
      <c r="N3634" s="4" t="s">
        <v>7</v>
      </c>
      <c r="O3634" s="4" t="s">
        <v>14</v>
      </c>
      <c r="P3634" s="4" t="s">
        <v>79</v>
      </c>
      <c r="Q3634" s="4" t="s">
        <v>7</v>
      </c>
      <c r="R3634" s="4" t="s">
        <v>7</v>
      </c>
    </row>
    <row r="3635" spans="1:18">
      <c r="A3635" t="n">
        <v>38510</v>
      </c>
      <c r="B3635" s="39" t="n">
        <v>26</v>
      </c>
      <c r="C3635" s="7" t="n">
        <v>1</v>
      </c>
      <c r="D3635" s="7" t="n">
        <v>17</v>
      </c>
      <c r="E3635" s="7" t="n">
        <v>60270</v>
      </c>
      <c r="F3635" s="7" t="s">
        <v>427</v>
      </c>
      <c r="G3635" s="7" t="n">
        <v>2</v>
      </c>
      <c r="H3635" s="7" t="n">
        <v>3</v>
      </c>
      <c r="I3635" s="7" t="n">
        <v>17</v>
      </c>
      <c r="J3635" s="7" t="n">
        <v>60271</v>
      </c>
      <c r="K3635" s="7" t="s">
        <v>428</v>
      </c>
      <c r="L3635" s="7" t="n">
        <v>2</v>
      </c>
      <c r="M3635" s="7" t="n">
        <v>3</v>
      </c>
      <c r="N3635" s="7" t="n">
        <v>17</v>
      </c>
      <c r="O3635" s="7" t="n">
        <v>60272</v>
      </c>
      <c r="P3635" s="7" t="s">
        <v>429</v>
      </c>
      <c r="Q3635" s="7" t="n">
        <v>2</v>
      </c>
      <c r="R3635" s="7" t="n">
        <v>0</v>
      </c>
    </row>
    <row r="3636" spans="1:18">
      <c r="A3636" t="s">
        <v>4</v>
      </c>
      <c r="B3636" s="4" t="s">
        <v>5</v>
      </c>
    </row>
    <row r="3637" spans="1:18">
      <c r="A3637" t="n">
        <v>38756</v>
      </c>
      <c r="B3637" s="40" t="n">
        <v>28</v>
      </c>
    </row>
    <row r="3638" spans="1:18">
      <c r="A3638" t="s">
        <v>4</v>
      </c>
      <c r="B3638" s="4" t="s">
        <v>5</v>
      </c>
      <c r="C3638" s="4" t="s">
        <v>7</v>
      </c>
      <c r="D3638" s="4" t="s">
        <v>11</v>
      </c>
      <c r="E3638" s="4" t="s">
        <v>8</v>
      </c>
    </row>
    <row r="3639" spans="1:18">
      <c r="A3639" t="n">
        <v>38757</v>
      </c>
      <c r="B3639" s="38" t="n">
        <v>51</v>
      </c>
      <c r="C3639" s="7" t="n">
        <v>4</v>
      </c>
      <c r="D3639" s="7" t="n">
        <v>0</v>
      </c>
      <c r="E3639" s="7" t="s">
        <v>121</v>
      </c>
    </row>
    <row r="3640" spans="1:18">
      <c r="A3640" t="s">
        <v>4</v>
      </c>
      <c r="B3640" s="4" t="s">
        <v>5</v>
      </c>
      <c r="C3640" s="4" t="s">
        <v>11</v>
      </c>
    </row>
    <row r="3641" spans="1:18">
      <c r="A3641" t="n">
        <v>38771</v>
      </c>
      <c r="B3641" s="24" t="n">
        <v>16</v>
      </c>
      <c r="C3641" s="7" t="n">
        <v>0</v>
      </c>
    </row>
    <row r="3642" spans="1:18">
      <c r="A3642" t="s">
        <v>4</v>
      </c>
      <c r="B3642" s="4" t="s">
        <v>5</v>
      </c>
      <c r="C3642" s="4" t="s">
        <v>11</v>
      </c>
      <c r="D3642" s="4" t="s">
        <v>7</v>
      </c>
      <c r="E3642" s="4" t="s">
        <v>14</v>
      </c>
      <c r="F3642" s="4" t="s">
        <v>79</v>
      </c>
      <c r="G3642" s="4" t="s">
        <v>7</v>
      </c>
      <c r="H3642" s="4" t="s">
        <v>7</v>
      </c>
    </row>
    <row r="3643" spans="1:18">
      <c r="A3643" t="n">
        <v>38774</v>
      </c>
      <c r="B3643" s="39" t="n">
        <v>26</v>
      </c>
      <c r="C3643" s="7" t="n">
        <v>0</v>
      </c>
      <c r="D3643" s="7" t="n">
        <v>17</v>
      </c>
      <c r="E3643" s="7" t="n">
        <v>60273</v>
      </c>
      <c r="F3643" s="7" t="s">
        <v>430</v>
      </c>
      <c r="G3643" s="7" t="n">
        <v>2</v>
      </c>
      <c r="H3643" s="7" t="n">
        <v>0</v>
      </c>
    </row>
    <row r="3644" spans="1:18">
      <c r="A3644" t="s">
        <v>4</v>
      </c>
      <c r="B3644" s="4" t="s">
        <v>5</v>
      </c>
    </row>
    <row r="3645" spans="1:18">
      <c r="A3645" t="n">
        <v>38796</v>
      </c>
      <c r="B3645" s="40" t="n">
        <v>28</v>
      </c>
    </row>
    <row r="3646" spans="1:18">
      <c r="A3646" t="s">
        <v>4</v>
      </c>
      <c r="B3646" s="4" t="s">
        <v>5</v>
      </c>
      <c r="C3646" s="4" t="s">
        <v>11</v>
      </c>
      <c r="D3646" s="4" t="s">
        <v>7</v>
      </c>
    </row>
    <row r="3647" spans="1:18">
      <c r="A3647" t="n">
        <v>38797</v>
      </c>
      <c r="B3647" s="44" t="n">
        <v>89</v>
      </c>
      <c r="C3647" s="7" t="n">
        <v>65533</v>
      </c>
      <c r="D3647" s="7" t="n">
        <v>1</v>
      </c>
    </row>
    <row r="3648" spans="1:18">
      <c r="A3648" t="s">
        <v>4</v>
      </c>
      <c r="B3648" s="4" t="s">
        <v>5</v>
      </c>
      <c r="C3648" s="4" t="s">
        <v>7</v>
      </c>
      <c r="D3648" s="4" t="s">
        <v>11</v>
      </c>
      <c r="E3648" s="4" t="s">
        <v>13</v>
      </c>
    </row>
    <row r="3649" spans="1:18">
      <c r="A3649" t="n">
        <v>38801</v>
      </c>
      <c r="B3649" s="17" t="n">
        <v>58</v>
      </c>
      <c r="C3649" s="7" t="n">
        <v>101</v>
      </c>
      <c r="D3649" s="7" t="n">
        <v>300</v>
      </c>
      <c r="E3649" s="7" t="n">
        <v>1</v>
      </c>
    </row>
    <row r="3650" spans="1:18">
      <c r="A3650" t="s">
        <v>4</v>
      </c>
      <c r="B3650" s="4" t="s">
        <v>5</v>
      </c>
      <c r="C3650" s="4" t="s">
        <v>7</v>
      </c>
      <c r="D3650" s="4" t="s">
        <v>11</v>
      </c>
    </row>
    <row r="3651" spans="1:18">
      <c r="A3651" t="n">
        <v>38809</v>
      </c>
      <c r="B3651" s="17" t="n">
        <v>58</v>
      </c>
      <c r="C3651" s="7" t="n">
        <v>254</v>
      </c>
      <c r="D3651" s="7" t="n">
        <v>0</v>
      </c>
    </row>
    <row r="3652" spans="1:18">
      <c r="A3652" t="s">
        <v>4</v>
      </c>
      <c r="B3652" s="4" t="s">
        <v>5</v>
      </c>
      <c r="C3652" s="4" t="s">
        <v>7</v>
      </c>
      <c r="D3652" s="4" t="s">
        <v>7</v>
      </c>
      <c r="E3652" s="4" t="s">
        <v>13</v>
      </c>
      <c r="F3652" s="4" t="s">
        <v>13</v>
      </c>
      <c r="G3652" s="4" t="s">
        <v>13</v>
      </c>
      <c r="H3652" s="4" t="s">
        <v>11</v>
      </c>
    </row>
    <row r="3653" spans="1:18">
      <c r="A3653" t="n">
        <v>38813</v>
      </c>
      <c r="B3653" s="35" t="n">
        <v>45</v>
      </c>
      <c r="C3653" s="7" t="n">
        <v>2</v>
      </c>
      <c r="D3653" s="7" t="n">
        <v>3</v>
      </c>
      <c r="E3653" s="7" t="n">
        <v>-1.4099999666214</v>
      </c>
      <c r="F3653" s="7" t="n">
        <v>0.219999998807907</v>
      </c>
      <c r="G3653" s="7" t="n">
        <v>-11.1899995803833</v>
      </c>
      <c r="H3653" s="7" t="n">
        <v>0</v>
      </c>
    </row>
    <row r="3654" spans="1:18">
      <c r="A3654" t="s">
        <v>4</v>
      </c>
      <c r="B3654" s="4" t="s">
        <v>5</v>
      </c>
      <c r="C3654" s="4" t="s">
        <v>7</v>
      </c>
      <c r="D3654" s="4" t="s">
        <v>7</v>
      </c>
      <c r="E3654" s="4" t="s">
        <v>13</v>
      </c>
      <c r="F3654" s="4" t="s">
        <v>13</v>
      </c>
      <c r="G3654" s="4" t="s">
        <v>13</v>
      </c>
      <c r="H3654" s="4" t="s">
        <v>11</v>
      </c>
      <c r="I3654" s="4" t="s">
        <v>7</v>
      </c>
    </row>
    <row r="3655" spans="1:18">
      <c r="A3655" t="n">
        <v>38830</v>
      </c>
      <c r="B3655" s="35" t="n">
        <v>45</v>
      </c>
      <c r="C3655" s="7" t="n">
        <v>4</v>
      </c>
      <c r="D3655" s="7" t="n">
        <v>3</v>
      </c>
      <c r="E3655" s="7" t="n">
        <v>4.15999984741211</v>
      </c>
      <c r="F3655" s="7" t="n">
        <v>186.139999389648</v>
      </c>
      <c r="G3655" s="7" t="n">
        <v>-5</v>
      </c>
      <c r="H3655" s="7" t="n">
        <v>0</v>
      </c>
      <c r="I3655" s="7" t="n">
        <v>0</v>
      </c>
    </row>
    <row r="3656" spans="1:18">
      <c r="A3656" t="s">
        <v>4</v>
      </c>
      <c r="B3656" s="4" t="s">
        <v>5</v>
      </c>
      <c r="C3656" s="4" t="s">
        <v>7</v>
      </c>
      <c r="D3656" s="4" t="s">
        <v>7</v>
      </c>
      <c r="E3656" s="4" t="s">
        <v>13</v>
      </c>
      <c r="F3656" s="4" t="s">
        <v>11</v>
      </c>
    </row>
    <row r="3657" spans="1:18">
      <c r="A3657" t="n">
        <v>38848</v>
      </c>
      <c r="B3657" s="35" t="n">
        <v>45</v>
      </c>
      <c r="C3657" s="7" t="n">
        <v>5</v>
      </c>
      <c r="D3657" s="7" t="n">
        <v>3</v>
      </c>
      <c r="E3657" s="7" t="n">
        <v>1.5</v>
      </c>
      <c r="F3657" s="7" t="n">
        <v>0</v>
      </c>
    </row>
    <row r="3658" spans="1:18">
      <c r="A3658" t="s">
        <v>4</v>
      </c>
      <c r="B3658" s="4" t="s">
        <v>5</v>
      </c>
      <c r="C3658" s="4" t="s">
        <v>7</v>
      </c>
      <c r="D3658" s="4" t="s">
        <v>7</v>
      </c>
      <c r="E3658" s="4" t="s">
        <v>13</v>
      </c>
      <c r="F3658" s="4" t="s">
        <v>11</v>
      </c>
    </row>
    <row r="3659" spans="1:18">
      <c r="A3659" t="n">
        <v>38857</v>
      </c>
      <c r="B3659" s="35" t="n">
        <v>45</v>
      </c>
      <c r="C3659" s="7" t="n">
        <v>11</v>
      </c>
      <c r="D3659" s="7" t="n">
        <v>3</v>
      </c>
      <c r="E3659" s="7" t="n">
        <v>25.7999992370605</v>
      </c>
      <c r="F3659" s="7" t="n">
        <v>0</v>
      </c>
    </row>
    <row r="3660" spans="1:18">
      <c r="A3660" t="s">
        <v>4</v>
      </c>
      <c r="B3660" s="4" t="s">
        <v>5</v>
      </c>
      <c r="C3660" s="4" t="s">
        <v>7</v>
      </c>
      <c r="D3660" s="4" t="s">
        <v>7</v>
      </c>
      <c r="E3660" s="4" t="s">
        <v>13</v>
      </c>
      <c r="F3660" s="4" t="s">
        <v>13</v>
      </c>
      <c r="G3660" s="4" t="s">
        <v>13</v>
      </c>
      <c r="H3660" s="4" t="s">
        <v>11</v>
      </c>
    </row>
    <row r="3661" spans="1:18">
      <c r="A3661" t="n">
        <v>38866</v>
      </c>
      <c r="B3661" s="35" t="n">
        <v>45</v>
      </c>
      <c r="C3661" s="7" t="n">
        <v>2</v>
      </c>
      <c r="D3661" s="7" t="n">
        <v>3</v>
      </c>
      <c r="E3661" s="7" t="n">
        <v>-1.42999994754791</v>
      </c>
      <c r="F3661" s="7" t="n">
        <v>0.219999998807907</v>
      </c>
      <c r="G3661" s="7" t="n">
        <v>-11.1800003051758</v>
      </c>
      <c r="H3661" s="7" t="n">
        <v>25000</v>
      </c>
    </row>
    <row r="3662" spans="1:18">
      <c r="A3662" t="s">
        <v>4</v>
      </c>
      <c r="B3662" s="4" t="s">
        <v>5</v>
      </c>
      <c r="C3662" s="4" t="s">
        <v>7</v>
      </c>
      <c r="D3662" s="4" t="s">
        <v>7</v>
      </c>
      <c r="E3662" s="4" t="s">
        <v>13</v>
      </c>
      <c r="F3662" s="4" t="s">
        <v>13</v>
      </c>
      <c r="G3662" s="4" t="s">
        <v>13</v>
      </c>
      <c r="H3662" s="4" t="s">
        <v>11</v>
      </c>
      <c r="I3662" s="4" t="s">
        <v>7</v>
      </c>
    </row>
    <row r="3663" spans="1:18">
      <c r="A3663" t="n">
        <v>38883</v>
      </c>
      <c r="B3663" s="35" t="n">
        <v>45</v>
      </c>
      <c r="C3663" s="7" t="n">
        <v>4</v>
      </c>
      <c r="D3663" s="7" t="n">
        <v>3</v>
      </c>
      <c r="E3663" s="7" t="n">
        <v>4.15999984741211</v>
      </c>
      <c r="F3663" s="7" t="n">
        <v>194.970001220703</v>
      </c>
      <c r="G3663" s="7" t="n">
        <v>-5</v>
      </c>
      <c r="H3663" s="7" t="n">
        <v>25000</v>
      </c>
      <c r="I3663" s="7" t="n">
        <v>1</v>
      </c>
    </row>
    <row r="3664" spans="1:18">
      <c r="A3664" t="s">
        <v>4</v>
      </c>
      <c r="B3664" s="4" t="s">
        <v>5</v>
      </c>
      <c r="C3664" s="4" t="s">
        <v>7</v>
      </c>
      <c r="D3664" s="4" t="s">
        <v>11</v>
      </c>
    </row>
    <row r="3665" spans="1:9">
      <c r="A3665" t="n">
        <v>38901</v>
      </c>
      <c r="B3665" s="17" t="n">
        <v>58</v>
      </c>
      <c r="C3665" s="7" t="n">
        <v>255</v>
      </c>
      <c r="D3665" s="7" t="n">
        <v>0</v>
      </c>
    </row>
    <row r="3666" spans="1:9">
      <c r="A3666" t="s">
        <v>4</v>
      </c>
      <c r="B3666" s="4" t="s">
        <v>5</v>
      </c>
      <c r="C3666" s="4" t="s">
        <v>11</v>
      </c>
      <c r="D3666" s="4" t="s">
        <v>11</v>
      </c>
      <c r="E3666" s="4" t="s">
        <v>11</v>
      </c>
    </row>
    <row r="3667" spans="1:9">
      <c r="A3667" t="n">
        <v>38905</v>
      </c>
      <c r="B3667" s="48" t="n">
        <v>61</v>
      </c>
      <c r="C3667" s="7" t="n">
        <v>0</v>
      </c>
      <c r="D3667" s="7" t="n">
        <v>65533</v>
      </c>
      <c r="E3667" s="7" t="n">
        <v>1000</v>
      </c>
    </row>
    <row r="3668" spans="1:9">
      <c r="A3668" t="s">
        <v>4</v>
      </c>
      <c r="B3668" s="4" t="s">
        <v>5</v>
      </c>
      <c r="C3668" s="4" t="s">
        <v>11</v>
      </c>
    </row>
    <row r="3669" spans="1:9">
      <c r="A3669" t="n">
        <v>38912</v>
      </c>
      <c r="B3669" s="24" t="n">
        <v>16</v>
      </c>
      <c r="C3669" s="7" t="n">
        <v>300</v>
      </c>
    </row>
    <row r="3670" spans="1:9">
      <c r="A3670" t="s">
        <v>4</v>
      </c>
      <c r="B3670" s="4" t="s">
        <v>5</v>
      </c>
      <c r="C3670" s="4" t="s">
        <v>7</v>
      </c>
      <c r="D3670" s="4" t="s">
        <v>11</v>
      </c>
      <c r="E3670" s="4" t="s">
        <v>8</v>
      </c>
    </row>
    <row r="3671" spans="1:9">
      <c r="A3671" t="n">
        <v>38915</v>
      </c>
      <c r="B3671" s="38" t="n">
        <v>51</v>
      </c>
      <c r="C3671" s="7" t="n">
        <v>4</v>
      </c>
      <c r="D3671" s="7" t="n">
        <v>0</v>
      </c>
      <c r="E3671" s="7" t="s">
        <v>285</v>
      </c>
    </row>
    <row r="3672" spans="1:9">
      <c r="A3672" t="s">
        <v>4</v>
      </c>
      <c r="B3672" s="4" t="s">
        <v>5</v>
      </c>
      <c r="C3672" s="4" t="s">
        <v>11</v>
      </c>
    </row>
    <row r="3673" spans="1:9">
      <c r="A3673" t="n">
        <v>38929</v>
      </c>
      <c r="B3673" s="24" t="n">
        <v>16</v>
      </c>
      <c r="C3673" s="7" t="n">
        <v>0</v>
      </c>
    </row>
    <row r="3674" spans="1:9">
      <c r="A3674" t="s">
        <v>4</v>
      </c>
      <c r="B3674" s="4" t="s">
        <v>5</v>
      </c>
      <c r="C3674" s="4" t="s">
        <v>11</v>
      </c>
      <c r="D3674" s="4" t="s">
        <v>7</v>
      </c>
      <c r="E3674" s="4" t="s">
        <v>14</v>
      </c>
      <c r="F3674" s="4" t="s">
        <v>79</v>
      </c>
      <c r="G3674" s="4" t="s">
        <v>7</v>
      </c>
      <c r="H3674" s="4" t="s">
        <v>7</v>
      </c>
      <c r="I3674" s="4" t="s">
        <v>7</v>
      </c>
      <c r="J3674" s="4" t="s">
        <v>14</v>
      </c>
      <c r="K3674" s="4" t="s">
        <v>79</v>
      </c>
      <c r="L3674" s="4" t="s">
        <v>7</v>
      </c>
      <c r="M3674" s="4" t="s">
        <v>7</v>
      </c>
      <c r="N3674" s="4" t="s">
        <v>7</v>
      </c>
      <c r="O3674" s="4" t="s">
        <v>14</v>
      </c>
      <c r="P3674" s="4" t="s">
        <v>79</v>
      </c>
      <c r="Q3674" s="4" t="s">
        <v>7</v>
      </c>
      <c r="R3674" s="4" t="s">
        <v>7</v>
      </c>
    </row>
    <row r="3675" spans="1:9">
      <c r="A3675" t="n">
        <v>38932</v>
      </c>
      <c r="B3675" s="39" t="n">
        <v>26</v>
      </c>
      <c r="C3675" s="7" t="n">
        <v>0</v>
      </c>
      <c r="D3675" s="7" t="n">
        <v>17</v>
      </c>
      <c r="E3675" s="7" t="n">
        <v>60274</v>
      </c>
      <c r="F3675" s="7" t="s">
        <v>431</v>
      </c>
      <c r="G3675" s="7" t="n">
        <v>2</v>
      </c>
      <c r="H3675" s="7" t="n">
        <v>3</v>
      </c>
      <c r="I3675" s="7" t="n">
        <v>17</v>
      </c>
      <c r="J3675" s="7" t="n">
        <v>60275</v>
      </c>
      <c r="K3675" s="7" t="s">
        <v>432</v>
      </c>
      <c r="L3675" s="7" t="n">
        <v>2</v>
      </c>
      <c r="M3675" s="7" t="n">
        <v>3</v>
      </c>
      <c r="N3675" s="7" t="n">
        <v>17</v>
      </c>
      <c r="O3675" s="7" t="n">
        <v>60276</v>
      </c>
      <c r="P3675" s="7" t="s">
        <v>433</v>
      </c>
      <c r="Q3675" s="7" t="n">
        <v>2</v>
      </c>
      <c r="R3675" s="7" t="n">
        <v>0</v>
      </c>
    </row>
    <row r="3676" spans="1:9">
      <c r="A3676" t="s">
        <v>4</v>
      </c>
      <c r="B3676" s="4" t="s">
        <v>5</v>
      </c>
    </row>
    <row r="3677" spans="1:9">
      <c r="A3677" t="n">
        <v>39136</v>
      </c>
      <c r="B3677" s="40" t="n">
        <v>28</v>
      </c>
    </row>
    <row r="3678" spans="1:9">
      <c r="A3678" t="s">
        <v>4</v>
      </c>
      <c r="B3678" s="4" t="s">
        <v>5</v>
      </c>
      <c r="C3678" s="4" t="s">
        <v>7</v>
      </c>
      <c r="D3678" s="4" t="s">
        <v>11</v>
      </c>
      <c r="E3678" s="4" t="s">
        <v>8</v>
      </c>
    </row>
    <row r="3679" spans="1:9">
      <c r="A3679" t="n">
        <v>39137</v>
      </c>
      <c r="B3679" s="38" t="n">
        <v>51</v>
      </c>
      <c r="C3679" s="7" t="n">
        <v>4</v>
      </c>
      <c r="D3679" s="7" t="n">
        <v>1</v>
      </c>
      <c r="E3679" s="7" t="s">
        <v>434</v>
      </c>
    </row>
    <row r="3680" spans="1:9">
      <c r="A3680" t="s">
        <v>4</v>
      </c>
      <c r="B3680" s="4" t="s">
        <v>5</v>
      </c>
      <c r="C3680" s="4" t="s">
        <v>11</v>
      </c>
    </row>
    <row r="3681" spans="1:18">
      <c r="A3681" t="n">
        <v>39156</v>
      </c>
      <c r="B3681" s="24" t="n">
        <v>16</v>
      </c>
      <c r="C3681" s="7" t="n">
        <v>0</v>
      </c>
    </row>
    <row r="3682" spans="1:18">
      <c r="A3682" t="s">
        <v>4</v>
      </c>
      <c r="B3682" s="4" t="s">
        <v>5</v>
      </c>
      <c r="C3682" s="4" t="s">
        <v>11</v>
      </c>
      <c r="D3682" s="4" t="s">
        <v>7</v>
      </c>
      <c r="E3682" s="4" t="s">
        <v>14</v>
      </c>
      <c r="F3682" s="4" t="s">
        <v>79</v>
      </c>
      <c r="G3682" s="4" t="s">
        <v>7</v>
      </c>
      <c r="H3682" s="4" t="s">
        <v>7</v>
      </c>
    </row>
    <row r="3683" spans="1:18">
      <c r="A3683" t="n">
        <v>39159</v>
      </c>
      <c r="B3683" s="39" t="n">
        <v>26</v>
      </c>
      <c r="C3683" s="7" t="n">
        <v>1</v>
      </c>
      <c r="D3683" s="7" t="n">
        <v>17</v>
      </c>
      <c r="E3683" s="7" t="n">
        <v>60277</v>
      </c>
      <c r="F3683" s="7" t="s">
        <v>435</v>
      </c>
      <c r="G3683" s="7" t="n">
        <v>2</v>
      </c>
      <c r="H3683" s="7" t="n">
        <v>0</v>
      </c>
    </row>
    <row r="3684" spans="1:18">
      <c r="A3684" t="s">
        <v>4</v>
      </c>
      <c r="B3684" s="4" t="s">
        <v>5</v>
      </c>
    </row>
    <row r="3685" spans="1:18">
      <c r="A3685" t="n">
        <v>39209</v>
      </c>
      <c r="B3685" s="40" t="n">
        <v>28</v>
      </c>
    </row>
    <row r="3686" spans="1:18">
      <c r="A3686" t="s">
        <v>4</v>
      </c>
      <c r="B3686" s="4" t="s">
        <v>5</v>
      </c>
      <c r="C3686" s="4" t="s">
        <v>11</v>
      </c>
      <c r="D3686" s="4" t="s">
        <v>7</v>
      </c>
      <c r="E3686" s="4" t="s">
        <v>13</v>
      </c>
      <c r="F3686" s="4" t="s">
        <v>11</v>
      </c>
    </row>
    <row r="3687" spans="1:18">
      <c r="A3687" t="n">
        <v>39210</v>
      </c>
      <c r="B3687" s="41" t="n">
        <v>59</v>
      </c>
      <c r="C3687" s="7" t="n">
        <v>0</v>
      </c>
      <c r="D3687" s="7" t="n">
        <v>13</v>
      </c>
      <c r="E3687" s="7" t="n">
        <v>0.0799999982118607</v>
      </c>
      <c r="F3687" s="7" t="n">
        <v>0</v>
      </c>
    </row>
    <row r="3688" spans="1:18">
      <c r="A3688" t="s">
        <v>4</v>
      </c>
      <c r="B3688" s="4" t="s">
        <v>5</v>
      </c>
      <c r="C3688" s="4" t="s">
        <v>11</v>
      </c>
    </row>
    <row r="3689" spans="1:18">
      <c r="A3689" t="n">
        <v>39220</v>
      </c>
      <c r="B3689" s="24" t="n">
        <v>16</v>
      </c>
      <c r="C3689" s="7" t="n">
        <v>1000</v>
      </c>
    </row>
    <row r="3690" spans="1:18">
      <c r="A3690" t="s">
        <v>4</v>
      </c>
      <c r="B3690" s="4" t="s">
        <v>5</v>
      </c>
      <c r="C3690" s="4" t="s">
        <v>11</v>
      </c>
      <c r="D3690" s="4" t="s">
        <v>11</v>
      </c>
      <c r="E3690" s="4" t="s">
        <v>11</v>
      </c>
    </row>
    <row r="3691" spans="1:18">
      <c r="A3691" t="n">
        <v>39223</v>
      </c>
      <c r="B3691" s="48" t="n">
        <v>61</v>
      </c>
      <c r="C3691" s="7" t="n">
        <v>0</v>
      </c>
      <c r="D3691" s="7" t="n">
        <v>1</v>
      </c>
      <c r="E3691" s="7" t="n">
        <v>1000</v>
      </c>
    </row>
    <row r="3692" spans="1:18">
      <c r="A3692" t="s">
        <v>4</v>
      </c>
      <c r="B3692" s="4" t="s">
        <v>5</v>
      </c>
      <c r="C3692" s="4" t="s">
        <v>7</v>
      </c>
      <c r="D3692" s="4" t="s">
        <v>11</v>
      </c>
      <c r="E3692" s="4" t="s">
        <v>8</v>
      </c>
    </row>
    <row r="3693" spans="1:18">
      <c r="A3693" t="n">
        <v>39230</v>
      </c>
      <c r="B3693" s="38" t="n">
        <v>51</v>
      </c>
      <c r="C3693" s="7" t="n">
        <v>4</v>
      </c>
      <c r="D3693" s="7" t="n">
        <v>0</v>
      </c>
      <c r="E3693" s="7" t="s">
        <v>436</v>
      </c>
    </row>
    <row r="3694" spans="1:18">
      <c r="A3694" t="s">
        <v>4</v>
      </c>
      <c r="B3694" s="4" t="s">
        <v>5</v>
      </c>
      <c r="C3694" s="4" t="s">
        <v>11</v>
      </c>
    </row>
    <row r="3695" spans="1:18">
      <c r="A3695" t="n">
        <v>39249</v>
      </c>
      <c r="B3695" s="24" t="n">
        <v>16</v>
      </c>
      <c r="C3695" s="7" t="n">
        <v>0</v>
      </c>
    </row>
    <row r="3696" spans="1:18">
      <c r="A3696" t="s">
        <v>4</v>
      </c>
      <c r="B3696" s="4" t="s">
        <v>5</v>
      </c>
      <c r="C3696" s="4" t="s">
        <v>11</v>
      </c>
      <c r="D3696" s="4" t="s">
        <v>7</v>
      </c>
      <c r="E3696" s="4" t="s">
        <v>14</v>
      </c>
      <c r="F3696" s="4" t="s">
        <v>79</v>
      </c>
      <c r="G3696" s="4" t="s">
        <v>7</v>
      </c>
      <c r="H3696" s="4" t="s">
        <v>7</v>
      </c>
      <c r="I3696" s="4" t="s">
        <v>7</v>
      </c>
      <c r="J3696" s="4" t="s">
        <v>14</v>
      </c>
      <c r="K3696" s="4" t="s">
        <v>79</v>
      </c>
      <c r="L3696" s="4" t="s">
        <v>7</v>
      </c>
      <c r="M3696" s="4" t="s">
        <v>7</v>
      </c>
    </row>
    <row r="3697" spans="1:13">
      <c r="A3697" t="n">
        <v>39252</v>
      </c>
      <c r="B3697" s="39" t="n">
        <v>26</v>
      </c>
      <c r="C3697" s="7" t="n">
        <v>0</v>
      </c>
      <c r="D3697" s="7" t="n">
        <v>17</v>
      </c>
      <c r="E3697" s="7" t="n">
        <v>60278</v>
      </c>
      <c r="F3697" s="7" t="s">
        <v>437</v>
      </c>
      <c r="G3697" s="7" t="n">
        <v>2</v>
      </c>
      <c r="H3697" s="7" t="n">
        <v>3</v>
      </c>
      <c r="I3697" s="7" t="n">
        <v>17</v>
      </c>
      <c r="J3697" s="7" t="n">
        <v>60279</v>
      </c>
      <c r="K3697" s="7" t="s">
        <v>438</v>
      </c>
      <c r="L3697" s="7" t="n">
        <v>2</v>
      </c>
      <c r="M3697" s="7" t="n">
        <v>0</v>
      </c>
    </row>
    <row r="3698" spans="1:13">
      <c r="A3698" t="s">
        <v>4</v>
      </c>
      <c r="B3698" s="4" t="s">
        <v>5</v>
      </c>
    </row>
    <row r="3699" spans="1:13">
      <c r="A3699" t="n">
        <v>39373</v>
      </c>
      <c r="B3699" s="40" t="n">
        <v>28</v>
      </c>
    </row>
    <row r="3700" spans="1:13">
      <c r="A3700" t="s">
        <v>4</v>
      </c>
      <c r="B3700" s="4" t="s">
        <v>5</v>
      </c>
      <c r="C3700" s="4" t="s">
        <v>7</v>
      </c>
      <c r="D3700" s="4" t="s">
        <v>11</v>
      </c>
      <c r="E3700" s="4" t="s">
        <v>8</v>
      </c>
    </row>
    <row r="3701" spans="1:13">
      <c r="A3701" t="n">
        <v>39374</v>
      </c>
      <c r="B3701" s="38" t="n">
        <v>51</v>
      </c>
      <c r="C3701" s="7" t="n">
        <v>4</v>
      </c>
      <c r="D3701" s="7" t="n">
        <v>1</v>
      </c>
      <c r="E3701" s="7" t="s">
        <v>439</v>
      </c>
    </row>
    <row r="3702" spans="1:13">
      <c r="A3702" t="s">
        <v>4</v>
      </c>
      <c r="B3702" s="4" t="s">
        <v>5</v>
      </c>
      <c r="C3702" s="4" t="s">
        <v>11</v>
      </c>
    </row>
    <row r="3703" spans="1:13">
      <c r="A3703" t="n">
        <v>39387</v>
      </c>
      <c r="B3703" s="24" t="n">
        <v>16</v>
      </c>
      <c r="C3703" s="7" t="n">
        <v>0</v>
      </c>
    </row>
    <row r="3704" spans="1:13">
      <c r="A3704" t="s">
        <v>4</v>
      </c>
      <c r="B3704" s="4" t="s">
        <v>5</v>
      </c>
      <c r="C3704" s="4" t="s">
        <v>11</v>
      </c>
      <c r="D3704" s="4" t="s">
        <v>7</v>
      </c>
      <c r="E3704" s="4" t="s">
        <v>14</v>
      </c>
      <c r="F3704" s="4" t="s">
        <v>79</v>
      </c>
      <c r="G3704" s="4" t="s">
        <v>7</v>
      </c>
      <c r="H3704" s="4" t="s">
        <v>7</v>
      </c>
      <c r="I3704" s="4" t="s">
        <v>7</v>
      </c>
      <c r="J3704" s="4" t="s">
        <v>14</v>
      </c>
      <c r="K3704" s="4" t="s">
        <v>79</v>
      </c>
      <c r="L3704" s="4" t="s">
        <v>7</v>
      </c>
      <c r="M3704" s="4" t="s">
        <v>7</v>
      </c>
      <c r="N3704" s="4" t="s">
        <v>7</v>
      </c>
      <c r="O3704" s="4" t="s">
        <v>14</v>
      </c>
      <c r="P3704" s="4" t="s">
        <v>79</v>
      </c>
      <c r="Q3704" s="4" t="s">
        <v>7</v>
      </c>
      <c r="R3704" s="4" t="s">
        <v>7</v>
      </c>
      <c r="S3704" s="4" t="s">
        <v>7</v>
      </c>
      <c r="T3704" s="4" t="s">
        <v>14</v>
      </c>
      <c r="U3704" s="4" t="s">
        <v>79</v>
      </c>
      <c r="V3704" s="4" t="s">
        <v>7</v>
      </c>
      <c r="W3704" s="4" t="s">
        <v>7</v>
      </c>
    </row>
    <row r="3705" spans="1:13">
      <c r="A3705" t="n">
        <v>39390</v>
      </c>
      <c r="B3705" s="39" t="n">
        <v>26</v>
      </c>
      <c r="C3705" s="7" t="n">
        <v>1</v>
      </c>
      <c r="D3705" s="7" t="n">
        <v>17</v>
      </c>
      <c r="E3705" s="7" t="n">
        <v>60280</v>
      </c>
      <c r="F3705" s="7" t="s">
        <v>440</v>
      </c>
      <c r="G3705" s="7" t="n">
        <v>2</v>
      </c>
      <c r="H3705" s="7" t="n">
        <v>3</v>
      </c>
      <c r="I3705" s="7" t="n">
        <v>17</v>
      </c>
      <c r="J3705" s="7" t="n">
        <v>60281</v>
      </c>
      <c r="K3705" s="7" t="s">
        <v>441</v>
      </c>
      <c r="L3705" s="7" t="n">
        <v>2</v>
      </c>
      <c r="M3705" s="7" t="n">
        <v>3</v>
      </c>
      <c r="N3705" s="7" t="n">
        <v>17</v>
      </c>
      <c r="O3705" s="7" t="n">
        <v>60282</v>
      </c>
      <c r="P3705" s="7" t="s">
        <v>442</v>
      </c>
      <c r="Q3705" s="7" t="n">
        <v>2</v>
      </c>
      <c r="R3705" s="7" t="n">
        <v>3</v>
      </c>
      <c r="S3705" s="7" t="n">
        <v>17</v>
      </c>
      <c r="T3705" s="7" t="n">
        <v>60283</v>
      </c>
      <c r="U3705" s="7" t="s">
        <v>443</v>
      </c>
      <c r="V3705" s="7" t="n">
        <v>2</v>
      </c>
      <c r="W3705" s="7" t="n">
        <v>0</v>
      </c>
    </row>
    <row r="3706" spans="1:13">
      <c r="A3706" t="s">
        <v>4</v>
      </c>
      <c r="B3706" s="4" t="s">
        <v>5</v>
      </c>
    </row>
    <row r="3707" spans="1:13">
      <c r="A3707" t="n">
        <v>39726</v>
      </c>
      <c r="B3707" s="40" t="n">
        <v>28</v>
      </c>
    </row>
    <row r="3708" spans="1:13">
      <c r="A3708" t="s">
        <v>4</v>
      </c>
      <c r="B3708" s="4" t="s">
        <v>5</v>
      </c>
      <c r="C3708" s="4" t="s">
        <v>7</v>
      </c>
      <c r="D3708" s="4" t="s">
        <v>11</v>
      </c>
      <c r="E3708" s="4" t="s">
        <v>8</v>
      </c>
      <c r="F3708" s="4" t="s">
        <v>8</v>
      </c>
      <c r="G3708" s="4" t="s">
        <v>8</v>
      </c>
      <c r="H3708" s="4" t="s">
        <v>8</v>
      </c>
    </row>
    <row r="3709" spans="1:13">
      <c r="A3709" t="n">
        <v>39727</v>
      </c>
      <c r="B3709" s="38" t="n">
        <v>51</v>
      </c>
      <c r="C3709" s="7" t="n">
        <v>3</v>
      </c>
      <c r="D3709" s="7" t="n">
        <v>0</v>
      </c>
      <c r="E3709" s="7" t="s">
        <v>117</v>
      </c>
      <c r="F3709" s="7" t="s">
        <v>183</v>
      </c>
      <c r="G3709" s="7" t="s">
        <v>86</v>
      </c>
      <c r="H3709" s="7" t="s">
        <v>87</v>
      </c>
    </row>
    <row r="3710" spans="1:13">
      <c r="A3710" t="s">
        <v>4</v>
      </c>
      <c r="B3710" s="4" t="s">
        <v>5</v>
      </c>
      <c r="C3710" s="4" t="s">
        <v>11</v>
      </c>
      <c r="D3710" s="4" t="s">
        <v>7</v>
      </c>
      <c r="E3710" s="4" t="s">
        <v>13</v>
      </c>
      <c r="F3710" s="4" t="s">
        <v>11</v>
      </c>
    </row>
    <row r="3711" spans="1:13">
      <c r="A3711" t="n">
        <v>39740</v>
      </c>
      <c r="B3711" s="41" t="n">
        <v>59</v>
      </c>
      <c r="C3711" s="7" t="n">
        <v>0</v>
      </c>
      <c r="D3711" s="7" t="n">
        <v>1</v>
      </c>
      <c r="E3711" s="7" t="n">
        <v>0.0799999982118607</v>
      </c>
      <c r="F3711" s="7" t="n">
        <v>0</v>
      </c>
    </row>
    <row r="3712" spans="1:13">
      <c r="A3712" t="s">
        <v>4</v>
      </c>
      <c r="B3712" s="4" t="s">
        <v>5</v>
      </c>
      <c r="C3712" s="4" t="s">
        <v>11</v>
      </c>
    </row>
    <row r="3713" spans="1:23">
      <c r="A3713" t="n">
        <v>39750</v>
      </c>
      <c r="B3713" s="24" t="n">
        <v>16</v>
      </c>
      <c r="C3713" s="7" t="n">
        <v>1300</v>
      </c>
    </row>
    <row r="3714" spans="1:23">
      <c r="A3714" t="s">
        <v>4</v>
      </c>
      <c r="B3714" s="4" t="s">
        <v>5</v>
      </c>
      <c r="C3714" s="4" t="s">
        <v>7</v>
      </c>
      <c r="D3714" s="4" t="s">
        <v>11</v>
      </c>
      <c r="E3714" s="4" t="s">
        <v>8</v>
      </c>
    </row>
    <row r="3715" spans="1:23">
      <c r="A3715" t="n">
        <v>39753</v>
      </c>
      <c r="B3715" s="38" t="n">
        <v>51</v>
      </c>
      <c r="C3715" s="7" t="n">
        <v>4</v>
      </c>
      <c r="D3715" s="7" t="n">
        <v>0</v>
      </c>
      <c r="E3715" s="7" t="s">
        <v>121</v>
      </c>
    </row>
    <row r="3716" spans="1:23">
      <c r="A3716" t="s">
        <v>4</v>
      </c>
      <c r="B3716" s="4" t="s">
        <v>5</v>
      </c>
      <c r="C3716" s="4" t="s">
        <v>11</v>
      </c>
    </row>
    <row r="3717" spans="1:23">
      <c r="A3717" t="n">
        <v>39767</v>
      </c>
      <c r="B3717" s="24" t="n">
        <v>16</v>
      </c>
      <c r="C3717" s="7" t="n">
        <v>0</v>
      </c>
    </row>
    <row r="3718" spans="1:23">
      <c r="A3718" t="s">
        <v>4</v>
      </c>
      <c r="B3718" s="4" t="s">
        <v>5</v>
      </c>
      <c r="C3718" s="4" t="s">
        <v>11</v>
      </c>
      <c r="D3718" s="4" t="s">
        <v>7</v>
      </c>
      <c r="E3718" s="4" t="s">
        <v>14</v>
      </c>
      <c r="F3718" s="4" t="s">
        <v>79</v>
      </c>
      <c r="G3718" s="4" t="s">
        <v>7</v>
      </c>
      <c r="H3718" s="4" t="s">
        <v>7</v>
      </c>
      <c r="I3718" s="4" t="s">
        <v>7</v>
      </c>
      <c r="J3718" s="4" t="s">
        <v>14</v>
      </c>
      <c r="K3718" s="4" t="s">
        <v>79</v>
      </c>
      <c r="L3718" s="4" t="s">
        <v>7</v>
      </c>
      <c r="M3718" s="4" t="s">
        <v>7</v>
      </c>
    </row>
    <row r="3719" spans="1:23">
      <c r="A3719" t="n">
        <v>39770</v>
      </c>
      <c r="B3719" s="39" t="n">
        <v>26</v>
      </c>
      <c r="C3719" s="7" t="n">
        <v>0</v>
      </c>
      <c r="D3719" s="7" t="n">
        <v>17</v>
      </c>
      <c r="E3719" s="7" t="n">
        <v>60284</v>
      </c>
      <c r="F3719" s="7" t="s">
        <v>444</v>
      </c>
      <c r="G3719" s="7" t="n">
        <v>2</v>
      </c>
      <c r="H3719" s="7" t="n">
        <v>3</v>
      </c>
      <c r="I3719" s="7" t="n">
        <v>17</v>
      </c>
      <c r="J3719" s="7" t="n">
        <v>60285</v>
      </c>
      <c r="K3719" s="7" t="s">
        <v>445</v>
      </c>
      <c r="L3719" s="7" t="n">
        <v>2</v>
      </c>
      <c r="M3719" s="7" t="n">
        <v>0</v>
      </c>
    </row>
    <row r="3720" spans="1:23">
      <c r="A3720" t="s">
        <v>4</v>
      </c>
      <c r="B3720" s="4" t="s">
        <v>5</v>
      </c>
    </row>
    <row r="3721" spans="1:23">
      <c r="A3721" t="n">
        <v>39910</v>
      </c>
      <c r="B3721" s="40" t="n">
        <v>28</v>
      </c>
    </row>
    <row r="3722" spans="1:23">
      <c r="A3722" t="s">
        <v>4</v>
      </c>
      <c r="B3722" s="4" t="s">
        <v>5</v>
      </c>
      <c r="C3722" s="4" t="s">
        <v>7</v>
      </c>
      <c r="D3722" s="4" t="s">
        <v>11</v>
      </c>
      <c r="E3722" s="4" t="s">
        <v>8</v>
      </c>
    </row>
    <row r="3723" spans="1:23">
      <c r="A3723" t="n">
        <v>39911</v>
      </c>
      <c r="B3723" s="38" t="n">
        <v>51</v>
      </c>
      <c r="C3723" s="7" t="n">
        <v>4</v>
      </c>
      <c r="D3723" s="7" t="n">
        <v>1</v>
      </c>
      <c r="E3723" s="7" t="s">
        <v>446</v>
      </c>
    </row>
    <row r="3724" spans="1:23">
      <c r="A3724" t="s">
        <v>4</v>
      </c>
      <c r="B3724" s="4" t="s">
        <v>5</v>
      </c>
      <c r="C3724" s="4" t="s">
        <v>11</v>
      </c>
    </row>
    <row r="3725" spans="1:23">
      <c r="A3725" t="n">
        <v>39924</v>
      </c>
      <c r="B3725" s="24" t="n">
        <v>16</v>
      </c>
      <c r="C3725" s="7" t="n">
        <v>0</v>
      </c>
    </row>
    <row r="3726" spans="1:23">
      <c r="A3726" t="s">
        <v>4</v>
      </c>
      <c r="B3726" s="4" t="s">
        <v>5</v>
      </c>
      <c r="C3726" s="4" t="s">
        <v>11</v>
      </c>
      <c r="D3726" s="4" t="s">
        <v>7</v>
      </c>
      <c r="E3726" s="4" t="s">
        <v>14</v>
      </c>
      <c r="F3726" s="4" t="s">
        <v>79</v>
      </c>
      <c r="G3726" s="4" t="s">
        <v>7</v>
      </c>
      <c r="H3726" s="4" t="s">
        <v>7</v>
      </c>
      <c r="I3726" s="4" t="s">
        <v>7</v>
      </c>
      <c r="J3726" s="4" t="s">
        <v>14</v>
      </c>
      <c r="K3726" s="4" t="s">
        <v>79</v>
      </c>
      <c r="L3726" s="4" t="s">
        <v>7</v>
      </c>
      <c r="M3726" s="4" t="s">
        <v>7</v>
      </c>
      <c r="N3726" s="4" t="s">
        <v>7</v>
      </c>
      <c r="O3726" s="4" t="s">
        <v>14</v>
      </c>
      <c r="P3726" s="4" t="s">
        <v>79</v>
      </c>
      <c r="Q3726" s="4" t="s">
        <v>7</v>
      </c>
      <c r="R3726" s="4" t="s">
        <v>7</v>
      </c>
      <c r="S3726" s="4" t="s">
        <v>7</v>
      </c>
      <c r="T3726" s="4" t="s">
        <v>14</v>
      </c>
      <c r="U3726" s="4" t="s">
        <v>79</v>
      </c>
      <c r="V3726" s="4" t="s">
        <v>7</v>
      </c>
      <c r="W3726" s="4" t="s">
        <v>7</v>
      </c>
      <c r="X3726" s="4" t="s">
        <v>7</v>
      </c>
      <c r="Y3726" s="4" t="s">
        <v>14</v>
      </c>
      <c r="Z3726" s="4" t="s">
        <v>79</v>
      </c>
      <c r="AA3726" s="4" t="s">
        <v>7</v>
      </c>
      <c r="AB3726" s="4" t="s">
        <v>7</v>
      </c>
    </row>
    <row r="3727" spans="1:23">
      <c r="A3727" t="n">
        <v>39927</v>
      </c>
      <c r="B3727" s="39" t="n">
        <v>26</v>
      </c>
      <c r="C3727" s="7" t="n">
        <v>1</v>
      </c>
      <c r="D3727" s="7" t="n">
        <v>17</v>
      </c>
      <c r="E3727" s="7" t="n">
        <v>60286</v>
      </c>
      <c r="F3727" s="7" t="s">
        <v>447</v>
      </c>
      <c r="G3727" s="7" t="n">
        <v>2</v>
      </c>
      <c r="H3727" s="7" t="n">
        <v>3</v>
      </c>
      <c r="I3727" s="7" t="n">
        <v>17</v>
      </c>
      <c r="J3727" s="7" t="n">
        <v>60287</v>
      </c>
      <c r="K3727" s="7" t="s">
        <v>448</v>
      </c>
      <c r="L3727" s="7" t="n">
        <v>2</v>
      </c>
      <c r="M3727" s="7" t="n">
        <v>3</v>
      </c>
      <c r="N3727" s="7" t="n">
        <v>17</v>
      </c>
      <c r="O3727" s="7" t="n">
        <v>60288</v>
      </c>
      <c r="P3727" s="7" t="s">
        <v>449</v>
      </c>
      <c r="Q3727" s="7" t="n">
        <v>2</v>
      </c>
      <c r="R3727" s="7" t="n">
        <v>3</v>
      </c>
      <c r="S3727" s="7" t="n">
        <v>17</v>
      </c>
      <c r="T3727" s="7" t="n">
        <v>60289</v>
      </c>
      <c r="U3727" s="7" t="s">
        <v>450</v>
      </c>
      <c r="V3727" s="7" t="n">
        <v>2</v>
      </c>
      <c r="W3727" s="7" t="n">
        <v>3</v>
      </c>
      <c r="X3727" s="7" t="n">
        <v>17</v>
      </c>
      <c r="Y3727" s="7" t="n">
        <v>60290</v>
      </c>
      <c r="Z3727" s="7" t="s">
        <v>451</v>
      </c>
      <c r="AA3727" s="7" t="n">
        <v>2</v>
      </c>
      <c r="AB3727" s="7" t="n">
        <v>0</v>
      </c>
    </row>
    <row r="3728" spans="1:23">
      <c r="A3728" t="s">
        <v>4</v>
      </c>
      <c r="B3728" s="4" t="s">
        <v>5</v>
      </c>
    </row>
    <row r="3729" spans="1:28">
      <c r="A3729" t="n">
        <v>40285</v>
      </c>
      <c r="B3729" s="40" t="n">
        <v>28</v>
      </c>
    </row>
    <row r="3730" spans="1:28">
      <c r="A3730" t="s">
        <v>4</v>
      </c>
      <c r="B3730" s="4" t="s">
        <v>5</v>
      </c>
      <c r="C3730" s="4" t="s">
        <v>7</v>
      </c>
      <c r="D3730" s="4" t="s">
        <v>11</v>
      </c>
      <c r="E3730" s="4" t="s">
        <v>8</v>
      </c>
    </row>
    <row r="3731" spans="1:28">
      <c r="A3731" t="n">
        <v>40286</v>
      </c>
      <c r="B3731" s="38" t="n">
        <v>51</v>
      </c>
      <c r="C3731" s="7" t="n">
        <v>4</v>
      </c>
      <c r="D3731" s="7" t="n">
        <v>0</v>
      </c>
      <c r="E3731" s="7" t="s">
        <v>121</v>
      </c>
    </row>
    <row r="3732" spans="1:28">
      <c r="A3732" t="s">
        <v>4</v>
      </c>
      <c r="B3732" s="4" t="s">
        <v>5</v>
      </c>
      <c r="C3732" s="4" t="s">
        <v>11</v>
      </c>
    </row>
    <row r="3733" spans="1:28">
      <c r="A3733" t="n">
        <v>40300</v>
      </c>
      <c r="B3733" s="24" t="n">
        <v>16</v>
      </c>
      <c r="C3733" s="7" t="n">
        <v>0</v>
      </c>
    </row>
    <row r="3734" spans="1:28">
      <c r="A3734" t="s">
        <v>4</v>
      </c>
      <c r="B3734" s="4" t="s">
        <v>5</v>
      </c>
      <c r="C3734" s="4" t="s">
        <v>11</v>
      </c>
      <c r="D3734" s="4" t="s">
        <v>7</v>
      </c>
      <c r="E3734" s="4" t="s">
        <v>14</v>
      </c>
      <c r="F3734" s="4" t="s">
        <v>79</v>
      </c>
      <c r="G3734" s="4" t="s">
        <v>7</v>
      </c>
      <c r="H3734" s="4" t="s">
        <v>7</v>
      </c>
    </row>
    <row r="3735" spans="1:28">
      <c r="A3735" t="n">
        <v>40303</v>
      </c>
      <c r="B3735" s="39" t="n">
        <v>26</v>
      </c>
      <c r="C3735" s="7" t="n">
        <v>0</v>
      </c>
      <c r="D3735" s="7" t="n">
        <v>17</v>
      </c>
      <c r="E3735" s="7" t="n">
        <v>60291</v>
      </c>
      <c r="F3735" s="7" t="s">
        <v>452</v>
      </c>
      <c r="G3735" s="7" t="n">
        <v>2</v>
      </c>
      <c r="H3735" s="7" t="n">
        <v>0</v>
      </c>
    </row>
    <row r="3736" spans="1:28">
      <c r="A3736" t="s">
        <v>4</v>
      </c>
      <c r="B3736" s="4" t="s">
        <v>5</v>
      </c>
    </row>
    <row r="3737" spans="1:28">
      <c r="A3737" t="n">
        <v>40320</v>
      </c>
      <c r="B3737" s="40" t="n">
        <v>28</v>
      </c>
    </row>
    <row r="3738" spans="1:28">
      <c r="A3738" t="s">
        <v>4</v>
      </c>
      <c r="B3738" s="4" t="s">
        <v>5</v>
      </c>
      <c r="C3738" s="4" t="s">
        <v>11</v>
      </c>
      <c r="D3738" s="4" t="s">
        <v>7</v>
      </c>
    </row>
    <row r="3739" spans="1:28">
      <c r="A3739" t="n">
        <v>40321</v>
      </c>
      <c r="B3739" s="44" t="n">
        <v>89</v>
      </c>
      <c r="C3739" s="7" t="n">
        <v>65533</v>
      </c>
      <c r="D3739" s="7" t="n">
        <v>1</v>
      </c>
    </row>
    <row r="3740" spans="1:28">
      <c r="A3740" t="s">
        <v>4</v>
      </c>
      <c r="B3740" s="4" t="s">
        <v>5</v>
      </c>
      <c r="C3740" s="4" t="s">
        <v>7</v>
      </c>
      <c r="D3740" s="4" t="s">
        <v>11</v>
      </c>
      <c r="E3740" s="4" t="s">
        <v>13</v>
      </c>
    </row>
    <row r="3741" spans="1:28">
      <c r="A3741" t="n">
        <v>40325</v>
      </c>
      <c r="B3741" s="17" t="n">
        <v>58</v>
      </c>
      <c r="C3741" s="7" t="n">
        <v>101</v>
      </c>
      <c r="D3741" s="7" t="n">
        <v>500</v>
      </c>
      <c r="E3741" s="7" t="n">
        <v>1</v>
      </c>
    </row>
    <row r="3742" spans="1:28">
      <c r="A3742" t="s">
        <v>4</v>
      </c>
      <c r="B3742" s="4" t="s">
        <v>5</v>
      </c>
      <c r="C3742" s="4" t="s">
        <v>7</v>
      </c>
      <c r="D3742" s="4" t="s">
        <v>11</v>
      </c>
    </row>
    <row r="3743" spans="1:28">
      <c r="A3743" t="n">
        <v>40333</v>
      </c>
      <c r="B3743" s="17" t="n">
        <v>58</v>
      </c>
      <c r="C3743" s="7" t="n">
        <v>254</v>
      </c>
      <c r="D3743" s="7" t="n">
        <v>0</v>
      </c>
    </row>
    <row r="3744" spans="1:28">
      <c r="A3744" t="s">
        <v>4</v>
      </c>
      <c r="B3744" s="4" t="s">
        <v>5</v>
      </c>
      <c r="C3744" s="4" t="s">
        <v>7</v>
      </c>
    </row>
    <row r="3745" spans="1:8">
      <c r="A3745" t="n">
        <v>40337</v>
      </c>
      <c r="B3745" s="35" t="n">
        <v>45</v>
      </c>
      <c r="C3745" s="7" t="n">
        <v>0</v>
      </c>
    </row>
    <row r="3746" spans="1:8">
      <c r="A3746" t="s">
        <v>4</v>
      </c>
      <c r="B3746" s="4" t="s">
        <v>5</v>
      </c>
      <c r="C3746" s="4" t="s">
        <v>7</v>
      </c>
      <c r="D3746" s="4" t="s">
        <v>7</v>
      </c>
      <c r="E3746" s="4" t="s">
        <v>13</v>
      </c>
      <c r="F3746" s="4" t="s">
        <v>13</v>
      </c>
      <c r="G3746" s="4" t="s">
        <v>13</v>
      </c>
      <c r="H3746" s="4" t="s">
        <v>11</v>
      </c>
    </row>
    <row r="3747" spans="1:8">
      <c r="A3747" t="n">
        <v>40339</v>
      </c>
      <c r="B3747" s="35" t="n">
        <v>45</v>
      </c>
      <c r="C3747" s="7" t="n">
        <v>2</v>
      </c>
      <c r="D3747" s="7" t="n">
        <v>3</v>
      </c>
      <c r="E3747" s="7" t="n">
        <v>-1.76999998092651</v>
      </c>
      <c r="F3747" s="7" t="n">
        <v>0.230000004172325</v>
      </c>
      <c r="G3747" s="7" t="n">
        <v>-10.7700004577637</v>
      </c>
      <c r="H3747" s="7" t="n">
        <v>0</v>
      </c>
    </row>
    <row r="3748" spans="1:8">
      <c r="A3748" t="s">
        <v>4</v>
      </c>
      <c r="B3748" s="4" t="s">
        <v>5</v>
      </c>
      <c r="C3748" s="4" t="s">
        <v>7</v>
      </c>
      <c r="D3748" s="4" t="s">
        <v>7</v>
      </c>
      <c r="E3748" s="4" t="s">
        <v>13</v>
      </c>
      <c r="F3748" s="4" t="s">
        <v>13</v>
      </c>
      <c r="G3748" s="4" t="s">
        <v>13</v>
      </c>
      <c r="H3748" s="4" t="s">
        <v>11</v>
      </c>
      <c r="I3748" s="4" t="s">
        <v>7</v>
      </c>
    </row>
    <row r="3749" spans="1:8">
      <c r="A3749" t="n">
        <v>40356</v>
      </c>
      <c r="B3749" s="35" t="n">
        <v>45</v>
      </c>
      <c r="C3749" s="7" t="n">
        <v>4</v>
      </c>
      <c r="D3749" s="7" t="n">
        <v>3</v>
      </c>
      <c r="E3749" s="7" t="n">
        <v>353.470001220703</v>
      </c>
      <c r="F3749" s="7" t="n">
        <v>178</v>
      </c>
      <c r="G3749" s="7" t="n">
        <v>0</v>
      </c>
      <c r="H3749" s="7" t="n">
        <v>0</v>
      </c>
      <c r="I3749" s="7" t="n">
        <v>0</v>
      </c>
    </row>
    <row r="3750" spans="1:8">
      <c r="A3750" t="s">
        <v>4</v>
      </c>
      <c r="B3750" s="4" t="s">
        <v>5</v>
      </c>
      <c r="C3750" s="4" t="s">
        <v>7</v>
      </c>
      <c r="D3750" s="4" t="s">
        <v>7</v>
      </c>
      <c r="E3750" s="4" t="s">
        <v>13</v>
      </c>
      <c r="F3750" s="4" t="s">
        <v>11</v>
      </c>
    </row>
    <row r="3751" spans="1:8">
      <c r="A3751" t="n">
        <v>40374</v>
      </c>
      <c r="B3751" s="35" t="n">
        <v>45</v>
      </c>
      <c r="C3751" s="7" t="n">
        <v>5</v>
      </c>
      <c r="D3751" s="7" t="n">
        <v>3</v>
      </c>
      <c r="E3751" s="7" t="n">
        <v>1.20000004768372</v>
      </c>
      <c r="F3751" s="7" t="n">
        <v>0</v>
      </c>
    </row>
    <row r="3752" spans="1:8">
      <c r="A3752" t="s">
        <v>4</v>
      </c>
      <c r="B3752" s="4" t="s">
        <v>5</v>
      </c>
      <c r="C3752" s="4" t="s">
        <v>7</v>
      </c>
      <c r="D3752" s="4" t="s">
        <v>7</v>
      </c>
      <c r="E3752" s="4" t="s">
        <v>13</v>
      </c>
      <c r="F3752" s="4" t="s">
        <v>11</v>
      </c>
    </row>
    <row r="3753" spans="1:8">
      <c r="A3753" t="n">
        <v>40383</v>
      </c>
      <c r="B3753" s="35" t="n">
        <v>45</v>
      </c>
      <c r="C3753" s="7" t="n">
        <v>11</v>
      </c>
      <c r="D3753" s="7" t="n">
        <v>3</v>
      </c>
      <c r="E3753" s="7" t="n">
        <v>28.7000007629395</v>
      </c>
      <c r="F3753" s="7" t="n">
        <v>0</v>
      </c>
    </row>
    <row r="3754" spans="1:8">
      <c r="A3754" t="s">
        <v>4</v>
      </c>
      <c r="B3754" s="4" t="s">
        <v>5</v>
      </c>
      <c r="C3754" s="4" t="s">
        <v>7</v>
      </c>
      <c r="D3754" s="4" t="s">
        <v>11</v>
      </c>
    </row>
    <row r="3755" spans="1:8">
      <c r="A3755" t="n">
        <v>40392</v>
      </c>
      <c r="B3755" s="17" t="n">
        <v>58</v>
      </c>
      <c r="C3755" s="7" t="n">
        <v>255</v>
      </c>
      <c r="D3755" s="7" t="n">
        <v>0</v>
      </c>
    </row>
    <row r="3756" spans="1:8">
      <c r="A3756" t="s">
        <v>4</v>
      </c>
      <c r="B3756" s="4" t="s">
        <v>5</v>
      </c>
      <c r="C3756" s="4" t="s">
        <v>11</v>
      </c>
      <c r="D3756" s="4" t="s">
        <v>7</v>
      </c>
      <c r="E3756" s="4" t="s">
        <v>13</v>
      </c>
      <c r="F3756" s="4" t="s">
        <v>11</v>
      </c>
    </row>
    <row r="3757" spans="1:8">
      <c r="A3757" t="n">
        <v>40396</v>
      </c>
      <c r="B3757" s="41" t="n">
        <v>59</v>
      </c>
      <c r="C3757" s="7" t="n">
        <v>0</v>
      </c>
      <c r="D3757" s="7" t="n">
        <v>8</v>
      </c>
      <c r="E3757" s="7" t="n">
        <v>0.150000005960464</v>
      </c>
      <c r="F3757" s="7" t="n">
        <v>0</v>
      </c>
    </row>
    <row r="3758" spans="1:8">
      <c r="A3758" t="s">
        <v>4</v>
      </c>
      <c r="B3758" s="4" t="s">
        <v>5</v>
      </c>
      <c r="C3758" s="4" t="s">
        <v>11</v>
      </c>
    </row>
    <row r="3759" spans="1:8">
      <c r="A3759" t="n">
        <v>40406</v>
      </c>
      <c r="B3759" s="24" t="n">
        <v>16</v>
      </c>
      <c r="C3759" s="7" t="n">
        <v>1500</v>
      </c>
    </row>
    <row r="3760" spans="1:8">
      <c r="A3760" t="s">
        <v>4</v>
      </c>
      <c r="B3760" s="4" t="s">
        <v>5</v>
      </c>
      <c r="C3760" s="4" t="s">
        <v>11</v>
      </c>
      <c r="D3760" s="4" t="s">
        <v>7</v>
      </c>
      <c r="E3760" s="4" t="s">
        <v>13</v>
      </c>
      <c r="F3760" s="4" t="s">
        <v>11</v>
      </c>
    </row>
    <row r="3761" spans="1:9">
      <c r="A3761" t="n">
        <v>40409</v>
      </c>
      <c r="B3761" s="41" t="n">
        <v>59</v>
      </c>
      <c r="C3761" s="7" t="n">
        <v>0</v>
      </c>
      <c r="D3761" s="7" t="n">
        <v>255</v>
      </c>
      <c r="E3761" s="7" t="n">
        <v>0</v>
      </c>
      <c r="F3761" s="7" t="n">
        <v>0</v>
      </c>
    </row>
    <row r="3762" spans="1:9">
      <c r="A3762" t="s">
        <v>4</v>
      </c>
      <c r="B3762" s="4" t="s">
        <v>5</v>
      </c>
      <c r="C3762" s="4" t="s">
        <v>7</v>
      </c>
      <c r="D3762" s="4" t="s">
        <v>11</v>
      </c>
      <c r="E3762" s="4" t="s">
        <v>8</v>
      </c>
    </row>
    <row r="3763" spans="1:9">
      <c r="A3763" t="n">
        <v>40419</v>
      </c>
      <c r="B3763" s="38" t="n">
        <v>51</v>
      </c>
      <c r="C3763" s="7" t="n">
        <v>4</v>
      </c>
      <c r="D3763" s="7" t="n">
        <v>0</v>
      </c>
      <c r="E3763" s="7" t="s">
        <v>453</v>
      </c>
    </row>
    <row r="3764" spans="1:9">
      <c r="A3764" t="s">
        <v>4</v>
      </c>
      <c r="B3764" s="4" t="s">
        <v>5</v>
      </c>
      <c r="C3764" s="4" t="s">
        <v>11</v>
      </c>
    </row>
    <row r="3765" spans="1:9">
      <c r="A3765" t="n">
        <v>40433</v>
      </c>
      <c r="B3765" s="24" t="n">
        <v>16</v>
      </c>
      <c r="C3765" s="7" t="n">
        <v>0</v>
      </c>
    </row>
    <row r="3766" spans="1:9">
      <c r="A3766" t="s">
        <v>4</v>
      </c>
      <c r="B3766" s="4" t="s">
        <v>5</v>
      </c>
      <c r="C3766" s="4" t="s">
        <v>11</v>
      </c>
      <c r="D3766" s="4" t="s">
        <v>7</v>
      </c>
      <c r="E3766" s="4" t="s">
        <v>14</v>
      </c>
      <c r="F3766" s="4" t="s">
        <v>79</v>
      </c>
      <c r="G3766" s="4" t="s">
        <v>7</v>
      </c>
      <c r="H3766" s="4" t="s">
        <v>7</v>
      </c>
    </row>
    <row r="3767" spans="1:9">
      <c r="A3767" t="n">
        <v>40436</v>
      </c>
      <c r="B3767" s="39" t="n">
        <v>26</v>
      </c>
      <c r="C3767" s="7" t="n">
        <v>0</v>
      </c>
      <c r="D3767" s="7" t="n">
        <v>17</v>
      </c>
      <c r="E3767" s="7" t="n">
        <v>60292</v>
      </c>
      <c r="F3767" s="7" t="s">
        <v>454</v>
      </c>
      <c r="G3767" s="7" t="n">
        <v>2</v>
      </c>
      <c r="H3767" s="7" t="n">
        <v>0</v>
      </c>
    </row>
    <row r="3768" spans="1:9">
      <c r="A3768" t="s">
        <v>4</v>
      </c>
      <c r="B3768" s="4" t="s">
        <v>5</v>
      </c>
    </row>
    <row r="3769" spans="1:9">
      <c r="A3769" t="n">
        <v>40456</v>
      </c>
      <c r="B3769" s="40" t="n">
        <v>28</v>
      </c>
    </row>
    <row r="3770" spans="1:9">
      <c r="A3770" t="s">
        <v>4</v>
      </c>
      <c r="B3770" s="4" t="s">
        <v>5</v>
      </c>
      <c r="C3770" s="4" t="s">
        <v>11</v>
      </c>
    </row>
    <row r="3771" spans="1:9">
      <c r="A3771" t="n">
        <v>40457</v>
      </c>
      <c r="B3771" s="24" t="n">
        <v>16</v>
      </c>
      <c r="C3771" s="7" t="n">
        <v>500</v>
      </c>
    </row>
    <row r="3772" spans="1:9">
      <c r="A3772" t="s">
        <v>4</v>
      </c>
      <c r="B3772" s="4" t="s">
        <v>5</v>
      </c>
      <c r="C3772" s="4" t="s">
        <v>7</v>
      </c>
      <c r="D3772" s="4" t="s">
        <v>7</v>
      </c>
      <c r="E3772" s="4" t="s">
        <v>13</v>
      </c>
      <c r="F3772" s="4" t="s">
        <v>11</v>
      </c>
    </row>
    <row r="3773" spans="1:9">
      <c r="A3773" t="n">
        <v>40460</v>
      </c>
      <c r="B3773" s="35" t="n">
        <v>45</v>
      </c>
      <c r="C3773" s="7" t="n">
        <v>5</v>
      </c>
      <c r="D3773" s="7" t="n">
        <v>3</v>
      </c>
      <c r="E3773" s="7" t="n">
        <v>1.39999997615814</v>
      </c>
      <c r="F3773" s="7" t="n">
        <v>500</v>
      </c>
    </row>
    <row r="3774" spans="1:9">
      <c r="A3774" t="s">
        <v>4</v>
      </c>
      <c r="B3774" s="4" t="s">
        <v>5</v>
      </c>
      <c r="C3774" s="4" t="s">
        <v>7</v>
      </c>
      <c r="D3774" s="4" t="s">
        <v>13</v>
      </c>
      <c r="E3774" s="4" t="s">
        <v>13</v>
      </c>
      <c r="F3774" s="4" t="s">
        <v>13</v>
      </c>
    </row>
    <row r="3775" spans="1:9">
      <c r="A3775" t="n">
        <v>40469</v>
      </c>
      <c r="B3775" s="35" t="n">
        <v>45</v>
      </c>
      <c r="C3775" s="7" t="n">
        <v>9</v>
      </c>
      <c r="D3775" s="7" t="n">
        <v>0.0500000007450581</v>
      </c>
      <c r="E3775" s="7" t="n">
        <v>0.0500000007450581</v>
      </c>
      <c r="F3775" s="7" t="n">
        <v>0.200000002980232</v>
      </c>
    </row>
    <row r="3776" spans="1:9">
      <c r="A3776" t="s">
        <v>4</v>
      </c>
      <c r="B3776" s="4" t="s">
        <v>5</v>
      </c>
      <c r="C3776" s="4" t="s">
        <v>7</v>
      </c>
      <c r="D3776" s="4" t="s">
        <v>11</v>
      </c>
      <c r="E3776" s="4" t="s">
        <v>8</v>
      </c>
    </row>
    <row r="3777" spans="1:8">
      <c r="A3777" t="n">
        <v>40483</v>
      </c>
      <c r="B3777" s="38" t="n">
        <v>51</v>
      </c>
      <c r="C3777" s="7" t="n">
        <v>4</v>
      </c>
      <c r="D3777" s="7" t="n">
        <v>0</v>
      </c>
      <c r="E3777" s="7" t="s">
        <v>455</v>
      </c>
    </row>
    <row r="3778" spans="1:8">
      <c r="A3778" t="s">
        <v>4</v>
      </c>
      <c r="B3778" s="4" t="s">
        <v>5</v>
      </c>
      <c r="C3778" s="4" t="s">
        <v>11</v>
      </c>
    </row>
    <row r="3779" spans="1:8">
      <c r="A3779" t="n">
        <v>40497</v>
      </c>
      <c r="B3779" s="24" t="n">
        <v>16</v>
      </c>
      <c r="C3779" s="7" t="n">
        <v>0</v>
      </c>
    </row>
    <row r="3780" spans="1:8">
      <c r="A3780" t="s">
        <v>4</v>
      </c>
      <c r="B3780" s="4" t="s">
        <v>5</v>
      </c>
      <c r="C3780" s="4" t="s">
        <v>11</v>
      </c>
      <c r="D3780" s="4" t="s">
        <v>7</v>
      </c>
      <c r="E3780" s="4" t="s">
        <v>14</v>
      </c>
      <c r="F3780" s="4" t="s">
        <v>79</v>
      </c>
      <c r="G3780" s="4" t="s">
        <v>7</v>
      </c>
      <c r="H3780" s="4" t="s">
        <v>7</v>
      </c>
    </row>
    <row r="3781" spans="1:8">
      <c r="A3781" t="n">
        <v>40500</v>
      </c>
      <c r="B3781" s="39" t="n">
        <v>26</v>
      </c>
      <c r="C3781" s="7" t="n">
        <v>0</v>
      </c>
      <c r="D3781" s="7" t="n">
        <v>17</v>
      </c>
      <c r="E3781" s="7" t="n">
        <v>60293</v>
      </c>
      <c r="F3781" s="7" t="s">
        <v>456</v>
      </c>
      <c r="G3781" s="7" t="n">
        <v>2</v>
      </c>
      <c r="H3781" s="7" t="n">
        <v>0</v>
      </c>
    </row>
    <row r="3782" spans="1:8">
      <c r="A3782" t="s">
        <v>4</v>
      </c>
      <c r="B3782" s="4" t="s">
        <v>5</v>
      </c>
    </row>
    <row r="3783" spans="1:8">
      <c r="A3783" t="n">
        <v>40525</v>
      </c>
      <c r="B3783" s="40" t="n">
        <v>28</v>
      </c>
    </row>
    <row r="3784" spans="1:8">
      <c r="A3784" t="s">
        <v>4</v>
      </c>
      <c r="B3784" s="4" t="s">
        <v>5</v>
      </c>
      <c r="C3784" s="4" t="s">
        <v>11</v>
      </c>
      <c r="D3784" s="4" t="s">
        <v>7</v>
      </c>
    </row>
    <row r="3785" spans="1:8">
      <c r="A3785" t="n">
        <v>40526</v>
      </c>
      <c r="B3785" s="44" t="n">
        <v>89</v>
      </c>
      <c r="C3785" s="7" t="n">
        <v>65533</v>
      </c>
      <c r="D3785" s="7" t="n">
        <v>1</v>
      </c>
    </row>
    <row r="3786" spans="1:8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11</v>
      </c>
      <c r="F3786" s="4" t="s">
        <v>7</v>
      </c>
    </row>
    <row r="3787" spans="1:8">
      <c r="A3787" t="n">
        <v>40530</v>
      </c>
      <c r="B3787" s="43" t="n">
        <v>25</v>
      </c>
      <c r="C3787" s="7" t="n">
        <v>1</v>
      </c>
      <c r="D3787" s="7" t="n">
        <v>60</v>
      </c>
      <c r="E3787" s="7" t="n">
        <v>640</v>
      </c>
      <c r="F3787" s="7" t="n">
        <v>1</v>
      </c>
    </row>
    <row r="3788" spans="1:8">
      <c r="A3788" t="s">
        <v>4</v>
      </c>
      <c r="B3788" s="4" t="s">
        <v>5</v>
      </c>
      <c r="C3788" s="4" t="s">
        <v>7</v>
      </c>
      <c r="D3788" s="4" t="s">
        <v>11</v>
      </c>
      <c r="E3788" s="4" t="s">
        <v>8</v>
      </c>
    </row>
    <row r="3789" spans="1:8">
      <c r="A3789" t="n">
        <v>40537</v>
      </c>
      <c r="B3789" s="38" t="n">
        <v>51</v>
      </c>
      <c r="C3789" s="7" t="n">
        <v>4</v>
      </c>
      <c r="D3789" s="7" t="n">
        <v>1</v>
      </c>
      <c r="E3789" s="7" t="s">
        <v>457</v>
      </c>
    </row>
    <row r="3790" spans="1:8">
      <c r="A3790" t="s">
        <v>4</v>
      </c>
      <c r="B3790" s="4" t="s">
        <v>5</v>
      </c>
      <c r="C3790" s="4" t="s">
        <v>11</v>
      </c>
    </row>
    <row r="3791" spans="1:8">
      <c r="A3791" t="n">
        <v>40555</v>
      </c>
      <c r="B3791" s="24" t="n">
        <v>16</v>
      </c>
      <c r="C3791" s="7" t="n">
        <v>0</v>
      </c>
    </row>
    <row r="3792" spans="1:8">
      <c r="A3792" t="s">
        <v>4</v>
      </c>
      <c r="B3792" s="4" t="s">
        <v>5</v>
      </c>
      <c r="C3792" s="4" t="s">
        <v>11</v>
      </c>
      <c r="D3792" s="4" t="s">
        <v>7</v>
      </c>
      <c r="E3792" s="4" t="s">
        <v>14</v>
      </c>
      <c r="F3792" s="4" t="s">
        <v>79</v>
      </c>
      <c r="G3792" s="4" t="s">
        <v>7</v>
      </c>
      <c r="H3792" s="4" t="s">
        <v>7</v>
      </c>
      <c r="I3792" s="4" t="s">
        <v>7</v>
      </c>
      <c r="J3792" s="4" t="s">
        <v>14</v>
      </c>
      <c r="K3792" s="4" t="s">
        <v>79</v>
      </c>
      <c r="L3792" s="4" t="s">
        <v>7</v>
      </c>
      <c r="M3792" s="4" t="s">
        <v>7</v>
      </c>
    </row>
    <row r="3793" spans="1:13">
      <c r="A3793" t="n">
        <v>40558</v>
      </c>
      <c r="B3793" s="39" t="n">
        <v>26</v>
      </c>
      <c r="C3793" s="7" t="n">
        <v>1</v>
      </c>
      <c r="D3793" s="7" t="n">
        <v>17</v>
      </c>
      <c r="E3793" s="7" t="n">
        <v>60294</v>
      </c>
      <c r="F3793" s="7" t="s">
        <v>458</v>
      </c>
      <c r="G3793" s="7" t="n">
        <v>2</v>
      </c>
      <c r="H3793" s="7" t="n">
        <v>3</v>
      </c>
      <c r="I3793" s="7" t="n">
        <v>17</v>
      </c>
      <c r="J3793" s="7" t="n">
        <v>60295</v>
      </c>
      <c r="K3793" s="7" t="s">
        <v>459</v>
      </c>
      <c r="L3793" s="7" t="n">
        <v>2</v>
      </c>
      <c r="M3793" s="7" t="n">
        <v>0</v>
      </c>
    </row>
    <row r="3794" spans="1:13">
      <c r="A3794" t="s">
        <v>4</v>
      </c>
      <c r="B3794" s="4" t="s">
        <v>5</v>
      </c>
    </row>
    <row r="3795" spans="1:13">
      <c r="A3795" t="n">
        <v>40698</v>
      </c>
      <c r="B3795" s="40" t="n">
        <v>28</v>
      </c>
    </row>
    <row r="3796" spans="1:13">
      <c r="A3796" t="s">
        <v>4</v>
      </c>
      <c r="B3796" s="4" t="s">
        <v>5</v>
      </c>
      <c r="C3796" s="4" t="s">
        <v>7</v>
      </c>
      <c r="D3796" s="4" t="s">
        <v>11</v>
      </c>
      <c r="E3796" s="4" t="s">
        <v>11</v>
      </c>
      <c r="F3796" s="4" t="s">
        <v>7</v>
      </c>
    </row>
    <row r="3797" spans="1:13">
      <c r="A3797" t="n">
        <v>40699</v>
      </c>
      <c r="B3797" s="43" t="n">
        <v>25</v>
      </c>
      <c r="C3797" s="7" t="n">
        <v>1</v>
      </c>
      <c r="D3797" s="7" t="n">
        <v>65535</v>
      </c>
      <c r="E3797" s="7" t="n">
        <v>65535</v>
      </c>
      <c r="F3797" s="7" t="n">
        <v>0</v>
      </c>
    </row>
    <row r="3798" spans="1:13">
      <c r="A3798" t="s">
        <v>4</v>
      </c>
      <c r="B3798" s="4" t="s">
        <v>5</v>
      </c>
      <c r="C3798" s="4" t="s">
        <v>7</v>
      </c>
      <c r="D3798" s="4" t="s">
        <v>11</v>
      </c>
      <c r="E3798" s="4" t="s">
        <v>8</v>
      </c>
    </row>
    <row r="3799" spans="1:13">
      <c r="A3799" t="n">
        <v>40706</v>
      </c>
      <c r="B3799" s="38" t="n">
        <v>51</v>
      </c>
      <c r="C3799" s="7" t="n">
        <v>4</v>
      </c>
      <c r="D3799" s="7" t="n">
        <v>0</v>
      </c>
      <c r="E3799" s="7" t="s">
        <v>446</v>
      </c>
    </row>
    <row r="3800" spans="1:13">
      <c r="A3800" t="s">
        <v>4</v>
      </c>
      <c r="B3800" s="4" t="s">
        <v>5</v>
      </c>
      <c r="C3800" s="4" t="s">
        <v>11</v>
      </c>
    </row>
    <row r="3801" spans="1:13">
      <c r="A3801" t="n">
        <v>40719</v>
      </c>
      <c r="B3801" s="24" t="n">
        <v>16</v>
      </c>
      <c r="C3801" s="7" t="n">
        <v>0</v>
      </c>
    </row>
    <row r="3802" spans="1:13">
      <c r="A3802" t="s">
        <v>4</v>
      </c>
      <c r="B3802" s="4" t="s">
        <v>5</v>
      </c>
      <c r="C3802" s="4" t="s">
        <v>11</v>
      </c>
      <c r="D3802" s="4" t="s">
        <v>7</v>
      </c>
      <c r="E3802" s="4" t="s">
        <v>14</v>
      </c>
      <c r="F3802" s="4" t="s">
        <v>79</v>
      </c>
      <c r="G3802" s="4" t="s">
        <v>7</v>
      </c>
      <c r="H3802" s="4" t="s">
        <v>7</v>
      </c>
      <c r="I3802" s="4" t="s">
        <v>7</v>
      </c>
      <c r="J3802" s="4" t="s">
        <v>14</v>
      </c>
      <c r="K3802" s="4" t="s">
        <v>79</v>
      </c>
      <c r="L3802" s="4" t="s">
        <v>7</v>
      </c>
      <c r="M3802" s="4" t="s">
        <v>7</v>
      </c>
      <c r="N3802" s="4" t="s">
        <v>7</v>
      </c>
      <c r="O3802" s="4" t="s">
        <v>14</v>
      </c>
      <c r="P3802" s="4" t="s">
        <v>79</v>
      </c>
      <c r="Q3802" s="4" t="s">
        <v>7</v>
      </c>
      <c r="R3802" s="4" t="s">
        <v>7</v>
      </c>
      <c r="S3802" s="4" t="s">
        <v>7</v>
      </c>
      <c r="T3802" s="4" t="s">
        <v>14</v>
      </c>
      <c r="U3802" s="4" t="s">
        <v>79</v>
      </c>
      <c r="V3802" s="4" t="s">
        <v>7</v>
      </c>
      <c r="W3802" s="4" t="s">
        <v>7</v>
      </c>
      <c r="X3802" s="4" t="s">
        <v>7</v>
      </c>
      <c r="Y3802" s="4" t="s">
        <v>14</v>
      </c>
      <c r="Z3802" s="4" t="s">
        <v>79</v>
      </c>
      <c r="AA3802" s="4" t="s">
        <v>7</v>
      </c>
      <c r="AB3802" s="4" t="s">
        <v>7</v>
      </c>
    </row>
    <row r="3803" spans="1:13">
      <c r="A3803" t="n">
        <v>40722</v>
      </c>
      <c r="B3803" s="39" t="n">
        <v>26</v>
      </c>
      <c r="C3803" s="7" t="n">
        <v>0</v>
      </c>
      <c r="D3803" s="7" t="n">
        <v>17</v>
      </c>
      <c r="E3803" s="7" t="n">
        <v>60296</v>
      </c>
      <c r="F3803" s="7" t="s">
        <v>460</v>
      </c>
      <c r="G3803" s="7" t="n">
        <v>2</v>
      </c>
      <c r="H3803" s="7" t="n">
        <v>3</v>
      </c>
      <c r="I3803" s="7" t="n">
        <v>17</v>
      </c>
      <c r="J3803" s="7" t="n">
        <v>60298</v>
      </c>
      <c r="K3803" s="7" t="s">
        <v>461</v>
      </c>
      <c r="L3803" s="7" t="n">
        <v>2</v>
      </c>
      <c r="M3803" s="7" t="n">
        <v>3</v>
      </c>
      <c r="N3803" s="7" t="n">
        <v>17</v>
      </c>
      <c r="O3803" s="7" t="n">
        <v>60299</v>
      </c>
      <c r="P3803" s="7" t="s">
        <v>462</v>
      </c>
      <c r="Q3803" s="7" t="n">
        <v>2</v>
      </c>
      <c r="R3803" s="7" t="n">
        <v>3</v>
      </c>
      <c r="S3803" s="7" t="n">
        <v>17</v>
      </c>
      <c r="T3803" s="7" t="n">
        <v>60300</v>
      </c>
      <c r="U3803" s="7" t="s">
        <v>463</v>
      </c>
      <c r="V3803" s="7" t="n">
        <v>2</v>
      </c>
      <c r="W3803" s="7" t="n">
        <v>3</v>
      </c>
      <c r="X3803" s="7" t="n">
        <v>17</v>
      </c>
      <c r="Y3803" s="7" t="n">
        <v>60301</v>
      </c>
      <c r="Z3803" s="7" t="s">
        <v>464</v>
      </c>
      <c r="AA3803" s="7" t="n">
        <v>2</v>
      </c>
      <c r="AB3803" s="7" t="n">
        <v>0</v>
      </c>
    </row>
    <row r="3804" spans="1:13">
      <c r="A3804" t="s">
        <v>4</v>
      </c>
      <c r="B3804" s="4" t="s">
        <v>5</v>
      </c>
    </row>
    <row r="3805" spans="1:13">
      <c r="A3805" t="n">
        <v>41117</v>
      </c>
      <c r="B3805" s="40" t="n">
        <v>28</v>
      </c>
    </row>
    <row r="3806" spans="1:13">
      <c r="A3806" t="s">
        <v>4</v>
      </c>
      <c r="B3806" s="4" t="s">
        <v>5</v>
      </c>
      <c r="C3806" s="4" t="s">
        <v>11</v>
      </c>
      <c r="D3806" s="4" t="s">
        <v>7</v>
      </c>
    </row>
    <row r="3807" spans="1:13">
      <c r="A3807" t="n">
        <v>41118</v>
      </c>
      <c r="B3807" s="44" t="n">
        <v>89</v>
      </c>
      <c r="C3807" s="7" t="n">
        <v>65533</v>
      </c>
      <c r="D3807" s="7" t="n">
        <v>1</v>
      </c>
    </row>
    <row r="3808" spans="1:13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13</v>
      </c>
    </row>
    <row r="3809" spans="1:28">
      <c r="A3809" t="n">
        <v>41122</v>
      </c>
      <c r="B3809" s="17" t="n">
        <v>58</v>
      </c>
      <c r="C3809" s="7" t="n">
        <v>101</v>
      </c>
      <c r="D3809" s="7" t="n">
        <v>300</v>
      </c>
      <c r="E3809" s="7" t="n">
        <v>1</v>
      </c>
    </row>
    <row r="3810" spans="1:28">
      <c r="A3810" t="s">
        <v>4</v>
      </c>
      <c r="B3810" s="4" t="s">
        <v>5</v>
      </c>
      <c r="C3810" s="4" t="s">
        <v>7</v>
      </c>
      <c r="D3810" s="4" t="s">
        <v>11</v>
      </c>
    </row>
    <row r="3811" spans="1:28">
      <c r="A3811" t="n">
        <v>41130</v>
      </c>
      <c r="B3811" s="17" t="n">
        <v>58</v>
      </c>
      <c r="C3811" s="7" t="n">
        <v>254</v>
      </c>
      <c r="D3811" s="7" t="n">
        <v>0</v>
      </c>
    </row>
    <row r="3812" spans="1:28">
      <c r="A3812" t="s">
        <v>4</v>
      </c>
      <c r="B3812" s="4" t="s">
        <v>5</v>
      </c>
      <c r="C3812" s="4" t="s">
        <v>7</v>
      </c>
      <c r="D3812" s="4" t="s">
        <v>7</v>
      </c>
      <c r="E3812" s="4" t="s">
        <v>13</v>
      </c>
      <c r="F3812" s="4" t="s">
        <v>13</v>
      </c>
      <c r="G3812" s="4" t="s">
        <v>13</v>
      </c>
      <c r="H3812" s="4" t="s">
        <v>11</v>
      </c>
    </row>
    <row r="3813" spans="1:28">
      <c r="A3813" t="n">
        <v>41134</v>
      </c>
      <c r="B3813" s="35" t="n">
        <v>45</v>
      </c>
      <c r="C3813" s="7" t="n">
        <v>2</v>
      </c>
      <c r="D3813" s="7" t="n">
        <v>3</v>
      </c>
      <c r="E3813" s="7" t="n">
        <v>-1.08000004291534</v>
      </c>
      <c r="F3813" s="7" t="n">
        <v>0.189999997615814</v>
      </c>
      <c r="G3813" s="7" t="n">
        <v>-11.1800003051758</v>
      </c>
      <c r="H3813" s="7" t="n">
        <v>0</v>
      </c>
    </row>
    <row r="3814" spans="1:28">
      <c r="A3814" t="s">
        <v>4</v>
      </c>
      <c r="B3814" s="4" t="s">
        <v>5</v>
      </c>
      <c r="C3814" s="4" t="s">
        <v>7</v>
      </c>
      <c r="D3814" s="4" t="s">
        <v>7</v>
      </c>
      <c r="E3814" s="4" t="s">
        <v>13</v>
      </c>
      <c r="F3814" s="4" t="s">
        <v>13</v>
      </c>
      <c r="G3814" s="4" t="s">
        <v>13</v>
      </c>
      <c r="H3814" s="4" t="s">
        <v>11</v>
      </c>
      <c r="I3814" s="4" t="s">
        <v>7</v>
      </c>
    </row>
    <row r="3815" spans="1:28">
      <c r="A3815" t="n">
        <v>41151</v>
      </c>
      <c r="B3815" s="35" t="n">
        <v>45</v>
      </c>
      <c r="C3815" s="7" t="n">
        <v>4</v>
      </c>
      <c r="D3815" s="7" t="n">
        <v>3</v>
      </c>
      <c r="E3815" s="7" t="n">
        <v>9.06999969482422</v>
      </c>
      <c r="F3815" s="7" t="n">
        <v>228.669998168945</v>
      </c>
      <c r="G3815" s="7" t="n">
        <v>-5</v>
      </c>
      <c r="H3815" s="7" t="n">
        <v>0</v>
      </c>
      <c r="I3815" s="7" t="n">
        <v>0</v>
      </c>
    </row>
    <row r="3816" spans="1:28">
      <c r="A3816" t="s">
        <v>4</v>
      </c>
      <c r="B3816" s="4" t="s">
        <v>5</v>
      </c>
      <c r="C3816" s="4" t="s">
        <v>7</v>
      </c>
      <c r="D3816" s="4" t="s">
        <v>7</v>
      </c>
      <c r="E3816" s="4" t="s">
        <v>13</v>
      </c>
      <c r="F3816" s="4" t="s">
        <v>11</v>
      </c>
    </row>
    <row r="3817" spans="1:28">
      <c r="A3817" t="n">
        <v>41169</v>
      </c>
      <c r="B3817" s="35" t="n">
        <v>45</v>
      </c>
      <c r="C3817" s="7" t="n">
        <v>5</v>
      </c>
      <c r="D3817" s="7" t="n">
        <v>3</v>
      </c>
      <c r="E3817" s="7" t="n">
        <v>1.20000004768372</v>
      </c>
      <c r="F3817" s="7" t="n">
        <v>0</v>
      </c>
    </row>
    <row r="3818" spans="1:28">
      <c r="A3818" t="s">
        <v>4</v>
      </c>
      <c r="B3818" s="4" t="s">
        <v>5</v>
      </c>
      <c r="C3818" s="4" t="s">
        <v>7</v>
      </c>
      <c r="D3818" s="4" t="s">
        <v>7</v>
      </c>
      <c r="E3818" s="4" t="s">
        <v>13</v>
      </c>
      <c r="F3818" s="4" t="s">
        <v>11</v>
      </c>
    </row>
    <row r="3819" spans="1:28">
      <c r="A3819" t="n">
        <v>41178</v>
      </c>
      <c r="B3819" s="35" t="n">
        <v>45</v>
      </c>
      <c r="C3819" s="7" t="n">
        <v>11</v>
      </c>
      <c r="D3819" s="7" t="n">
        <v>3</v>
      </c>
      <c r="E3819" s="7" t="n">
        <v>28.7000007629395</v>
      </c>
      <c r="F3819" s="7" t="n">
        <v>0</v>
      </c>
    </row>
    <row r="3820" spans="1:28">
      <c r="A3820" t="s">
        <v>4</v>
      </c>
      <c r="B3820" s="4" t="s">
        <v>5</v>
      </c>
      <c r="C3820" s="4" t="s">
        <v>7</v>
      </c>
      <c r="D3820" s="4" t="s">
        <v>7</v>
      </c>
      <c r="E3820" s="4" t="s">
        <v>13</v>
      </c>
      <c r="F3820" s="4" t="s">
        <v>13</v>
      </c>
      <c r="G3820" s="4" t="s">
        <v>13</v>
      </c>
      <c r="H3820" s="4" t="s">
        <v>11</v>
      </c>
      <c r="I3820" s="4" t="s">
        <v>7</v>
      </c>
    </row>
    <row r="3821" spans="1:28">
      <c r="A3821" t="n">
        <v>41187</v>
      </c>
      <c r="B3821" s="35" t="n">
        <v>45</v>
      </c>
      <c r="C3821" s="7" t="n">
        <v>4</v>
      </c>
      <c r="D3821" s="7" t="n">
        <v>3</v>
      </c>
      <c r="E3821" s="7" t="n">
        <v>3.75</v>
      </c>
      <c r="F3821" s="7" t="n">
        <v>239.429992675781</v>
      </c>
      <c r="G3821" s="7" t="n">
        <v>-5</v>
      </c>
      <c r="H3821" s="7" t="n">
        <v>20000</v>
      </c>
      <c r="I3821" s="7" t="n">
        <v>1</v>
      </c>
    </row>
    <row r="3822" spans="1:28">
      <c r="A3822" t="s">
        <v>4</v>
      </c>
      <c r="B3822" s="4" t="s">
        <v>5</v>
      </c>
      <c r="C3822" s="4" t="s">
        <v>7</v>
      </c>
      <c r="D3822" s="4" t="s">
        <v>11</v>
      </c>
      <c r="E3822" s="4" t="s">
        <v>8</v>
      </c>
      <c r="F3822" s="4" t="s">
        <v>8</v>
      </c>
      <c r="G3822" s="4" t="s">
        <v>8</v>
      </c>
      <c r="H3822" s="4" t="s">
        <v>8</v>
      </c>
    </row>
    <row r="3823" spans="1:28">
      <c r="A3823" t="n">
        <v>41205</v>
      </c>
      <c r="B3823" s="38" t="n">
        <v>51</v>
      </c>
      <c r="C3823" s="7" t="n">
        <v>3</v>
      </c>
      <c r="D3823" s="7" t="n">
        <v>1</v>
      </c>
      <c r="E3823" s="7" t="s">
        <v>183</v>
      </c>
      <c r="F3823" s="7" t="s">
        <v>109</v>
      </c>
      <c r="G3823" s="7" t="s">
        <v>86</v>
      </c>
      <c r="H3823" s="7" t="s">
        <v>87</v>
      </c>
    </row>
    <row r="3824" spans="1:28">
      <c r="A3824" t="s">
        <v>4</v>
      </c>
      <c r="B3824" s="4" t="s">
        <v>5</v>
      </c>
      <c r="C3824" s="4" t="s">
        <v>7</v>
      </c>
      <c r="D3824" s="4" t="s">
        <v>11</v>
      </c>
    </row>
    <row r="3825" spans="1:9">
      <c r="A3825" t="n">
        <v>41218</v>
      </c>
      <c r="B3825" s="17" t="n">
        <v>58</v>
      </c>
      <c r="C3825" s="7" t="n">
        <v>255</v>
      </c>
      <c r="D3825" s="7" t="n">
        <v>0</v>
      </c>
    </row>
    <row r="3826" spans="1:9">
      <c r="A3826" t="s">
        <v>4</v>
      </c>
      <c r="B3826" s="4" t="s">
        <v>5</v>
      </c>
      <c r="C3826" s="4" t="s">
        <v>7</v>
      </c>
      <c r="D3826" s="4" t="s">
        <v>11</v>
      </c>
      <c r="E3826" s="4" t="s">
        <v>8</v>
      </c>
    </row>
    <row r="3827" spans="1:9">
      <c r="A3827" t="n">
        <v>41222</v>
      </c>
      <c r="B3827" s="38" t="n">
        <v>51</v>
      </c>
      <c r="C3827" s="7" t="n">
        <v>4</v>
      </c>
      <c r="D3827" s="7" t="n">
        <v>1</v>
      </c>
      <c r="E3827" s="7" t="s">
        <v>465</v>
      </c>
    </row>
    <row r="3828" spans="1:9">
      <c r="A3828" t="s">
        <v>4</v>
      </c>
      <c r="B3828" s="4" t="s">
        <v>5</v>
      </c>
      <c r="C3828" s="4" t="s">
        <v>11</v>
      </c>
    </row>
    <row r="3829" spans="1:9">
      <c r="A3829" t="n">
        <v>41240</v>
      </c>
      <c r="B3829" s="24" t="n">
        <v>16</v>
      </c>
      <c r="C3829" s="7" t="n">
        <v>0</v>
      </c>
    </row>
    <row r="3830" spans="1:9">
      <c r="A3830" t="s">
        <v>4</v>
      </c>
      <c r="B3830" s="4" t="s">
        <v>5</v>
      </c>
      <c r="C3830" s="4" t="s">
        <v>11</v>
      </c>
      <c r="D3830" s="4" t="s">
        <v>7</v>
      </c>
      <c r="E3830" s="4" t="s">
        <v>14</v>
      </c>
      <c r="F3830" s="4" t="s">
        <v>79</v>
      </c>
      <c r="G3830" s="4" t="s">
        <v>7</v>
      </c>
      <c r="H3830" s="4" t="s">
        <v>7</v>
      </c>
      <c r="I3830" s="4" t="s">
        <v>7</v>
      </c>
      <c r="J3830" s="4" t="s">
        <v>14</v>
      </c>
      <c r="K3830" s="4" t="s">
        <v>79</v>
      </c>
      <c r="L3830" s="4" t="s">
        <v>7</v>
      </c>
      <c r="M3830" s="4" t="s">
        <v>7</v>
      </c>
      <c r="N3830" s="4" t="s">
        <v>7</v>
      </c>
      <c r="O3830" s="4" t="s">
        <v>14</v>
      </c>
      <c r="P3830" s="4" t="s">
        <v>79</v>
      </c>
      <c r="Q3830" s="4" t="s">
        <v>7</v>
      </c>
      <c r="R3830" s="4" t="s">
        <v>7</v>
      </c>
    </row>
    <row r="3831" spans="1:9">
      <c r="A3831" t="n">
        <v>41243</v>
      </c>
      <c r="B3831" s="39" t="n">
        <v>26</v>
      </c>
      <c r="C3831" s="7" t="n">
        <v>1</v>
      </c>
      <c r="D3831" s="7" t="n">
        <v>17</v>
      </c>
      <c r="E3831" s="7" t="n">
        <v>60302</v>
      </c>
      <c r="F3831" s="7" t="s">
        <v>466</v>
      </c>
      <c r="G3831" s="7" t="n">
        <v>2</v>
      </c>
      <c r="H3831" s="7" t="n">
        <v>3</v>
      </c>
      <c r="I3831" s="7" t="n">
        <v>17</v>
      </c>
      <c r="J3831" s="7" t="n">
        <v>60303</v>
      </c>
      <c r="K3831" s="7" t="s">
        <v>467</v>
      </c>
      <c r="L3831" s="7" t="n">
        <v>2</v>
      </c>
      <c r="M3831" s="7" t="n">
        <v>3</v>
      </c>
      <c r="N3831" s="7" t="n">
        <v>17</v>
      </c>
      <c r="O3831" s="7" t="n">
        <v>60304</v>
      </c>
      <c r="P3831" s="7" t="s">
        <v>468</v>
      </c>
      <c r="Q3831" s="7" t="n">
        <v>2</v>
      </c>
      <c r="R3831" s="7" t="n">
        <v>0</v>
      </c>
    </row>
    <row r="3832" spans="1:9">
      <c r="A3832" t="s">
        <v>4</v>
      </c>
      <c r="B3832" s="4" t="s">
        <v>5</v>
      </c>
    </row>
    <row r="3833" spans="1:9">
      <c r="A3833" t="n">
        <v>41471</v>
      </c>
      <c r="B3833" s="40" t="n">
        <v>28</v>
      </c>
    </row>
    <row r="3834" spans="1:9">
      <c r="A3834" t="s">
        <v>4</v>
      </c>
      <c r="B3834" s="4" t="s">
        <v>5</v>
      </c>
      <c r="C3834" s="4" t="s">
        <v>7</v>
      </c>
      <c r="D3834" s="4" t="s">
        <v>11</v>
      </c>
      <c r="E3834" s="4" t="s">
        <v>11</v>
      </c>
      <c r="F3834" s="4" t="s">
        <v>7</v>
      </c>
    </row>
    <row r="3835" spans="1:9">
      <c r="A3835" t="n">
        <v>41472</v>
      </c>
      <c r="B3835" s="43" t="n">
        <v>25</v>
      </c>
      <c r="C3835" s="7" t="n">
        <v>1</v>
      </c>
      <c r="D3835" s="7" t="n">
        <v>60</v>
      </c>
      <c r="E3835" s="7" t="n">
        <v>640</v>
      </c>
      <c r="F3835" s="7" t="n">
        <v>2</v>
      </c>
    </row>
    <row r="3836" spans="1:9">
      <c r="A3836" t="s">
        <v>4</v>
      </c>
      <c r="B3836" s="4" t="s">
        <v>5</v>
      </c>
      <c r="C3836" s="4" t="s">
        <v>7</v>
      </c>
      <c r="D3836" s="4" t="s">
        <v>11</v>
      </c>
      <c r="E3836" s="4" t="s">
        <v>8</v>
      </c>
    </row>
    <row r="3837" spans="1:9">
      <c r="A3837" t="n">
        <v>41479</v>
      </c>
      <c r="B3837" s="38" t="n">
        <v>51</v>
      </c>
      <c r="C3837" s="7" t="n">
        <v>4</v>
      </c>
      <c r="D3837" s="7" t="n">
        <v>0</v>
      </c>
      <c r="E3837" s="7" t="s">
        <v>78</v>
      </c>
    </row>
    <row r="3838" spans="1:9">
      <c r="A3838" t="s">
        <v>4</v>
      </c>
      <c r="B3838" s="4" t="s">
        <v>5</v>
      </c>
      <c r="C3838" s="4" t="s">
        <v>11</v>
      </c>
    </row>
    <row r="3839" spans="1:9">
      <c r="A3839" t="n">
        <v>41493</v>
      </c>
      <c r="B3839" s="24" t="n">
        <v>16</v>
      </c>
      <c r="C3839" s="7" t="n">
        <v>0</v>
      </c>
    </row>
    <row r="3840" spans="1:9">
      <c r="A3840" t="s">
        <v>4</v>
      </c>
      <c r="B3840" s="4" t="s">
        <v>5</v>
      </c>
      <c r="C3840" s="4" t="s">
        <v>11</v>
      </c>
      <c r="D3840" s="4" t="s">
        <v>7</v>
      </c>
      <c r="E3840" s="4" t="s">
        <v>14</v>
      </c>
      <c r="F3840" s="4" t="s">
        <v>79</v>
      </c>
      <c r="G3840" s="4" t="s">
        <v>7</v>
      </c>
      <c r="H3840" s="4" t="s">
        <v>7</v>
      </c>
      <c r="I3840" s="4" t="s">
        <v>7</v>
      </c>
      <c r="J3840" s="4" t="s">
        <v>14</v>
      </c>
      <c r="K3840" s="4" t="s">
        <v>79</v>
      </c>
      <c r="L3840" s="4" t="s">
        <v>7</v>
      </c>
      <c r="M3840" s="4" t="s">
        <v>7</v>
      </c>
      <c r="N3840" s="4" t="s">
        <v>7</v>
      </c>
      <c r="O3840" s="4" t="s">
        <v>14</v>
      </c>
      <c r="P3840" s="4" t="s">
        <v>79</v>
      </c>
      <c r="Q3840" s="4" t="s">
        <v>7</v>
      </c>
      <c r="R3840" s="4" t="s">
        <v>7</v>
      </c>
      <c r="S3840" s="4" t="s">
        <v>7</v>
      </c>
      <c r="T3840" s="4" t="s">
        <v>14</v>
      </c>
      <c r="U3840" s="4" t="s">
        <v>79</v>
      </c>
      <c r="V3840" s="4" t="s">
        <v>7</v>
      </c>
      <c r="W3840" s="4" t="s">
        <v>7</v>
      </c>
    </row>
    <row r="3841" spans="1:23">
      <c r="A3841" t="n">
        <v>41496</v>
      </c>
      <c r="B3841" s="39" t="n">
        <v>26</v>
      </c>
      <c r="C3841" s="7" t="n">
        <v>0</v>
      </c>
      <c r="D3841" s="7" t="n">
        <v>17</v>
      </c>
      <c r="E3841" s="7" t="n">
        <v>60305</v>
      </c>
      <c r="F3841" s="7" t="s">
        <v>469</v>
      </c>
      <c r="G3841" s="7" t="n">
        <v>2</v>
      </c>
      <c r="H3841" s="7" t="n">
        <v>3</v>
      </c>
      <c r="I3841" s="7" t="n">
        <v>17</v>
      </c>
      <c r="J3841" s="7" t="n">
        <v>60306</v>
      </c>
      <c r="K3841" s="7" t="s">
        <v>470</v>
      </c>
      <c r="L3841" s="7" t="n">
        <v>2</v>
      </c>
      <c r="M3841" s="7" t="n">
        <v>3</v>
      </c>
      <c r="N3841" s="7" t="n">
        <v>17</v>
      </c>
      <c r="O3841" s="7" t="n">
        <v>60307</v>
      </c>
      <c r="P3841" s="7" t="s">
        <v>471</v>
      </c>
      <c r="Q3841" s="7" t="n">
        <v>2</v>
      </c>
      <c r="R3841" s="7" t="n">
        <v>3</v>
      </c>
      <c r="S3841" s="7" t="n">
        <v>17</v>
      </c>
      <c r="T3841" s="7" t="n">
        <v>60308</v>
      </c>
      <c r="U3841" s="7" t="s">
        <v>472</v>
      </c>
      <c r="V3841" s="7" t="n">
        <v>2</v>
      </c>
      <c r="W3841" s="7" t="n">
        <v>0</v>
      </c>
    </row>
    <row r="3842" spans="1:23">
      <c r="A3842" t="s">
        <v>4</v>
      </c>
      <c r="B3842" s="4" t="s">
        <v>5</v>
      </c>
    </row>
    <row r="3843" spans="1:23">
      <c r="A3843" t="n">
        <v>41788</v>
      </c>
      <c r="B3843" s="40" t="n">
        <v>28</v>
      </c>
    </row>
    <row r="3844" spans="1:23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11</v>
      </c>
      <c r="F3844" s="4" t="s">
        <v>7</v>
      </c>
    </row>
    <row r="3845" spans="1:23">
      <c r="A3845" t="n">
        <v>41789</v>
      </c>
      <c r="B3845" s="43" t="n">
        <v>25</v>
      </c>
      <c r="C3845" s="7" t="n">
        <v>1</v>
      </c>
      <c r="D3845" s="7" t="n">
        <v>65535</v>
      </c>
      <c r="E3845" s="7" t="n">
        <v>65535</v>
      </c>
      <c r="F3845" s="7" t="n">
        <v>0</v>
      </c>
    </row>
    <row r="3846" spans="1:23">
      <c r="A3846" t="s">
        <v>4</v>
      </c>
      <c r="B3846" s="4" t="s">
        <v>5</v>
      </c>
      <c r="C3846" s="4" t="s">
        <v>7</v>
      </c>
      <c r="D3846" s="4" t="s">
        <v>11</v>
      </c>
      <c r="E3846" s="4" t="s">
        <v>8</v>
      </c>
    </row>
    <row r="3847" spans="1:23">
      <c r="A3847" t="n">
        <v>41796</v>
      </c>
      <c r="B3847" s="38" t="n">
        <v>51</v>
      </c>
      <c r="C3847" s="7" t="n">
        <v>4</v>
      </c>
      <c r="D3847" s="7" t="n">
        <v>1</v>
      </c>
      <c r="E3847" s="7" t="s">
        <v>455</v>
      </c>
    </row>
    <row r="3848" spans="1:23">
      <c r="A3848" t="s">
        <v>4</v>
      </c>
      <c r="B3848" s="4" t="s">
        <v>5</v>
      </c>
      <c r="C3848" s="4" t="s">
        <v>11</v>
      </c>
    </row>
    <row r="3849" spans="1:23">
      <c r="A3849" t="n">
        <v>41810</v>
      </c>
      <c r="B3849" s="24" t="n">
        <v>16</v>
      </c>
      <c r="C3849" s="7" t="n">
        <v>0</v>
      </c>
    </row>
    <row r="3850" spans="1:23">
      <c r="A3850" t="s">
        <v>4</v>
      </c>
      <c r="B3850" s="4" t="s">
        <v>5</v>
      </c>
      <c r="C3850" s="4" t="s">
        <v>11</v>
      </c>
      <c r="D3850" s="4" t="s">
        <v>7</v>
      </c>
      <c r="E3850" s="4" t="s">
        <v>14</v>
      </c>
      <c r="F3850" s="4" t="s">
        <v>79</v>
      </c>
      <c r="G3850" s="4" t="s">
        <v>7</v>
      </c>
      <c r="H3850" s="4" t="s">
        <v>7</v>
      </c>
    </row>
    <row r="3851" spans="1:23">
      <c r="A3851" t="n">
        <v>41813</v>
      </c>
      <c r="B3851" s="39" t="n">
        <v>26</v>
      </c>
      <c r="C3851" s="7" t="n">
        <v>1</v>
      </c>
      <c r="D3851" s="7" t="n">
        <v>17</v>
      </c>
      <c r="E3851" s="7" t="n">
        <v>60309</v>
      </c>
      <c r="F3851" s="7" t="s">
        <v>473</v>
      </c>
      <c r="G3851" s="7" t="n">
        <v>2</v>
      </c>
      <c r="H3851" s="7" t="n">
        <v>0</v>
      </c>
    </row>
    <row r="3852" spans="1:23">
      <c r="A3852" t="s">
        <v>4</v>
      </c>
      <c r="B3852" s="4" t="s">
        <v>5</v>
      </c>
    </row>
    <row r="3853" spans="1:23">
      <c r="A3853" t="n">
        <v>41836</v>
      </c>
      <c r="B3853" s="40" t="n">
        <v>28</v>
      </c>
    </row>
    <row r="3854" spans="1:23">
      <c r="A3854" t="s">
        <v>4</v>
      </c>
      <c r="B3854" s="4" t="s">
        <v>5</v>
      </c>
      <c r="C3854" s="4" t="s">
        <v>11</v>
      </c>
      <c r="D3854" s="4" t="s">
        <v>7</v>
      </c>
    </row>
    <row r="3855" spans="1:23">
      <c r="A3855" t="n">
        <v>41837</v>
      </c>
      <c r="B3855" s="44" t="n">
        <v>89</v>
      </c>
      <c r="C3855" s="7" t="n">
        <v>65533</v>
      </c>
      <c r="D3855" s="7" t="n">
        <v>1</v>
      </c>
    </row>
    <row r="3856" spans="1:23">
      <c r="A3856" t="s">
        <v>4</v>
      </c>
      <c r="B3856" s="4" t="s">
        <v>5</v>
      </c>
      <c r="C3856" s="4" t="s">
        <v>7</v>
      </c>
      <c r="D3856" s="4" t="s">
        <v>11</v>
      </c>
      <c r="E3856" s="4" t="s">
        <v>13</v>
      </c>
    </row>
    <row r="3857" spans="1:23">
      <c r="A3857" t="n">
        <v>41841</v>
      </c>
      <c r="B3857" s="17" t="n">
        <v>58</v>
      </c>
      <c r="C3857" s="7" t="n">
        <v>101</v>
      </c>
      <c r="D3857" s="7" t="n">
        <v>1000</v>
      </c>
      <c r="E3857" s="7" t="n">
        <v>1</v>
      </c>
    </row>
    <row r="3858" spans="1:23">
      <c r="A3858" t="s">
        <v>4</v>
      </c>
      <c r="B3858" s="4" t="s">
        <v>5</v>
      </c>
      <c r="C3858" s="4" t="s">
        <v>7</v>
      </c>
      <c r="D3858" s="4" t="s">
        <v>11</v>
      </c>
    </row>
    <row r="3859" spans="1:23">
      <c r="A3859" t="n">
        <v>41849</v>
      </c>
      <c r="B3859" s="17" t="n">
        <v>58</v>
      </c>
      <c r="C3859" s="7" t="n">
        <v>254</v>
      </c>
      <c r="D3859" s="7" t="n">
        <v>0</v>
      </c>
    </row>
    <row r="3860" spans="1:23">
      <c r="A3860" t="s">
        <v>4</v>
      </c>
      <c r="B3860" s="4" t="s">
        <v>5</v>
      </c>
      <c r="C3860" s="4" t="s">
        <v>7</v>
      </c>
    </row>
    <row r="3861" spans="1:23">
      <c r="A3861" t="n">
        <v>41853</v>
      </c>
      <c r="B3861" s="31" t="n">
        <v>116</v>
      </c>
      <c r="C3861" s="7" t="n">
        <v>1</v>
      </c>
    </row>
    <row r="3862" spans="1:23">
      <c r="A3862" t="s">
        <v>4</v>
      </c>
      <c r="B3862" s="4" t="s">
        <v>5</v>
      </c>
      <c r="C3862" s="4" t="s">
        <v>7</v>
      </c>
      <c r="D3862" s="4" t="s">
        <v>7</v>
      </c>
      <c r="E3862" s="4" t="s">
        <v>13</v>
      </c>
      <c r="F3862" s="4" t="s">
        <v>13</v>
      </c>
      <c r="G3862" s="4" t="s">
        <v>13</v>
      </c>
      <c r="H3862" s="4" t="s">
        <v>11</v>
      </c>
    </row>
    <row r="3863" spans="1:23">
      <c r="A3863" t="n">
        <v>41855</v>
      </c>
      <c r="B3863" s="35" t="n">
        <v>45</v>
      </c>
      <c r="C3863" s="7" t="n">
        <v>2</v>
      </c>
      <c r="D3863" s="7" t="n">
        <v>3</v>
      </c>
      <c r="E3863" s="7" t="n">
        <v>-1.12999999523163</v>
      </c>
      <c r="F3863" s="7" t="n">
        <v>0.360000014305115</v>
      </c>
      <c r="G3863" s="7" t="n">
        <v>-11.4200000762939</v>
      </c>
      <c r="H3863" s="7" t="n">
        <v>0</v>
      </c>
    </row>
    <row r="3864" spans="1:23">
      <c r="A3864" t="s">
        <v>4</v>
      </c>
      <c r="B3864" s="4" t="s">
        <v>5</v>
      </c>
      <c r="C3864" s="4" t="s">
        <v>7</v>
      </c>
      <c r="D3864" s="4" t="s">
        <v>7</v>
      </c>
      <c r="E3864" s="4" t="s">
        <v>13</v>
      </c>
      <c r="F3864" s="4" t="s">
        <v>13</v>
      </c>
      <c r="G3864" s="4" t="s">
        <v>13</v>
      </c>
      <c r="H3864" s="4" t="s">
        <v>11</v>
      </c>
      <c r="I3864" s="4" t="s">
        <v>7</v>
      </c>
    </row>
    <row r="3865" spans="1:23">
      <c r="A3865" t="n">
        <v>41872</v>
      </c>
      <c r="B3865" s="35" t="n">
        <v>45</v>
      </c>
      <c r="C3865" s="7" t="n">
        <v>4</v>
      </c>
      <c r="D3865" s="7" t="n">
        <v>3</v>
      </c>
      <c r="E3865" s="7" t="n">
        <v>359.609985351563</v>
      </c>
      <c r="F3865" s="7" t="n">
        <v>81.6500015258789</v>
      </c>
      <c r="G3865" s="7" t="n">
        <v>0</v>
      </c>
      <c r="H3865" s="7" t="n">
        <v>0</v>
      </c>
      <c r="I3865" s="7" t="n">
        <v>0</v>
      </c>
    </row>
    <row r="3866" spans="1:23">
      <c r="A3866" t="s">
        <v>4</v>
      </c>
      <c r="B3866" s="4" t="s">
        <v>5</v>
      </c>
      <c r="C3866" s="4" t="s">
        <v>7</v>
      </c>
      <c r="D3866" s="4" t="s">
        <v>7</v>
      </c>
      <c r="E3866" s="4" t="s">
        <v>13</v>
      </c>
      <c r="F3866" s="4" t="s">
        <v>11</v>
      </c>
    </row>
    <row r="3867" spans="1:23">
      <c r="A3867" t="n">
        <v>41890</v>
      </c>
      <c r="B3867" s="35" t="n">
        <v>45</v>
      </c>
      <c r="C3867" s="7" t="n">
        <v>5</v>
      </c>
      <c r="D3867" s="7" t="n">
        <v>3</v>
      </c>
      <c r="E3867" s="7" t="n">
        <v>1.70000004768372</v>
      </c>
      <c r="F3867" s="7" t="n">
        <v>0</v>
      </c>
    </row>
    <row r="3868" spans="1:23">
      <c r="A3868" t="s">
        <v>4</v>
      </c>
      <c r="B3868" s="4" t="s">
        <v>5</v>
      </c>
      <c r="C3868" s="4" t="s">
        <v>7</v>
      </c>
      <c r="D3868" s="4" t="s">
        <v>7</v>
      </c>
      <c r="E3868" s="4" t="s">
        <v>13</v>
      </c>
      <c r="F3868" s="4" t="s">
        <v>11</v>
      </c>
    </row>
    <row r="3869" spans="1:23">
      <c r="A3869" t="n">
        <v>41899</v>
      </c>
      <c r="B3869" s="35" t="n">
        <v>45</v>
      </c>
      <c r="C3869" s="7" t="n">
        <v>11</v>
      </c>
      <c r="D3869" s="7" t="n">
        <v>3</v>
      </c>
      <c r="E3869" s="7" t="n">
        <v>28.7000007629395</v>
      </c>
      <c r="F3869" s="7" t="n">
        <v>0</v>
      </c>
    </row>
    <row r="3870" spans="1:23">
      <c r="A3870" t="s">
        <v>4</v>
      </c>
      <c r="B3870" s="4" t="s">
        <v>5</v>
      </c>
      <c r="C3870" s="4" t="s">
        <v>7</v>
      </c>
      <c r="D3870" s="4" t="s">
        <v>7</v>
      </c>
      <c r="E3870" s="4" t="s">
        <v>13</v>
      </c>
      <c r="F3870" s="4" t="s">
        <v>13</v>
      </c>
      <c r="G3870" s="4" t="s">
        <v>13</v>
      </c>
      <c r="H3870" s="4" t="s">
        <v>11</v>
      </c>
    </row>
    <row r="3871" spans="1:23">
      <c r="A3871" t="n">
        <v>41908</v>
      </c>
      <c r="B3871" s="35" t="n">
        <v>45</v>
      </c>
      <c r="C3871" s="7" t="n">
        <v>2</v>
      </c>
      <c r="D3871" s="7" t="n">
        <v>3</v>
      </c>
      <c r="E3871" s="7" t="n">
        <v>-1.3400000333786</v>
      </c>
      <c r="F3871" s="7" t="n">
        <v>1.53999996185303</v>
      </c>
      <c r="G3871" s="7" t="n">
        <v>-12.2299995422363</v>
      </c>
      <c r="H3871" s="7" t="n">
        <v>8000</v>
      </c>
    </row>
    <row r="3872" spans="1:23">
      <c r="A3872" t="s">
        <v>4</v>
      </c>
      <c r="B3872" s="4" t="s">
        <v>5</v>
      </c>
      <c r="C3872" s="4" t="s">
        <v>7</v>
      </c>
      <c r="D3872" s="4" t="s">
        <v>7</v>
      </c>
      <c r="E3872" s="4" t="s">
        <v>13</v>
      </c>
      <c r="F3872" s="4" t="s">
        <v>13</v>
      </c>
      <c r="G3872" s="4" t="s">
        <v>13</v>
      </c>
      <c r="H3872" s="4" t="s">
        <v>11</v>
      </c>
      <c r="I3872" s="4" t="s">
        <v>7</v>
      </c>
    </row>
    <row r="3873" spans="1:9">
      <c r="A3873" t="n">
        <v>41925</v>
      </c>
      <c r="B3873" s="35" t="n">
        <v>45</v>
      </c>
      <c r="C3873" s="7" t="n">
        <v>4</v>
      </c>
      <c r="D3873" s="7" t="n">
        <v>3</v>
      </c>
      <c r="E3873" s="7" t="n">
        <v>328.010009765625</v>
      </c>
      <c r="F3873" s="7" t="n">
        <v>17.1599998474121</v>
      </c>
      <c r="G3873" s="7" t="n">
        <v>0</v>
      </c>
      <c r="H3873" s="7" t="n">
        <v>8000</v>
      </c>
      <c r="I3873" s="7" t="n">
        <v>0</v>
      </c>
    </row>
    <row r="3874" spans="1:9">
      <c r="A3874" t="s">
        <v>4</v>
      </c>
      <c r="B3874" s="4" t="s">
        <v>5</v>
      </c>
      <c r="C3874" s="4" t="s">
        <v>11</v>
      </c>
    </row>
    <row r="3875" spans="1:9">
      <c r="A3875" t="n">
        <v>41943</v>
      </c>
      <c r="B3875" s="24" t="n">
        <v>16</v>
      </c>
      <c r="C3875" s="7" t="n">
        <v>6000</v>
      </c>
    </row>
    <row r="3876" spans="1:9">
      <c r="A3876" t="s">
        <v>4</v>
      </c>
      <c r="B3876" s="4" t="s">
        <v>5</v>
      </c>
      <c r="C3876" s="4" t="s">
        <v>7</v>
      </c>
      <c r="D3876" s="4" t="s">
        <v>11</v>
      </c>
      <c r="E3876" s="4" t="s">
        <v>7</v>
      </c>
    </row>
    <row r="3877" spans="1:9">
      <c r="A3877" t="n">
        <v>41946</v>
      </c>
      <c r="B3877" s="36" t="n">
        <v>49</v>
      </c>
      <c r="C3877" s="7" t="n">
        <v>1</v>
      </c>
      <c r="D3877" s="7" t="n">
        <v>4000</v>
      </c>
      <c r="E3877" s="7" t="n">
        <v>0</v>
      </c>
    </row>
    <row r="3878" spans="1:9">
      <c r="A3878" t="s">
        <v>4</v>
      </c>
      <c r="B3878" s="4" t="s">
        <v>5</v>
      </c>
      <c r="C3878" s="4" t="s">
        <v>7</v>
      </c>
      <c r="D3878" s="4" t="s">
        <v>11</v>
      </c>
      <c r="E3878" s="4" t="s">
        <v>11</v>
      </c>
    </row>
    <row r="3879" spans="1:9">
      <c r="A3879" t="n">
        <v>41951</v>
      </c>
      <c r="B3879" s="14" t="n">
        <v>50</v>
      </c>
      <c r="C3879" s="7" t="n">
        <v>1</v>
      </c>
      <c r="D3879" s="7" t="n">
        <v>8040</v>
      </c>
      <c r="E3879" s="7" t="n">
        <v>2000</v>
      </c>
    </row>
    <row r="3880" spans="1:9">
      <c r="A3880" t="s">
        <v>4</v>
      </c>
      <c r="B3880" s="4" t="s">
        <v>5</v>
      </c>
      <c r="C3880" s="4" t="s">
        <v>7</v>
      </c>
      <c r="D3880" s="4" t="s">
        <v>11</v>
      </c>
      <c r="E3880" s="4" t="s">
        <v>13</v>
      </c>
    </row>
    <row r="3881" spans="1:9">
      <c r="A3881" t="n">
        <v>41957</v>
      </c>
      <c r="B3881" s="17" t="n">
        <v>58</v>
      </c>
      <c r="C3881" s="7" t="n">
        <v>0</v>
      </c>
      <c r="D3881" s="7" t="n">
        <v>2000</v>
      </c>
      <c r="E3881" s="7" t="n">
        <v>1</v>
      </c>
    </row>
    <row r="3882" spans="1:9">
      <c r="A3882" t="s">
        <v>4</v>
      </c>
      <c r="B3882" s="4" t="s">
        <v>5</v>
      </c>
      <c r="C3882" s="4" t="s">
        <v>7</v>
      </c>
      <c r="D3882" s="4" t="s">
        <v>11</v>
      </c>
    </row>
    <row r="3883" spans="1:9">
      <c r="A3883" t="n">
        <v>41965</v>
      </c>
      <c r="B3883" s="17" t="n">
        <v>58</v>
      </c>
      <c r="C3883" s="7" t="n">
        <v>255</v>
      </c>
      <c r="D3883" s="7" t="n">
        <v>0</v>
      </c>
    </row>
    <row r="3884" spans="1:9">
      <c r="A3884" t="s">
        <v>4</v>
      </c>
      <c r="B3884" s="4" t="s">
        <v>5</v>
      </c>
      <c r="C3884" s="4" t="s">
        <v>7</v>
      </c>
      <c r="D3884" s="4" t="s">
        <v>7</v>
      </c>
    </row>
    <row r="3885" spans="1:9">
      <c r="A3885" t="n">
        <v>41969</v>
      </c>
      <c r="B3885" s="36" t="n">
        <v>49</v>
      </c>
      <c r="C3885" s="7" t="n">
        <v>2</v>
      </c>
      <c r="D3885" s="7" t="n">
        <v>0</v>
      </c>
    </row>
    <row r="3886" spans="1:9">
      <c r="A3886" t="s">
        <v>4</v>
      </c>
      <c r="B3886" s="4" t="s">
        <v>5</v>
      </c>
      <c r="C3886" s="4" t="s">
        <v>7</v>
      </c>
      <c r="D3886" s="4" t="s">
        <v>11</v>
      </c>
      <c r="E3886" s="4" t="s">
        <v>13</v>
      </c>
      <c r="F3886" s="4" t="s">
        <v>11</v>
      </c>
      <c r="G3886" s="4" t="s">
        <v>14</v>
      </c>
      <c r="H3886" s="4" t="s">
        <v>14</v>
      </c>
      <c r="I3886" s="4" t="s">
        <v>11</v>
      </c>
      <c r="J3886" s="4" t="s">
        <v>11</v>
      </c>
      <c r="K3886" s="4" t="s">
        <v>14</v>
      </c>
      <c r="L3886" s="4" t="s">
        <v>14</v>
      </c>
      <c r="M3886" s="4" t="s">
        <v>14</v>
      </c>
      <c r="N3886" s="4" t="s">
        <v>14</v>
      </c>
      <c r="O3886" s="4" t="s">
        <v>8</v>
      </c>
    </row>
    <row r="3887" spans="1:9">
      <c r="A3887" t="n">
        <v>41972</v>
      </c>
      <c r="B3887" s="14" t="n">
        <v>50</v>
      </c>
      <c r="C3887" s="7" t="n">
        <v>0</v>
      </c>
      <c r="D3887" s="7" t="n">
        <v>12101</v>
      </c>
      <c r="E3887" s="7" t="n">
        <v>1</v>
      </c>
      <c r="F3887" s="7" t="n">
        <v>0</v>
      </c>
      <c r="G3887" s="7" t="n">
        <v>0</v>
      </c>
      <c r="H3887" s="7" t="n">
        <v>0</v>
      </c>
      <c r="I3887" s="7" t="n">
        <v>0</v>
      </c>
      <c r="J3887" s="7" t="n">
        <v>65533</v>
      </c>
      <c r="K3887" s="7" t="n">
        <v>0</v>
      </c>
      <c r="L3887" s="7" t="n">
        <v>0</v>
      </c>
      <c r="M3887" s="7" t="n">
        <v>0</v>
      </c>
      <c r="N3887" s="7" t="n">
        <v>0</v>
      </c>
      <c r="O3887" s="7" t="s">
        <v>17</v>
      </c>
    </row>
    <row r="3888" spans="1:9">
      <c r="A3888" t="s">
        <v>4</v>
      </c>
      <c r="B3888" s="4" t="s">
        <v>5</v>
      </c>
      <c r="C3888" s="4" t="s">
        <v>7</v>
      </c>
      <c r="D3888" s="4" t="s">
        <v>11</v>
      </c>
      <c r="E3888" s="4" t="s">
        <v>11</v>
      </c>
      <c r="F3888" s="4" t="s">
        <v>11</v>
      </c>
      <c r="G3888" s="4" t="s">
        <v>11</v>
      </c>
      <c r="H3888" s="4" t="s">
        <v>7</v>
      </c>
    </row>
    <row r="3889" spans="1:15">
      <c r="A3889" t="n">
        <v>42011</v>
      </c>
      <c r="B3889" s="43" t="n">
        <v>25</v>
      </c>
      <c r="C3889" s="7" t="n">
        <v>5</v>
      </c>
      <c r="D3889" s="7" t="n">
        <v>65535</v>
      </c>
      <c r="E3889" s="7" t="n">
        <v>65535</v>
      </c>
      <c r="F3889" s="7" t="n">
        <v>65535</v>
      </c>
      <c r="G3889" s="7" t="n">
        <v>65535</v>
      </c>
      <c r="H3889" s="7" t="n">
        <v>0</v>
      </c>
    </row>
    <row r="3890" spans="1:15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7</v>
      </c>
      <c r="F3890" s="4" t="s">
        <v>79</v>
      </c>
      <c r="G3890" s="4" t="s">
        <v>7</v>
      </c>
      <c r="H3890" s="4" t="s">
        <v>7</v>
      </c>
    </row>
    <row r="3891" spans="1:15">
      <c r="A3891" t="n">
        <v>42022</v>
      </c>
      <c r="B3891" s="58" t="n">
        <v>24</v>
      </c>
      <c r="C3891" s="7" t="n">
        <v>65533</v>
      </c>
      <c r="D3891" s="7" t="n">
        <v>11</v>
      </c>
      <c r="E3891" s="7" t="n">
        <v>6</v>
      </c>
      <c r="F3891" s="7" t="s">
        <v>474</v>
      </c>
      <c r="G3891" s="7" t="n">
        <v>2</v>
      </c>
      <c r="H3891" s="7" t="n">
        <v>0</v>
      </c>
    </row>
    <row r="3892" spans="1:15">
      <c r="A3892" t="s">
        <v>4</v>
      </c>
      <c r="B3892" s="4" t="s">
        <v>5</v>
      </c>
    </row>
    <row r="3893" spans="1:15">
      <c r="A3893" t="n">
        <v>42063</v>
      </c>
      <c r="B3893" s="40" t="n">
        <v>28</v>
      </c>
    </row>
    <row r="3894" spans="1:15">
      <c r="A3894" t="s">
        <v>4</v>
      </c>
      <c r="B3894" s="4" t="s">
        <v>5</v>
      </c>
      <c r="C3894" s="4" t="s">
        <v>7</v>
      </c>
    </row>
    <row r="3895" spans="1:15">
      <c r="A3895" t="n">
        <v>42064</v>
      </c>
      <c r="B3895" s="61" t="n">
        <v>27</v>
      </c>
      <c r="C3895" s="7" t="n">
        <v>0</v>
      </c>
    </row>
    <row r="3896" spans="1:15">
      <c r="A3896" t="s">
        <v>4</v>
      </c>
      <c r="B3896" s="4" t="s">
        <v>5</v>
      </c>
      <c r="C3896" s="4" t="s">
        <v>7</v>
      </c>
    </row>
    <row r="3897" spans="1:15">
      <c r="A3897" t="n">
        <v>42066</v>
      </c>
      <c r="B3897" s="61" t="n">
        <v>27</v>
      </c>
      <c r="C3897" s="7" t="n">
        <v>1</v>
      </c>
    </row>
    <row r="3898" spans="1:15">
      <c r="A3898" t="s">
        <v>4</v>
      </c>
      <c r="B3898" s="4" t="s">
        <v>5</v>
      </c>
      <c r="C3898" s="4" t="s">
        <v>7</v>
      </c>
      <c r="D3898" s="4" t="s">
        <v>11</v>
      </c>
      <c r="E3898" s="4" t="s">
        <v>11</v>
      </c>
      <c r="F3898" s="4" t="s">
        <v>11</v>
      </c>
      <c r="G3898" s="4" t="s">
        <v>11</v>
      </c>
      <c r="H3898" s="4" t="s">
        <v>7</v>
      </c>
    </row>
    <row r="3899" spans="1:15">
      <c r="A3899" t="n">
        <v>42068</v>
      </c>
      <c r="B3899" s="43" t="n">
        <v>25</v>
      </c>
      <c r="C3899" s="7" t="n">
        <v>5</v>
      </c>
      <c r="D3899" s="7" t="n">
        <v>65535</v>
      </c>
      <c r="E3899" s="7" t="n">
        <v>65535</v>
      </c>
      <c r="F3899" s="7" t="n">
        <v>65535</v>
      </c>
      <c r="G3899" s="7" t="n">
        <v>65535</v>
      </c>
      <c r="H3899" s="7" t="n">
        <v>0</v>
      </c>
    </row>
    <row r="3900" spans="1:15">
      <c r="A3900" t="s">
        <v>4</v>
      </c>
      <c r="B3900" s="4" t="s">
        <v>5</v>
      </c>
      <c r="C3900" s="4" t="s">
        <v>11</v>
      </c>
    </row>
    <row r="3901" spans="1:15">
      <c r="A3901" t="n">
        <v>42079</v>
      </c>
      <c r="B3901" s="24" t="n">
        <v>16</v>
      </c>
      <c r="C3901" s="7" t="n">
        <v>300</v>
      </c>
    </row>
    <row r="3902" spans="1:15">
      <c r="A3902" t="s">
        <v>4</v>
      </c>
      <c r="B3902" s="4" t="s">
        <v>5</v>
      </c>
      <c r="C3902" s="4" t="s">
        <v>7</v>
      </c>
      <c r="D3902" s="4" t="s">
        <v>11</v>
      </c>
      <c r="E3902" s="4" t="s">
        <v>11</v>
      </c>
      <c r="F3902" s="4" t="s">
        <v>11</v>
      </c>
      <c r="G3902" s="4" t="s">
        <v>14</v>
      </c>
    </row>
    <row r="3903" spans="1:15">
      <c r="A3903" t="n">
        <v>42082</v>
      </c>
      <c r="B3903" s="57" t="n">
        <v>95</v>
      </c>
      <c r="C3903" s="7" t="n">
        <v>6</v>
      </c>
      <c r="D3903" s="7" t="n">
        <v>0</v>
      </c>
      <c r="E3903" s="7" t="n">
        <v>1</v>
      </c>
      <c r="F3903" s="7" t="n">
        <v>600</v>
      </c>
      <c r="G3903" s="7" t="n">
        <v>0</v>
      </c>
    </row>
    <row r="3904" spans="1:15">
      <c r="A3904" t="s">
        <v>4</v>
      </c>
      <c r="B3904" s="4" t="s">
        <v>5</v>
      </c>
      <c r="C3904" s="4" t="s">
        <v>7</v>
      </c>
      <c r="D3904" s="4" t="s">
        <v>11</v>
      </c>
    </row>
    <row r="3905" spans="1:8">
      <c r="A3905" t="n">
        <v>42094</v>
      </c>
      <c r="B3905" s="57" t="n">
        <v>95</v>
      </c>
      <c r="C3905" s="7" t="n">
        <v>7</v>
      </c>
      <c r="D3905" s="7" t="n">
        <v>0</v>
      </c>
    </row>
    <row r="3906" spans="1:8">
      <c r="A3906" t="s">
        <v>4</v>
      </c>
      <c r="B3906" s="4" t="s">
        <v>5</v>
      </c>
      <c r="C3906" s="4" t="s">
        <v>7</v>
      </c>
      <c r="D3906" s="4" t="s">
        <v>11</v>
      </c>
    </row>
    <row r="3907" spans="1:8">
      <c r="A3907" t="n">
        <v>42098</v>
      </c>
      <c r="B3907" s="57" t="n">
        <v>95</v>
      </c>
      <c r="C3907" s="7" t="n">
        <v>9</v>
      </c>
      <c r="D3907" s="7" t="n">
        <v>0</v>
      </c>
    </row>
    <row r="3908" spans="1:8">
      <c r="A3908" t="s">
        <v>4</v>
      </c>
      <c r="B3908" s="4" t="s">
        <v>5</v>
      </c>
      <c r="C3908" s="4" t="s">
        <v>7</v>
      </c>
      <c r="D3908" s="4" t="s">
        <v>11</v>
      </c>
    </row>
    <row r="3909" spans="1:8">
      <c r="A3909" t="n">
        <v>42102</v>
      </c>
      <c r="B3909" s="57" t="n">
        <v>95</v>
      </c>
      <c r="C3909" s="7" t="n">
        <v>8</v>
      </c>
      <c r="D3909" s="7" t="n">
        <v>0</v>
      </c>
    </row>
    <row r="3910" spans="1:8">
      <c r="A3910" t="s">
        <v>4</v>
      </c>
      <c r="B3910" s="4" t="s">
        <v>5</v>
      </c>
      <c r="C3910" s="4" t="s">
        <v>11</v>
      </c>
    </row>
    <row r="3911" spans="1:8">
      <c r="A3911" t="n">
        <v>42106</v>
      </c>
      <c r="B3911" s="24" t="n">
        <v>16</v>
      </c>
      <c r="C3911" s="7" t="n">
        <v>500</v>
      </c>
    </row>
    <row r="3912" spans="1:8">
      <c r="A3912" t="s">
        <v>4</v>
      </c>
      <c r="B3912" s="4" t="s">
        <v>5</v>
      </c>
      <c r="C3912" s="4" t="s">
        <v>11</v>
      </c>
    </row>
    <row r="3913" spans="1:8">
      <c r="A3913" t="n">
        <v>42109</v>
      </c>
      <c r="B3913" s="24" t="n">
        <v>16</v>
      </c>
      <c r="C3913" s="7" t="n">
        <v>300</v>
      </c>
    </row>
    <row r="3914" spans="1:8">
      <c r="A3914" t="s">
        <v>4</v>
      </c>
      <c r="B3914" s="4" t="s">
        <v>5</v>
      </c>
      <c r="C3914" s="4" t="s">
        <v>7</v>
      </c>
      <c r="D3914" s="4" t="s">
        <v>7</v>
      </c>
      <c r="E3914" s="4" t="s">
        <v>7</v>
      </c>
      <c r="F3914" s="4" t="s">
        <v>13</v>
      </c>
      <c r="G3914" s="4" t="s">
        <v>13</v>
      </c>
      <c r="H3914" s="4" t="s">
        <v>13</v>
      </c>
      <c r="I3914" s="4" t="s">
        <v>13</v>
      </c>
      <c r="J3914" s="4" t="s">
        <v>13</v>
      </c>
    </row>
    <row r="3915" spans="1:8">
      <c r="A3915" t="n">
        <v>42112</v>
      </c>
      <c r="B3915" s="26" t="n">
        <v>76</v>
      </c>
      <c r="C3915" s="7" t="n">
        <v>0</v>
      </c>
      <c r="D3915" s="7" t="n">
        <v>3</v>
      </c>
      <c r="E3915" s="7" t="n">
        <v>0</v>
      </c>
      <c r="F3915" s="7" t="n">
        <v>1</v>
      </c>
      <c r="G3915" s="7" t="n">
        <v>1</v>
      </c>
      <c r="H3915" s="7" t="n">
        <v>1</v>
      </c>
      <c r="I3915" s="7" t="n">
        <v>1</v>
      </c>
      <c r="J3915" s="7" t="n">
        <v>1000</v>
      </c>
    </row>
    <row r="3916" spans="1:8">
      <c r="A3916" t="s">
        <v>4</v>
      </c>
      <c r="B3916" s="4" t="s">
        <v>5</v>
      </c>
      <c r="C3916" s="4" t="s">
        <v>7</v>
      </c>
      <c r="D3916" s="4" t="s">
        <v>7</v>
      </c>
    </row>
    <row r="3917" spans="1:8">
      <c r="A3917" t="n">
        <v>42136</v>
      </c>
      <c r="B3917" s="42" t="n">
        <v>77</v>
      </c>
      <c r="C3917" s="7" t="n">
        <v>0</v>
      </c>
      <c r="D3917" s="7" t="n">
        <v>3</v>
      </c>
    </row>
    <row r="3918" spans="1:8">
      <c r="A3918" t="s">
        <v>4</v>
      </c>
      <c r="B3918" s="4" t="s">
        <v>5</v>
      </c>
      <c r="C3918" s="4" t="s">
        <v>11</v>
      </c>
    </row>
    <row r="3919" spans="1:8">
      <c r="A3919" t="n">
        <v>42139</v>
      </c>
      <c r="B3919" s="24" t="n">
        <v>16</v>
      </c>
      <c r="C3919" s="7" t="n">
        <v>2500</v>
      </c>
    </row>
    <row r="3920" spans="1:8">
      <c r="A3920" t="s">
        <v>4</v>
      </c>
      <c r="B3920" s="4" t="s">
        <v>5</v>
      </c>
      <c r="C3920" s="4" t="s">
        <v>7</v>
      </c>
      <c r="D3920" s="4" t="s">
        <v>7</v>
      </c>
      <c r="E3920" s="4" t="s">
        <v>7</v>
      </c>
      <c r="F3920" s="4" t="s">
        <v>13</v>
      </c>
      <c r="G3920" s="4" t="s">
        <v>13</v>
      </c>
      <c r="H3920" s="4" t="s">
        <v>13</v>
      </c>
      <c r="I3920" s="4" t="s">
        <v>13</v>
      </c>
      <c r="J3920" s="4" t="s">
        <v>13</v>
      </c>
    </row>
    <row r="3921" spans="1:10">
      <c r="A3921" t="n">
        <v>42142</v>
      </c>
      <c r="B3921" s="26" t="n">
        <v>76</v>
      </c>
      <c r="C3921" s="7" t="n">
        <v>0</v>
      </c>
      <c r="D3921" s="7" t="n">
        <v>3</v>
      </c>
      <c r="E3921" s="7" t="n">
        <v>0</v>
      </c>
      <c r="F3921" s="7" t="n">
        <v>1</v>
      </c>
      <c r="G3921" s="7" t="n">
        <v>1</v>
      </c>
      <c r="H3921" s="7" t="n">
        <v>1</v>
      </c>
      <c r="I3921" s="7" t="n">
        <v>0</v>
      </c>
      <c r="J3921" s="7" t="n">
        <v>1000</v>
      </c>
    </row>
    <row r="3922" spans="1:10">
      <c r="A3922" t="s">
        <v>4</v>
      </c>
      <c r="B3922" s="4" t="s">
        <v>5</v>
      </c>
      <c r="C3922" s="4" t="s">
        <v>7</v>
      </c>
      <c r="D3922" s="4" t="s">
        <v>7</v>
      </c>
    </row>
    <row r="3923" spans="1:10">
      <c r="A3923" t="n">
        <v>42166</v>
      </c>
      <c r="B3923" s="42" t="n">
        <v>77</v>
      </c>
      <c r="C3923" s="7" t="n">
        <v>0</v>
      </c>
      <c r="D3923" s="7" t="n">
        <v>3</v>
      </c>
    </row>
    <row r="3924" spans="1:10">
      <c r="A3924" t="s">
        <v>4</v>
      </c>
      <c r="B3924" s="4" t="s">
        <v>5</v>
      </c>
      <c r="C3924" s="4" t="s">
        <v>7</v>
      </c>
    </row>
    <row r="3925" spans="1:10">
      <c r="A3925" t="n">
        <v>42169</v>
      </c>
      <c r="B3925" s="56" t="n">
        <v>78</v>
      </c>
      <c r="C3925" s="7" t="n">
        <v>255</v>
      </c>
    </row>
    <row r="3926" spans="1:10">
      <c r="A3926" t="s">
        <v>4</v>
      </c>
      <c r="B3926" s="4" t="s">
        <v>5</v>
      </c>
      <c r="C3926" s="4" t="s">
        <v>11</v>
      </c>
    </row>
    <row r="3927" spans="1:10">
      <c r="A3927" t="n">
        <v>42171</v>
      </c>
      <c r="B3927" s="62" t="n">
        <v>12</v>
      </c>
      <c r="C3927" s="7" t="n">
        <v>6767</v>
      </c>
    </row>
    <row r="3928" spans="1:10">
      <c r="A3928" t="s">
        <v>4</v>
      </c>
      <c r="B3928" s="4" t="s">
        <v>5</v>
      </c>
      <c r="C3928" s="4" t="s">
        <v>7</v>
      </c>
      <c r="D3928" s="4" t="s">
        <v>11</v>
      </c>
      <c r="E3928" s="4" t="s">
        <v>7</v>
      </c>
    </row>
    <row r="3929" spans="1:10">
      <c r="A3929" t="n">
        <v>42174</v>
      </c>
      <c r="B3929" s="30" t="n">
        <v>36</v>
      </c>
      <c r="C3929" s="7" t="n">
        <v>9</v>
      </c>
      <c r="D3929" s="7" t="n">
        <v>0</v>
      </c>
      <c r="E3929" s="7" t="n">
        <v>0</v>
      </c>
    </row>
    <row r="3930" spans="1:10">
      <c r="A3930" t="s">
        <v>4</v>
      </c>
      <c r="B3930" s="4" t="s">
        <v>5</v>
      </c>
      <c r="C3930" s="4" t="s">
        <v>7</v>
      </c>
      <c r="D3930" s="4" t="s">
        <v>11</v>
      </c>
      <c r="E3930" s="4" t="s">
        <v>7</v>
      </c>
    </row>
    <row r="3931" spans="1:10">
      <c r="A3931" t="n">
        <v>42179</v>
      </c>
      <c r="B3931" s="30" t="n">
        <v>36</v>
      </c>
      <c r="C3931" s="7" t="n">
        <v>9</v>
      </c>
      <c r="D3931" s="7" t="n">
        <v>1</v>
      </c>
      <c r="E3931" s="7" t="n">
        <v>0</v>
      </c>
    </row>
    <row r="3932" spans="1:10">
      <c r="A3932" t="s">
        <v>4</v>
      </c>
      <c r="B3932" s="4" t="s">
        <v>5</v>
      </c>
      <c r="C3932" s="4" t="s">
        <v>14</v>
      </c>
    </row>
    <row r="3933" spans="1:10">
      <c r="A3933" t="n">
        <v>42184</v>
      </c>
      <c r="B3933" s="37" t="n">
        <v>15</v>
      </c>
      <c r="C3933" s="7" t="n">
        <v>1024</v>
      </c>
    </row>
    <row r="3934" spans="1:10">
      <c r="A3934" t="s">
        <v>4</v>
      </c>
      <c r="B3934" s="4" t="s">
        <v>5</v>
      </c>
      <c r="C3934" s="4" t="s">
        <v>7</v>
      </c>
      <c r="D3934" s="4" t="s">
        <v>11</v>
      </c>
    </row>
    <row r="3935" spans="1:10">
      <c r="A3935" t="n">
        <v>42189</v>
      </c>
      <c r="B3935" s="8" t="n">
        <v>162</v>
      </c>
      <c r="C3935" s="7" t="n">
        <v>1</v>
      </c>
      <c r="D3935" s="7" t="n">
        <v>0</v>
      </c>
    </row>
    <row r="3936" spans="1:10">
      <c r="A3936" t="s">
        <v>4</v>
      </c>
      <c r="B3936" s="4" t="s">
        <v>5</v>
      </c>
    </row>
    <row r="3937" spans="1:10">
      <c r="A3937" t="n">
        <v>42193</v>
      </c>
      <c r="B3937" s="5" t="n">
        <v>1</v>
      </c>
    </row>
    <row r="3938" spans="1:10" s="3" customFormat="1" customHeight="0">
      <c r="A3938" s="3" t="s">
        <v>2</v>
      </c>
      <c r="B3938" s="3" t="s">
        <v>475</v>
      </c>
    </row>
    <row r="3939" spans="1:10">
      <c r="A3939" t="s">
        <v>4</v>
      </c>
      <c r="B3939" s="4" t="s">
        <v>5</v>
      </c>
      <c r="C3939" s="4" t="s">
        <v>7</v>
      </c>
      <c r="D3939" s="4" t="s">
        <v>7</v>
      </c>
      <c r="E3939" s="4" t="s">
        <v>7</v>
      </c>
      <c r="F3939" s="4" t="s">
        <v>7</v>
      </c>
    </row>
    <row r="3940" spans="1:10">
      <c r="A3940" t="n">
        <v>42196</v>
      </c>
      <c r="B3940" s="9" t="n">
        <v>14</v>
      </c>
      <c r="C3940" s="7" t="n">
        <v>2</v>
      </c>
      <c r="D3940" s="7" t="n">
        <v>0</v>
      </c>
      <c r="E3940" s="7" t="n">
        <v>0</v>
      </c>
      <c r="F3940" s="7" t="n">
        <v>0</v>
      </c>
    </row>
    <row r="3941" spans="1:10">
      <c r="A3941" t="s">
        <v>4</v>
      </c>
      <c r="B3941" s="4" t="s">
        <v>5</v>
      </c>
      <c r="C3941" s="4" t="s">
        <v>7</v>
      </c>
      <c r="D3941" s="16" t="s">
        <v>21</v>
      </c>
      <c r="E3941" s="4" t="s">
        <v>5</v>
      </c>
      <c r="F3941" s="4" t="s">
        <v>7</v>
      </c>
      <c r="G3941" s="4" t="s">
        <v>11</v>
      </c>
      <c r="H3941" s="16" t="s">
        <v>22</v>
      </c>
      <c r="I3941" s="4" t="s">
        <v>7</v>
      </c>
      <c r="J3941" s="4" t="s">
        <v>14</v>
      </c>
      <c r="K3941" s="4" t="s">
        <v>7</v>
      </c>
      <c r="L3941" s="4" t="s">
        <v>7</v>
      </c>
      <c r="M3941" s="16" t="s">
        <v>21</v>
      </c>
      <c r="N3941" s="4" t="s">
        <v>5</v>
      </c>
      <c r="O3941" s="4" t="s">
        <v>7</v>
      </c>
      <c r="P3941" s="4" t="s">
        <v>11</v>
      </c>
      <c r="Q3941" s="16" t="s">
        <v>22</v>
      </c>
      <c r="R3941" s="4" t="s">
        <v>7</v>
      </c>
      <c r="S3941" s="4" t="s">
        <v>14</v>
      </c>
      <c r="T3941" s="4" t="s">
        <v>7</v>
      </c>
      <c r="U3941" s="4" t="s">
        <v>7</v>
      </c>
      <c r="V3941" s="4" t="s">
        <v>7</v>
      </c>
      <c r="W3941" s="4" t="s">
        <v>12</v>
      </c>
    </row>
    <row r="3942" spans="1:10">
      <c r="A3942" t="n">
        <v>42201</v>
      </c>
      <c r="B3942" s="11" t="n">
        <v>5</v>
      </c>
      <c r="C3942" s="7" t="n">
        <v>28</v>
      </c>
      <c r="D3942" s="16" t="s">
        <v>3</v>
      </c>
      <c r="E3942" s="8" t="n">
        <v>162</v>
      </c>
      <c r="F3942" s="7" t="n">
        <v>3</v>
      </c>
      <c r="G3942" s="7" t="n">
        <v>4249</v>
      </c>
      <c r="H3942" s="16" t="s">
        <v>3</v>
      </c>
      <c r="I3942" s="7" t="n">
        <v>0</v>
      </c>
      <c r="J3942" s="7" t="n">
        <v>1</v>
      </c>
      <c r="K3942" s="7" t="n">
        <v>2</v>
      </c>
      <c r="L3942" s="7" t="n">
        <v>28</v>
      </c>
      <c r="M3942" s="16" t="s">
        <v>3</v>
      </c>
      <c r="N3942" s="8" t="n">
        <v>162</v>
      </c>
      <c r="O3942" s="7" t="n">
        <v>3</v>
      </c>
      <c r="P3942" s="7" t="n">
        <v>4249</v>
      </c>
      <c r="Q3942" s="16" t="s">
        <v>3</v>
      </c>
      <c r="R3942" s="7" t="n">
        <v>0</v>
      </c>
      <c r="S3942" s="7" t="n">
        <v>2</v>
      </c>
      <c r="T3942" s="7" t="n">
        <v>2</v>
      </c>
      <c r="U3942" s="7" t="n">
        <v>11</v>
      </c>
      <c r="V3942" s="7" t="n">
        <v>1</v>
      </c>
      <c r="W3942" s="12" t="n">
        <f t="normal" ca="1">A3946</f>
        <v>0</v>
      </c>
    </row>
    <row r="3943" spans="1:10">
      <c r="A3943" t="s">
        <v>4</v>
      </c>
      <c r="B3943" s="4" t="s">
        <v>5</v>
      </c>
      <c r="C3943" s="4" t="s">
        <v>7</v>
      </c>
      <c r="D3943" s="4" t="s">
        <v>11</v>
      </c>
      <c r="E3943" s="4" t="s">
        <v>13</v>
      </c>
    </row>
    <row r="3944" spans="1:10">
      <c r="A3944" t="n">
        <v>42230</v>
      </c>
      <c r="B3944" s="17" t="n">
        <v>58</v>
      </c>
      <c r="C3944" s="7" t="n">
        <v>0</v>
      </c>
      <c r="D3944" s="7" t="n">
        <v>0</v>
      </c>
      <c r="E3944" s="7" t="n">
        <v>1</v>
      </c>
    </row>
    <row r="3945" spans="1:10">
      <c r="A3945" t="s">
        <v>4</v>
      </c>
      <c r="B3945" s="4" t="s">
        <v>5</v>
      </c>
      <c r="C3945" s="4" t="s">
        <v>7</v>
      </c>
      <c r="D3945" s="16" t="s">
        <v>21</v>
      </c>
      <c r="E3945" s="4" t="s">
        <v>5</v>
      </c>
      <c r="F3945" s="4" t="s">
        <v>7</v>
      </c>
      <c r="G3945" s="4" t="s">
        <v>11</v>
      </c>
      <c r="H3945" s="16" t="s">
        <v>22</v>
      </c>
      <c r="I3945" s="4" t="s">
        <v>7</v>
      </c>
      <c r="J3945" s="4" t="s">
        <v>14</v>
      </c>
      <c r="K3945" s="4" t="s">
        <v>7</v>
      </c>
      <c r="L3945" s="4" t="s">
        <v>7</v>
      </c>
      <c r="M3945" s="16" t="s">
        <v>21</v>
      </c>
      <c r="N3945" s="4" t="s">
        <v>5</v>
      </c>
      <c r="O3945" s="4" t="s">
        <v>7</v>
      </c>
      <c r="P3945" s="4" t="s">
        <v>11</v>
      </c>
      <c r="Q3945" s="16" t="s">
        <v>22</v>
      </c>
      <c r="R3945" s="4" t="s">
        <v>7</v>
      </c>
      <c r="S3945" s="4" t="s">
        <v>14</v>
      </c>
      <c r="T3945" s="4" t="s">
        <v>7</v>
      </c>
      <c r="U3945" s="4" t="s">
        <v>7</v>
      </c>
      <c r="V3945" s="4" t="s">
        <v>7</v>
      </c>
      <c r="W3945" s="4" t="s">
        <v>12</v>
      </c>
    </row>
    <row r="3946" spans="1:10">
      <c r="A3946" t="n">
        <v>42238</v>
      </c>
      <c r="B3946" s="11" t="n">
        <v>5</v>
      </c>
      <c r="C3946" s="7" t="n">
        <v>28</v>
      </c>
      <c r="D3946" s="16" t="s">
        <v>3</v>
      </c>
      <c r="E3946" s="8" t="n">
        <v>162</v>
      </c>
      <c r="F3946" s="7" t="n">
        <v>3</v>
      </c>
      <c r="G3946" s="7" t="n">
        <v>4249</v>
      </c>
      <c r="H3946" s="16" t="s">
        <v>3</v>
      </c>
      <c r="I3946" s="7" t="n">
        <v>0</v>
      </c>
      <c r="J3946" s="7" t="n">
        <v>1</v>
      </c>
      <c r="K3946" s="7" t="n">
        <v>3</v>
      </c>
      <c r="L3946" s="7" t="n">
        <v>28</v>
      </c>
      <c r="M3946" s="16" t="s">
        <v>3</v>
      </c>
      <c r="N3946" s="8" t="n">
        <v>162</v>
      </c>
      <c r="O3946" s="7" t="n">
        <v>3</v>
      </c>
      <c r="P3946" s="7" t="n">
        <v>4249</v>
      </c>
      <c r="Q3946" s="16" t="s">
        <v>3</v>
      </c>
      <c r="R3946" s="7" t="n">
        <v>0</v>
      </c>
      <c r="S3946" s="7" t="n">
        <v>2</v>
      </c>
      <c r="T3946" s="7" t="n">
        <v>3</v>
      </c>
      <c r="U3946" s="7" t="n">
        <v>9</v>
      </c>
      <c r="V3946" s="7" t="n">
        <v>1</v>
      </c>
      <c r="W3946" s="12" t="n">
        <f t="normal" ca="1">A3956</f>
        <v>0</v>
      </c>
    </row>
    <row r="3947" spans="1:10">
      <c r="A3947" t="s">
        <v>4</v>
      </c>
      <c r="B3947" s="4" t="s">
        <v>5</v>
      </c>
      <c r="C3947" s="4" t="s">
        <v>7</v>
      </c>
      <c r="D3947" s="16" t="s">
        <v>21</v>
      </c>
      <c r="E3947" s="4" t="s">
        <v>5</v>
      </c>
      <c r="F3947" s="4" t="s">
        <v>11</v>
      </c>
      <c r="G3947" s="4" t="s">
        <v>7</v>
      </c>
      <c r="H3947" s="4" t="s">
        <v>7</v>
      </c>
      <c r="I3947" s="4" t="s">
        <v>8</v>
      </c>
      <c r="J3947" s="16" t="s">
        <v>22</v>
      </c>
      <c r="K3947" s="4" t="s">
        <v>7</v>
      </c>
      <c r="L3947" s="4" t="s">
        <v>7</v>
      </c>
      <c r="M3947" s="16" t="s">
        <v>21</v>
      </c>
      <c r="N3947" s="4" t="s">
        <v>5</v>
      </c>
      <c r="O3947" s="4" t="s">
        <v>7</v>
      </c>
      <c r="P3947" s="16" t="s">
        <v>22</v>
      </c>
      <c r="Q3947" s="4" t="s">
        <v>7</v>
      </c>
      <c r="R3947" s="4" t="s">
        <v>14</v>
      </c>
      <c r="S3947" s="4" t="s">
        <v>7</v>
      </c>
      <c r="T3947" s="4" t="s">
        <v>7</v>
      </c>
      <c r="U3947" s="4" t="s">
        <v>7</v>
      </c>
      <c r="V3947" s="16" t="s">
        <v>21</v>
      </c>
      <c r="W3947" s="4" t="s">
        <v>5</v>
      </c>
      <c r="X3947" s="4" t="s">
        <v>7</v>
      </c>
      <c r="Y3947" s="16" t="s">
        <v>22</v>
      </c>
      <c r="Z3947" s="4" t="s">
        <v>7</v>
      </c>
      <c r="AA3947" s="4" t="s">
        <v>14</v>
      </c>
      <c r="AB3947" s="4" t="s">
        <v>7</v>
      </c>
      <c r="AC3947" s="4" t="s">
        <v>7</v>
      </c>
      <c r="AD3947" s="4" t="s">
        <v>7</v>
      </c>
      <c r="AE3947" s="4" t="s">
        <v>12</v>
      </c>
    </row>
    <row r="3948" spans="1:10">
      <c r="A3948" t="n">
        <v>42267</v>
      </c>
      <c r="B3948" s="11" t="n">
        <v>5</v>
      </c>
      <c r="C3948" s="7" t="n">
        <v>28</v>
      </c>
      <c r="D3948" s="16" t="s">
        <v>3</v>
      </c>
      <c r="E3948" s="18" t="n">
        <v>47</v>
      </c>
      <c r="F3948" s="7" t="n">
        <v>61456</v>
      </c>
      <c r="G3948" s="7" t="n">
        <v>2</v>
      </c>
      <c r="H3948" s="7" t="n">
        <v>0</v>
      </c>
      <c r="I3948" s="7" t="s">
        <v>23</v>
      </c>
      <c r="J3948" s="16" t="s">
        <v>3</v>
      </c>
      <c r="K3948" s="7" t="n">
        <v>8</v>
      </c>
      <c r="L3948" s="7" t="n">
        <v>28</v>
      </c>
      <c r="M3948" s="16" t="s">
        <v>3</v>
      </c>
      <c r="N3948" s="19" t="n">
        <v>74</v>
      </c>
      <c r="O3948" s="7" t="n">
        <v>65</v>
      </c>
      <c r="P3948" s="16" t="s">
        <v>3</v>
      </c>
      <c r="Q3948" s="7" t="n">
        <v>0</v>
      </c>
      <c r="R3948" s="7" t="n">
        <v>1</v>
      </c>
      <c r="S3948" s="7" t="n">
        <v>3</v>
      </c>
      <c r="T3948" s="7" t="n">
        <v>9</v>
      </c>
      <c r="U3948" s="7" t="n">
        <v>28</v>
      </c>
      <c r="V3948" s="16" t="s">
        <v>3</v>
      </c>
      <c r="W3948" s="19" t="n">
        <v>74</v>
      </c>
      <c r="X3948" s="7" t="n">
        <v>65</v>
      </c>
      <c r="Y3948" s="16" t="s">
        <v>3</v>
      </c>
      <c r="Z3948" s="7" t="n">
        <v>0</v>
      </c>
      <c r="AA3948" s="7" t="n">
        <v>2</v>
      </c>
      <c r="AB3948" s="7" t="n">
        <v>3</v>
      </c>
      <c r="AC3948" s="7" t="n">
        <v>9</v>
      </c>
      <c r="AD3948" s="7" t="n">
        <v>1</v>
      </c>
      <c r="AE3948" s="12" t="n">
        <f t="normal" ca="1">A3952</f>
        <v>0</v>
      </c>
    </row>
    <row r="3949" spans="1:10">
      <c r="A3949" t="s">
        <v>4</v>
      </c>
      <c r="B3949" s="4" t="s">
        <v>5</v>
      </c>
      <c r="C3949" s="4" t="s">
        <v>11</v>
      </c>
      <c r="D3949" s="4" t="s">
        <v>7</v>
      </c>
      <c r="E3949" s="4" t="s">
        <v>7</v>
      </c>
      <c r="F3949" s="4" t="s">
        <v>8</v>
      </c>
    </row>
    <row r="3950" spans="1:10">
      <c r="A3950" t="n">
        <v>42315</v>
      </c>
      <c r="B3950" s="18" t="n">
        <v>47</v>
      </c>
      <c r="C3950" s="7" t="n">
        <v>61456</v>
      </c>
      <c r="D3950" s="7" t="n">
        <v>0</v>
      </c>
      <c r="E3950" s="7" t="n">
        <v>0</v>
      </c>
      <c r="F3950" s="7" t="s">
        <v>24</v>
      </c>
    </row>
    <row r="3951" spans="1:10">
      <c r="A3951" t="s">
        <v>4</v>
      </c>
      <c r="B3951" s="4" t="s">
        <v>5</v>
      </c>
      <c r="C3951" s="4" t="s">
        <v>7</v>
      </c>
      <c r="D3951" s="4" t="s">
        <v>11</v>
      </c>
      <c r="E3951" s="4" t="s">
        <v>13</v>
      </c>
    </row>
    <row r="3952" spans="1:10">
      <c r="A3952" t="n">
        <v>42328</v>
      </c>
      <c r="B3952" s="17" t="n">
        <v>58</v>
      </c>
      <c r="C3952" s="7" t="n">
        <v>0</v>
      </c>
      <c r="D3952" s="7" t="n">
        <v>300</v>
      </c>
      <c r="E3952" s="7" t="n">
        <v>1</v>
      </c>
    </row>
    <row r="3953" spans="1:31">
      <c r="A3953" t="s">
        <v>4</v>
      </c>
      <c r="B3953" s="4" t="s">
        <v>5</v>
      </c>
      <c r="C3953" s="4" t="s">
        <v>7</v>
      </c>
      <c r="D3953" s="4" t="s">
        <v>11</v>
      </c>
    </row>
    <row r="3954" spans="1:31">
      <c r="A3954" t="n">
        <v>42336</v>
      </c>
      <c r="B3954" s="17" t="n">
        <v>58</v>
      </c>
      <c r="C3954" s="7" t="n">
        <v>255</v>
      </c>
      <c r="D3954" s="7" t="n">
        <v>0</v>
      </c>
    </row>
    <row r="3955" spans="1:31">
      <c r="A3955" t="s">
        <v>4</v>
      </c>
      <c r="B3955" s="4" t="s">
        <v>5</v>
      </c>
      <c r="C3955" s="4" t="s">
        <v>7</v>
      </c>
      <c r="D3955" s="4" t="s">
        <v>7</v>
      </c>
      <c r="E3955" s="4" t="s">
        <v>7</v>
      </c>
      <c r="F3955" s="4" t="s">
        <v>7</v>
      </c>
    </row>
    <row r="3956" spans="1:31">
      <c r="A3956" t="n">
        <v>42340</v>
      </c>
      <c r="B3956" s="9" t="n">
        <v>14</v>
      </c>
      <c r="C3956" s="7" t="n">
        <v>0</v>
      </c>
      <c r="D3956" s="7" t="n">
        <v>0</v>
      </c>
      <c r="E3956" s="7" t="n">
        <v>0</v>
      </c>
      <c r="F3956" s="7" t="n">
        <v>64</v>
      </c>
    </row>
    <row r="3957" spans="1:31">
      <c r="A3957" t="s">
        <v>4</v>
      </c>
      <c r="B3957" s="4" t="s">
        <v>5</v>
      </c>
      <c r="C3957" s="4" t="s">
        <v>7</v>
      </c>
      <c r="D3957" s="4" t="s">
        <v>11</v>
      </c>
    </row>
    <row r="3958" spans="1:31">
      <c r="A3958" t="n">
        <v>42345</v>
      </c>
      <c r="B3958" s="20" t="n">
        <v>22</v>
      </c>
      <c r="C3958" s="7" t="n">
        <v>0</v>
      </c>
      <c r="D3958" s="7" t="n">
        <v>4249</v>
      </c>
    </row>
    <row r="3959" spans="1:31">
      <c r="A3959" t="s">
        <v>4</v>
      </c>
      <c r="B3959" s="4" t="s">
        <v>5</v>
      </c>
      <c r="C3959" s="4" t="s">
        <v>7</v>
      </c>
      <c r="D3959" s="4" t="s">
        <v>11</v>
      </c>
    </row>
    <row r="3960" spans="1:31">
      <c r="A3960" t="n">
        <v>42349</v>
      </c>
      <c r="B3960" s="17" t="n">
        <v>58</v>
      </c>
      <c r="C3960" s="7" t="n">
        <v>5</v>
      </c>
      <c r="D3960" s="7" t="n">
        <v>300</v>
      </c>
    </row>
    <row r="3961" spans="1:31">
      <c r="A3961" t="s">
        <v>4</v>
      </c>
      <c r="B3961" s="4" t="s">
        <v>5</v>
      </c>
      <c r="C3961" s="4" t="s">
        <v>13</v>
      </c>
      <c r="D3961" s="4" t="s">
        <v>11</v>
      </c>
    </row>
    <row r="3962" spans="1:31">
      <c r="A3962" t="n">
        <v>42353</v>
      </c>
      <c r="B3962" s="21" t="n">
        <v>103</v>
      </c>
      <c r="C3962" s="7" t="n">
        <v>0</v>
      </c>
      <c r="D3962" s="7" t="n">
        <v>300</v>
      </c>
    </row>
    <row r="3963" spans="1:31">
      <c r="A3963" t="s">
        <v>4</v>
      </c>
      <c r="B3963" s="4" t="s">
        <v>5</v>
      </c>
      <c r="C3963" s="4" t="s">
        <v>7</v>
      </c>
    </row>
    <row r="3964" spans="1:31">
      <c r="A3964" t="n">
        <v>42360</v>
      </c>
      <c r="B3964" s="22" t="n">
        <v>64</v>
      </c>
      <c r="C3964" s="7" t="n">
        <v>7</v>
      </c>
    </row>
    <row r="3965" spans="1:31">
      <c r="A3965" t="s">
        <v>4</v>
      </c>
      <c r="B3965" s="4" t="s">
        <v>5</v>
      </c>
      <c r="C3965" s="4" t="s">
        <v>7</v>
      </c>
      <c r="D3965" s="4" t="s">
        <v>11</v>
      </c>
    </row>
    <row r="3966" spans="1:31">
      <c r="A3966" t="n">
        <v>42362</v>
      </c>
      <c r="B3966" s="23" t="n">
        <v>72</v>
      </c>
      <c r="C3966" s="7" t="n">
        <v>5</v>
      </c>
      <c r="D3966" s="7" t="n">
        <v>0</v>
      </c>
    </row>
    <row r="3967" spans="1:31">
      <c r="A3967" t="s">
        <v>4</v>
      </c>
      <c r="B3967" s="4" t="s">
        <v>5</v>
      </c>
      <c r="C3967" s="4" t="s">
        <v>7</v>
      </c>
      <c r="D3967" s="16" t="s">
        <v>21</v>
      </c>
      <c r="E3967" s="4" t="s">
        <v>5</v>
      </c>
      <c r="F3967" s="4" t="s">
        <v>7</v>
      </c>
      <c r="G3967" s="4" t="s">
        <v>11</v>
      </c>
      <c r="H3967" s="16" t="s">
        <v>22</v>
      </c>
      <c r="I3967" s="4" t="s">
        <v>7</v>
      </c>
      <c r="J3967" s="4" t="s">
        <v>14</v>
      </c>
      <c r="K3967" s="4" t="s">
        <v>7</v>
      </c>
      <c r="L3967" s="4" t="s">
        <v>7</v>
      </c>
      <c r="M3967" s="4" t="s">
        <v>12</v>
      </c>
    </row>
    <row r="3968" spans="1:31">
      <c r="A3968" t="n">
        <v>42366</v>
      </c>
      <c r="B3968" s="11" t="n">
        <v>5</v>
      </c>
      <c r="C3968" s="7" t="n">
        <v>28</v>
      </c>
      <c r="D3968" s="16" t="s">
        <v>3</v>
      </c>
      <c r="E3968" s="8" t="n">
        <v>162</v>
      </c>
      <c r="F3968" s="7" t="n">
        <v>4</v>
      </c>
      <c r="G3968" s="7" t="n">
        <v>4249</v>
      </c>
      <c r="H3968" s="16" t="s">
        <v>3</v>
      </c>
      <c r="I3968" s="7" t="n">
        <v>0</v>
      </c>
      <c r="J3968" s="7" t="n">
        <v>1</v>
      </c>
      <c r="K3968" s="7" t="n">
        <v>2</v>
      </c>
      <c r="L3968" s="7" t="n">
        <v>1</v>
      </c>
      <c r="M3968" s="12" t="n">
        <f t="normal" ca="1">A3974</f>
        <v>0</v>
      </c>
    </row>
    <row r="3969" spans="1:13">
      <c r="A3969" t="s">
        <v>4</v>
      </c>
      <c r="B3969" s="4" t="s">
        <v>5</v>
      </c>
      <c r="C3969" s="4" t="s">
        <v>7</v>
      </c>
      <c r="D3969" s="4" t="s">
        <v>8</v>
      </c>
    </row>
    <row r="3970" spans="1:13">
      <c r="A3970" t="n">
        <v>42383</v>
      </c>
      <c r="B3970" s="6" t="n">
        <v>2</v>
      </c>
      <c r="C3970" s="7" t="n">
        <v>10</v>
      </c>
      <c r="D3970" s="7" t="s">
        <v>25</v>
      </c>
    </row>
    <row r="3971" spans="1:13">
      <c r="A3971" t="s">
        <v>4</v>
      </c>
      <c r="B3971" s="4" t="s">
        <v>5</v>
      </c>
      <c r="C3971" s="4" t="s">
        <v>11</v>
      </c>
    </row>
    <row r="3972" spans="1:13">
      <c r="A3972" t="n">
        <v>42400</v>
      </c>
      <c r="B3972" s="24" t="n">
        <v>16</v>
      </c>
      <c r="C3972" s="7" t="n">
        <v>0</v>
      </c>
    </row>
    <row r="3973" spans="1:13">
      <c r="A3973" t="s">
        <v>4</v>
      </c>
      <c r="B3973" s="4" t="s">
        <v>5</v>
      </c>
      <c r="C3973" s="4" t="s">
        <v>7</v>
      </c>
      <c r="D3973" s="4" t="s">
        <v>11</v>
      </c>
      <c r="E3973" s="4" t="s">
        <v>11</v>
      </c>
      <c r="F3973" s="4" t="s">
        <v>11</v>
      </c>
      <c r="G3973" s="4" t="s">
        <v>11</v>
      </c>
      <c r="H3973" s="4" t="s">
        <v>11</v>
      </c>
      <c r="I3973" s="4" t="s">
        <v>11</v>
      </c>
      <c r="J3973" s="4" t="s">
        <v>11</v>
      </c>
      <c r="K3973" s="4" t="s">
        <v>11</v>
      </c>
      <c r="L3973" s="4" t="s">
        <v>11</v>
      </c>
      <c r="M3973" s="4" t="s">
        <v>11</v>
      </c>
      <c r="N3973" s="4" t="s">
        <v>14</v>
      </c>
      <c r="O3973" s="4" t="s">
        <v>14</v>
      </c>
      <c r="P3973" s="4" t="s">
        <v>14</v>
      </c>
      <c r="Q3973" s="4" t="s">
        <v>14</v>
      </c>
      <c r="R3973" s="4" t="s">
        <v>7</v>
      </c>
      <c r="S3973" s="4" t="s">
        <v>8</v>
      </c>
    </row>
    <row r="3974" spans="1:13">
      <c r="A3974" t="n">
        <v>42403</v>
      </c>
      <c r="B3974" s="25" t="n">
        <v>75</v>
      </c>
      <c r="C3974" s="7" t="n">
        <v>0</v>
      </c>
      <c r="D3974" s="7" t="n">
        <v>0</v>
      </c>
      <c r="E3974" s="7" t="n">
        <v>0</v>
      </c>
      <c r="F3974" s="7" t="n">
        <v>1024</v>
      </c>
      <c r="G3974" s="7" t="n">
        <v>720</v>
      </c>
      <c r="H3974" s="7" t="n">
        <v>0</v>
      </c>
      <c r="I3974" s="7" t="n">
        <v>0</v>
      </c>
      <c r="J3974" s="7" t="n">
        <v>0</v>
      </c>
      <c r="K3974" s="7" t="n">
        <v>0</v>
      </c>
      <c r="L3974" s="7" t="n">
        <v>1024</v>
      </c>
      <c r="M3974" s="7" t="n">
        <v>720</v>
      </c>
      <c r="N3974" s="7" t="n">
        <v>1065353216</v>
      </c>
      <c r="O3974" s="7" t="n">
        <v>1065353216</v>
      </c>
      <c r="P3974" s="7" t="n">
        <v>1065353216</v>
      </c>
      <c r="Q3974" s="7" t="n">
        <v>0</v>
      </c>
      <c r="R3974" s="7" t="n">
        <v>1</v>
      </c>
      <c r="S3974" s="7" t="s">
        <v>48</v>
      </c>
    </row>
    <row r="3975" spans="1:13">
      <c r="A3975" t="s">
        <v>4</v>
      </c>
      <c r="B3975" s="4" t="s">
        <v>5</v>
      </c>
      <c r="C3975" s="4" t="s">
        <v>7</v>
      </c>
      <c r="D3975" s="4" t="s">
        <v>7</v>
      </c>
      <c r="E3975" s="4" t="s">
        <v>7</v>
      </c>
      <c r="F3975" s="4" t="s">
        <v>13</v>
      </c>
      <c r="G3975" s="4" t="s">
        <v>13</v>
      </c>
      <c r="H3975" s="4" t="s">
        <v>13</v>
      </c>
      <c r="I3975" s="4" t="s">
        <v>13</v>
      </c>
      <c r="J3975" s="4" t="s">
        <v>13</v>
      </c>
    </row>
    <row r="3976" spans="1:13">
      <c r="A3976" t="n">
        <v>42451</v>
      </c>
      <c r="B3976" s="26" t="n">
        <v>76</v>
      </c>
      <c r="C3976" s="7" t="n">
        <v>0</v>
      </c>
      <c r="D3976" s="7" t="n">
        <v>9</v>
      </c>
      <c r="E3976" s="7" t="n">
        <v>2</v>
      </c>
      <c r="F3976" s="7" t="n">
        <v>0</v>
      </c>
      <c r="G3976" s="7" t="n">
        <v>0</v>
      </c>
      <c r="H3976" s="7" t="n">
        <v>0</v>
      </c>
      <c r="I3976" s="7" t="n">
        <v>0</v>
      </c>
      <c r="J3976" s="7" t="n">
        <v>0</v>
      </c>
    </row>
    <row r="3977" spans="1:13">
      <c r="A3977" t="s">
        <v>4</v>
      </c>
      <c r="B3977" s="4" t="s">
        <v>5</v>
      </c>
      <c r="C3977" s="4" t="s">
        <v>11</v>
      </c>
      <c r="D3977" s="4" t="s">
        <v>8</v>
      </c>
      <c r="E3977" s="4" t="s">
        <v>8</v>
      </c>
      <c r="F3977" s="4" t="s">
        <v>8</v>
      </c>
      <c r="G3977" s="4" t="s">
        <v>7</v>
      </c>
      <c r="H3977" s="4" t="s">
        <v>14</v>
      </c>
      <c r="I3977" s="4" t="s">
        <v>13</v>
      </c>
      <c r="J3977" s="4" t="s">
        <v>13</v>
      </c>
      <c r="K3977" s="4" t="s">
        <v>13</v>
      </c>
      <c r="L3977" s="4" t="s">
        <v>13</v>
      </c>
      <c r="M3977" s="4" t="s">
        <v>13</v>
      </c>
      <c r="N3977" s="4" t="s">
        <v>13</v>
      </c>
      <c r="O3977" s="4" t="s">
        <v>13</v>
      </c>
      <c r="P3977" s="4" t="s">
        <v>8</v>
      </c>
      <c r="Q3977" s="4" t="s">
        <v>8</v>
      </c>
      <c r="R3977" s="4" t="s">
        <v>14</v>
      </c>
      <c r="S3977" s="4" t="s">
        <v>7</v>
      </c>
      <c r="T3977" s="4" t="s">
        <v>14</v>
      </c>
      <c r="U3977" s="4" t="s">
        <v>14</v>
      </c>
      <c r="V3977" s="4" t="s">
        <v>11</v>
      </c>
    </row>
    <row r="3978" spans="1:13">
      <c r="A3978" t="n">
        <v>42475</v>
      </c>
      <c r="B3978" s="28" t="n">
        <v>19</v>
      </c>
      <c r="C3978" s="7" t="n">
        <v>2</v>
      </c>
      <c r="D3978" s="7" t="s">
        <v>476</v>
      </c>
      <c r="E3978" s="7" t="s">
        <v>340</v>
      </c>
      <c r="F3978" s="7" t="s">
        <v>17</v>
      </c>
      <c r="G3978" s="7" t="n">
        <v>0</v>
      </c>
      <c r="H3978" s="7" t="n">
        <v>1</v>
      </c>
      <c r="I3978" s="7" t="n">
        <v>0</v>
      </c>
      <c r="J3978" s="7" t="n">
        <v>0</v>
      </c>
      <c r="K3978" s="7" t="n">
        <v>0</v>
      </c>
      <c r="L3978" s="7" t="n">
        <v>0</v>
      </c>
      <c r="M3978" s="7" t="n">
        <v>1</v>
      </c>
      <c r="N3978" s="7" t="n">
        <v>1.60000002384186</v>
      </c>
      <c r="O3978" s="7" t="n">
        <v>0.0900000035762787</v>
      </c>
      <c r="P3978" s="7" t="s">
        <v>17</v>
      </c>
      <c r="Q3978" s="7" t="s">
        <v>17</v>
      </c>
      <c r="R3978" s="7" t="n">
        <v>-1</v>
      </c>
      <c r="S3978" s="7" t="n">
        <v>0</v>
      </c>
      <c r="T3978" s="7" t="n">
        <v>0</v>
      </c>
      <c r="U3978" s="7" t="n">
        <v>0</v>
      </c>
      <c r="V3978" s="7" t="n">
        <v>0</v>
      </c>
    </row>
    <row r="3979" spans="1:13">
      <c r="A3979" t="s">
        <v>4</v>
      </c>
      <c r="B3979" s="4" t="s">
        <v>5</v>
      </c>
      <c r="C3979" s="4" t="s">
        <v>11</v>
      </c>
      <c r="D3979" s="4" t="s">
        <v>7</v>
      </c>
      <c r="E3979" s="4" t="s">
        <v>7</v>
      </c>
      <c r="F3979" s="4" t="s">
        <v>8</v>
      </c>
    </row>
    <row r="3980" spans="1:13">
      <c r="A3980" t="n">
        <v>42549</v>
      </c>
      <c r="B3980" s="29" t="n">
        <v>20</v>
      </c>
      <c r="C3980" s="7" t="n">
        <v>0</v>
      </c>
      <c r="D3980" s="7" t="n">
        <v>3</v>
      </c>
      <c r="E3980" s="7" t="n">
        <v>10</v>
      </c>
      <c r="F3980" s="7" t="s">
        <v>60</v>
      </c>
    </row>
    <row r="3981" spans="1:13">
      <c r="A3981" t="s">
        <v>4</v>
      </c>
      <c r="B3981" s="4" t="s">
        <v>5</v>
      </c>
      <c r="C3981" s="4" t="s">
        <v>11</v>
      </c>
    </row>
    <row r="3982" spans="1:13">
      <c r="A3982" t="n">
        <v>42567</v>
      </c>
      <c r="B3982" s="24" t="n">
        <v>16</v>
      </c>
      <c r="C3982" s="7" t="n">
        <v>0</v>
      </c>
    </row>
    <row r="3983" spans="1:13">
      <c r="A3983" t="s">
        <v>4</v>
      </c>
      <c r="B3983" s="4" t="s">
        <v>5</v>
      </c>
      <c r="C3983" s="4" t="s">
        <v>11</v>
      </c>
      <c r="D3983" s="4" t="s">
        <v>7</v>
      </c>
      <c r="E3983" s="4" t="s">
        <v>7</v>
      </c>
      <c r="F3983" s="4" t="s">
        <v>8</v>
      </c>
    </row>
    <row r="3984" spans="1:13">
      <c r="A3984" t="n">
        <v>42570</v>
      </c>
      <c r="B3984" s="29" t="n">
        <v>20</v>
      </c>
      <c r="C3984" s="7" t="n">
        <v>2</v>
      </c>
      <c r="D3984" s="7" t="n">
        <v>3</v>
      </c>
      <c r="E3984" s="7" t="n">
        <v>10</v>
      </c>
      <c r="F3984" s="7" t="s">
        <v>60</v>
      </c>
    </row>
    <row r="3985" spans="1:22">
      <c r="A3985" t="s">
        <v>4</v>
      </c>
      <c r="B3985" s="4" t="s">
        <v>5</v>
      </c>
      <c r="C3985" s="4" t="s">
        <v>11</v>
      </c>
    </row>
    <row r="3986" spans="1:22">
      <c r="A3986" t="n">
        <v>42588</v>
      </c>
      <c r="B3986" s="24" t="n">
        <v>16</v>
      </c>
      <c r="C3986" s="7" t="n">
        <v>0</v>
      </c>
    </row>
    <row r="3987" spans="1:22">
      <c r="A3987" t="s">
        <v>4</v>
      </c>
      <c r="B3987" s="4" t="s">
        <v>5</v>
      </c>
      <c r="C3987" s="4" t="s">
        <v>7</v>
      </c>
      <c r="D3987" s="4" t="s">
        <v>11</v>
      </c>
      <c r="E3987" s="4" t="s">
        <v>8</v>
      </c>
      <c r="F3987" s="4" t="s">
        <v>8</v>
      </c>
    </row>
    <row r="3988" spans="1:22">
      <c r="A3988" t="n">
        <v>42591</v>
      </c>
      <c r="B3988" s="30" t="n">
        <v>36</v>
      </c>
      <c r="C3988" s="7" t="n">
        <v>10</v>
      </c>
      <c r="D3988" s="7" t="n">
        <v>2</v>
      </c>
      <c r="E3988" s="7" t="s">
        <v>476</v>
      </c>
      <c r="F3988" s="7" t="s">
        <v>17</v>
      </c>
    </row>
    <row r="3989" spans="1:22">
      <c r="A3989" t="s">
        <v>4</v>
      </c>
      <c r="B3989" s="4" t="s">
        <v>5</v>
      </c>
      <c r="C3989" s="4" t="s">
        <v>7</v>
      </c>
      <c r="D3989" s="4" t="s">
        <v>11</v>
      </c>
      <c r="E3989" s="4" t="s">
        <v>7</v>
      </c>
      <c r="F3989" s="4" t="s">
        <v>8</v>
      </c>
      <c r="G3989" s="4" t="s">
        <v>8</v>
      </c>
      <c r="H3989" s="4" t="s">
        <v>8</v>
      </c>
      <c r="I3989" s="4" t="s">
        <v>8</v>
      </c>
      <c r="J3989" s="4" t="s">
        <v>8</v>
      </c>
      <c r="K3989" s="4" t="s">
        <v>8</v>
      </c>
      <c r="L3989" s="4" t="s">
        <v>8</v>
      </c>
      <c r="M3989" s="4" t="s">
        <v>8</v>
      </c>
      <c r="N3989" s="4" t="s">
        <v>8</v>
      </c>
      <c r="O3989" s="4" t="s">
        <v>8</v>
      </c>
      <c r="P3989" s="4" t="s">
        <v>8</v>
      </c>
      <c r="Q3989" s="4" t="s">
        <v>8</v>
      </c>
      <c r="R3989" s="4" t="s">
        <v>8</v>
      </c>
      <c r="S3989" s="4" t="s">
        <v>8</v>
      </c>
      <c r="T3989" s="4" t="s">
        <v>8</v>
      </c>
      <c r="U3989" s="4" t="s">
        <v>8</v>
      </c>
    </row>
    <row r="3990" spans="1:22">
      <c r="A3990" t="n">
        <v>42609</v>
      </c>
      <c r="B3990" s="30" t="n">
        <v>36</v>
      </c>
      <c r="C3990" s="7" t="n">
        <v>8</v>
      </c>
      <c r="D3990" s="7" t="n">
        <v>2</v>
      </c>
      <c r="E3990" s="7" t="n">
        <v>0</v>
      </c>
      <c r="F3990" s="7" t="s">
        <v>63</v>
      </c>
      <c r="G3990" s="7" t="s">
        <v>17</v>
      </c>
      <c r="H3990" s="7" t="s">
        <v>17</v>
      </c>
      <c r="I3990" s="7" t="s">
        <v>17</v>
      </c>
      <c r="J3990" s="7" t="s">
        <v>17</v>
      </c>
      <c r="K3990" s="7" t="s">
        <v>17</v>
      </c>
      <c r="L3990" s="7" t="s">
        <v>17</v>
      </c>
      <c r="M3990" s="7" t="s">
        <v>17</v>
      </c>
      <c r="N3990" s="7" t="s">
        <v>17</v>
      </c>
      <c r="O3990" s="7" t="s">
        <v>17</v>
      </c>
      <c r="P3990" s="7" t="s">
        <v>17</v>
      </c>
      <c r="Q3990" s="7" t="s">
        <v>17</v>
      </c>
      <c r="R3990" s="7" t="s">
        <v>17</v>
      </c>
      <c r="S3990" s="7" t="s">
        <v>17</v>
      </c>
      <c r="T3990" s="7" t="s">
        <v>17</v>
      </c>
      <c r="U3990" s="7" t="s">
        <v>17</v>
      </c>
    </row>
    <row r="3991" spans="1:22">
      <c r="A3991" t="s">
        <v>4</v>
      </c>
      <c r="B3991" s="4" t="s">
        <v>5</v>
      </c>
      <c r="C3991" s="4" t="s">
        <v>7</v>
      </c>
      <c r="D3991" s="4" t="s">
        <v>11</v>
      </c>
      <c r="E3991" s="4" t="s">
        <v>7</v>
      </c>
      <c r="F3991" s="4" t="s">
        <v>12</v>
      </c>
    </row>
    <row r="3992" spans="1:22">
      <c r="A3992" t="n">
        <v>42639</v>
      </c>
      <c r="B3992" s="11" t="n">
        <v>5</v>
      </c>
      <c r="C3992" s="7" t="n">
        <v>30</v>
      </c>
      <c r="D3992" s="7" t="n">
        <v>6471</v>
      </c>
      <c r="E3992" s="7" t="n">
        <v>1</v>
      </c>
      <c r="F3992" s="12" t="n">
        <f t="normal" ca="1">A3998</f>
        <v>0</v>
      </c>
    </row>
    <row r="3993" spans="1:22">
      <c r="A3993" t="s">
        <v>4</v>
      </c>
      <c r="B3993" s="4" t="s">
        <v>5</v>
      </c>
      <c r="C3993" s="4" t="s">
        <v>7</v>
      </c>
      <c r="D3993" s="4" t="s">
        <v>11</v>
      </c>
      <c r="E3993" s="4" t="s">
        <v>8</v>
      </c>
      <c r="F3993" s="4" t="s">
        <v>8</v>
      </c>
    </row>
    <row r="3994" spans="1:22">
      <c r="A3994" t="n">
        <v>42648</v>
      </c>
      <c r="B3994" s="30" t="n">
        <v>36</v>
      </c>
      <c r="C3994" s="7" t="n">
        <v>10</v>
      </c>
      <c r="D3994" s="7" t="n">
        <v>0</v>
      </c>
      <c r="E3994" s="7" t="s">
        <v>61</v>
      </c>
      <c r="F3994" s="7" t="s">
        <v>17</v>
      </c>
    </row>
    <row r="3995" spans="1:22">
      <c r="A3995" t="s">
        <v>4</v>
      </c>
      <c r="B3995" s="4" t="s">
        <v>5</v>
      </c>
      <c r="C3995" s="4" t="s">
        <v>7</v>
      </c>
      <c r="D3995" s="4" t="s">
        <v>11</v>
      </c>
      <c r="E3995" s="4" t="s">
        <v>7</v>
      </c>
      <c r="F3995" s="4" t="s">
        <v>8</v>
      </c>
      <c r="G3995" s="4" t="s">
        <v>8</v>
      </c>
      <c r="H3995" s="4" t="s">
        <v>8</v>
      </c>
      <c r="I3995" s="4" t="s">
        <v>8</v>
      </c>
      <c r="J3995" s="4" t="s">
        <v>8</v>
      </c>
      <c r="K3995" s="4" t="s">
        <v>8</v>
      </c>
      <c r="L3995" s="4" t="s">
        <v>8</v>
      </c>
      <c r="M3995" s="4" t="s">
        <v>8</v>
      </c>
      <c r="N3995" s="4" t="s">
        <v>8</v>
      </c>
      <c r="O3995" s="4" t="s">
        <v>8</v>
      </c>
      <c r="P3995" s="4" t="s">
        <v>8</v>
      </c>
      <c r="Q3995" s="4" t="s">
        <v>8</v>
      </c>
      <c r="R3995" s="4" t="s">
        <v>8</v>
      </c>
      <c r="S3995" s="4" t="s">
        <v>8</v>
      </c>
      <c r="T3995" s="4" t="s">
        <v>8</v>
      </c>
      <c r="U3995" s="4" t="s">
        <v>8</v>
      </c>
    </row>
    <row r="3996" spans="1:22">
      <c r="A3996" t="n">
        <v>42666</v>
      </c>
      <c r="B3996" s="30" t="n">
        <v>36</v>
      </c>
      <c r="C3996" s="7" t="n">
        <v>8</v>
      </c>
      <c r="D3996" s="7" t="n">
        <v>0</v>
      </c>
      <c r="E3996" s="7" t="n">
        <v>0</v>
      </c>
      <c r="F3996" s="7" t="s">
        <v>62</v>
      </c>
      <c r="G3996" s="7" t="s">
        <v>63</v>
      </c>
      <c r="H3996" s="7" t="s">
        <v>17</v>
      </c>
      <c r="I3996" s="7" t="s">
        <v>17</v>
      </c>
      <c r="J3996" s="7" t="s">
        <v>17</v>
      </c>
      <c r="K3996" s="7" t="s">
        <v>17</v>
      </c>
      <c r="L3996" s="7" t="s">
        <v>17</v>
      </c>
      <c r="M3996" s="7" t="s">
        <v>17</v>
      </c>
      <c r="N3996" s="7" t="s">
        <v>17</v>
      </c>
      <c r="O3996" s="7" t="s">
        <v>17</v>
      </c>
      <c r="P3996" s="7" t="s">
        <v>17</v>
      </c>
      <c r="Q3996" s="7" t="s">
        <v>17</v>
      </c>
      <c r="R3996" s="7" t="s">
        <v>17</v>
      </c>
      <c r="S3996" s="7" t="s">
        <v>17</v>
      </c>
      <c r="T3996" s="7" t="s">
        <v>17</v>
      </c>
      <c r="U3996" s="7" t="s">
        <v>17</v>
      </c>
    </row>
    <row r="3997" spans="1:22">
      <c r="A3997" t="s">
        <v>4</v>
      </c>
      <c r="B3997" s="4" t="s">
        <v>5</v>
      </c>
      <c r="C3997" s="4" t="s">
        <v>7</v>
      </c>
    </row>
    <row r="3998" spans="1:22">
      <c r="A3998" t="n">
        <v>42705</v>
      </c>
      <c r="B3998" s="31" t="n">
        <v>116</v>
      </c>
      <c r="C3998" s="7" t="n">
        <v>0</v>
      </c>
    </row>
    <row r="3999" spans="1:22">
      <c r="A3999" t="s">
        <v>4</v>
      </c>
      <c r="B3999" s="4" t="s">
        <v>5</v>
      </c>
      <c r="C3999" s="4" t="s">
        <v>7</v>
      </c>
      <c r="D3999" s="4" t="s">
        <v>11</v>
      </c>
    </row>
    <row r="4000" spans="1:22">
      <c r="A4000" t="n">
        <v>42707</v>
      </c>
      <c r="B4000" s="31" t="n">
        <v>116</v>
      </c>
      <c r="C4000" s="7" t="n">
        <v>2</v>
      </c>
      <c r="D4000" s="7" t="n">
        <v>1</v>
      </c>
    </row>
    <row r="4001" spans="1:21">
      <c r="A4001" t="s">
        <v>4</v>
      </c>
      <c r="B4001" s="4" t="s">
        <v>5</v>
      </c>
      <c r="C4001" s="4" t="s">
        <v>7</v>
      </c>
      <c r="D4001" s="4" t="s">
        <v>14</v>
      </c>
    </row>
    <row r="4002" spans="1:21">
      <c r="A4002" t="n">
        <v>42711</v>
      </c>
      <c r="B4002" s="31" t="n">
        <v>116</v>
      </c>
      <c r="C4002" s="7" t="n">
        <v>5</v>
      </c>
      <c r="D4002" s="7" t="n">
        <v>1103626240</v>
      </c>
    </row>
    <row r="4003" spans="1:21">
      <c r="A4003" t="s">
        <v>4</v>
      </c>
      <c r="B4003" s="4" t="s">
        <v>5</v>
      </c>
      <c r="C4003" s="4" t="s">
        <v>7</v>
      </c>
      <c r="D4003" s="4" t="s">
        <v>11</v>
      </c>
    </row>
    <row r="4004" spans="1:21">
      <c r="A4004" t="n">
        <v>42717</v>
      </c>
      <c r="B4004" s="31" t="n">
        <v>116</v>
      </c>
      <c r="C4004" s="7" t="n">
        <v>6</v>
      </c>
      <c r="D4004" s="7" t="n">
        <v>1</v>
      </c>
    </row>
    <row r="4005" spans="1:21">
      <c r="A4005" t="s">
        <v>4</v>
      </c>
      <c r="B4005" s="4" t="s">
        <v>5</v>
      </c>
      <c r="C4005" s="4" t="s">
        <v>7</v>
      </c>
      <c r="D4005" s="4" t="s">
        <v>7</v>
      </c>
      <c r="E4005" s="4" t="s">
        <v>7</v>
      </c>
      <c r="F4005" s="4" t="s">
        <v>7</v>
      </c>
    </row>
    <row r="4006" spans="1:21">
      <c r="A4006" t="n">
        <v>42721</v>
      </c>
      <c r="B4006" s="9" t="n">
        <v>14</v>
      </c>
      <c r="C4006" s="7" t="n">
        <v>0</v>
      </c>
      <c r="D4006" s="7" t="n">
        <v>4</v>
      </c>
      <c r="E4006" s="7" t="n">
        <v>0</v>
      </c>
      <c r="F4006" s="7" t="n">
        <v>0</v>
      </c>
    </row>
    <row r="4007" spans="1:21">
      <c r="A4007" t="s">
        <v>4</v>
      </c>
      <c r="B4007" s="4" t="s">
        <v>5</v>
      </c>
      <c r="C4007" s="4" t="s">
        <v>11</v>
      </c>
      <c r="D4007" s="4" t="s">
        <v>13</v>
      </c>
      <c r="E4007" s="4" t="s">
        <v>13</v>
      </c>
      <c r="F4007" s="4" t="s">
        <v>13</v>
      </c>
      <c r="G4007" s="4" t="s">
        <v>13</v>
      </c>
    </row>
    <row r="4008" spans="1:21">
      <c r="A4008" t="n">
        <v>42726</v>
      </c>
      <c r="B4008" s="32" t="n">
        <v>46</v>
      </c>
      <c r="C4008" s="7" t="n">
        <v>0</v>
      </c>
      <c r="D4008" s="7" t="n">
        <v>-2.09999990463257</v>
      </c>
      <c r="E4008" s="7" t="n">
        <v>-0.5</v>
      </c>
      <c r="F4008" s="7" t="n">
        <v>-11.1199998855591</v>
      </c>
      <c r="G4008" s="7" t="n">
        <v>215.100006103516</v>
      </c>
    </row>
    <row r="4009" spans="1:21">
      <c r="A4009" t="s">
        <v>4</v>
      </c>
      <c r="B4009" s="4" t="s">
        <v>5</v>
      </c>
      <c r="C4009" s="4" t="s">
        <v>11</v>
      </c>
      <c r="D4009" s="4" t="s">
        <v>7</v>
      </c>
      <c r="E4009" s="4" t="s">
        <v>8</v>
      </c>
      <c r="F4009" s="4" t="s">
        <v>13</v>
      </c>
      <c r="G4009" s="4" t="s">
        <v>13</v>
      </c>
      <c r="H4009" s="4" t="s">
        <v>13</v>
      </c>
    </row>
    <row r="4010" spans="1:21">
      <c r="A4010" t="n">
        <v>42745</v>
      </c>
      <c r="B4010" s="33" t="n">
        <v>48</v>
      </c>
      <c r="C4010" s="7" t="n">
        <v>0</v>
      </c>
      <c r="D4010" s="7" t="n">
        <v>0</v>
      </c>
      <c r="E4010" s="7" t="s">
        <v>62</v>
      </c>
      <c r="F4010" s="7" t="n">
        <v>0</v>
      </c>
      <c r="G4010" s="7" t="n">
        <v>1</v>
      </c>
      <c r="H4010" s="7" t="n">
        <v>0</v>
      </c>
    </row>
    <row r="4011" spans="1:21">
      <c r="A4011" t="s">
        <v>4</v>
      </c>
      <c r="B4011" s="4" t="s">
        <v>5</v>
      </c>
      <c r="C4011" s="4" t="s">
        <v>11</v>
      </c>
      <c r="D4011" s="4" t="s">
        <v>13</v>
      </c>
      <c r="E4011" s="4" t="s">
        <v>13</v>
      </c>
      <c r="F4011" s="4" t="s">
        <v>13</v>
      </c>
      <c r="G4011" s="4" t="s">
        <v>13</v>
      </c>
    </row>
    <row r="4012" spans="1:21">
      <c r="A4012" t="n">
        <v>42771</v>
      </c>
      <c r="B4012" s="32" t="n">
        <v>46</v>
      </c>
      <c r="C4012" s="7" t="n">
        <v>2</v>
      </c>
      <c r="D4012" s="7" t="n">
        <v>-6.13000011444092</v>
      </c>
      <c r="E4012" s="7" t="n">
        <v>0.159999996423721</v>
      </c>
      <c r="F4012" s="7" t="n">
        <v>2</v>
      </c>
      <c r="G4012" s="7" t="n">
        <v>180</v>
      </c>
    </row>
    <row r="4013" spans="1:21">
      <c r="A4013" t="s">
        <v>4</v>
      </c>
      <c r="B4013" s="4" t="s">
        <v>5</v>
      </c>
      <c r="C4013" s="4" t="s">
        <v>7</v>
      </c>
      <c r="D4013" s="4" t="s">
        <v>7</v>
      </c>
      <c r="E4013" s="4" t="s">
        <v>13</v>
      </c>
      <c r="F4013" s="4" t="s">
        <v>13</v>
      </c>
      <c r="G4013" s="4" t="s">
        <v>13</v>
      </c>
      <c r="H4013" s="4" t="s">
        <v>11</v>
      </c>
    </row>
    <row r="4014" spans="1:21">
      <c r="A4014" t="n">
        <v>42790</v>
      </c>
      <c r="B4014" s="35" t="n">
        <v>45</v>
      </c>
      <c r="C4014" s="7" t="n">
        <v>2</v>
      </c>
      <c r="D4014" s="7" t="n">
        <v>3</v>
      </c>
      <c r="E4014" s="7" t="n">
        <v>-2.03999996185303</v>
      </c>
      <c r="F4014" s="7" t="n">
        <v>0.0900000035762787</v>
      </c>
      <c r="G4014" s="7" t="n">
        <v>-11.039999961853</v>
      </c>
      <c r="H4014" s="7" t="n">
        <v>0</v>
      </c>
    </row>
    <row r="4015" spans="1:21">
      <c r="A4015" t="s">
        <v>4</v>
      </c>
      <c r="B4015" s="4" t="s">
        <v>5</v>
      </c>
      <c r="C4015" s="4" t="s">
        <v>7</v>
      </c>
      <c r="D4015" s="4" t="s">
        <v>7</v>
      </c>
      <c r="E4015" s="4" t="s">
        <v>13</v>
      </c>
      <c r="F4015" s="4" t="s">
        <v>13</v>
      </c>
      <c r="G4015" s="4" t="s">
        <v>13</v>
      </c>
      <c r="H4015" s="4" t="s">
        <v>11</v>
      </c>
      <c r="I4015" s="4" t="s">
        <v>7</v>
      </c>
    </row>
    <row r="4016" spans="1:21">
      <c r="A4016" t="n">
        <v>42807</v>
      </c>
      <c r="B4016" s="35" t="n">
        <v>45</v>
      </c>
      <c r="C4016" s="7" t="n">
        <v>4</v>
      </c>
      <c r="D4016" s="7" t="n">
        <v>3</v>
      </c>
      <c r="E4016" s="7" t="n">
        <v>17.5900001525879</v>
      </c>
      <c r="F4016" s="7" t="n">
        <v>201.940002441406</v>
      </c>
      <c r="G4016" s="7" t="n">
        <v>-5</v>
      </c>
      <c r="H4016" s="7" t="n">
        <v>0</v>
      </c>
      <c r="I4016" s="7" t="n">
        <v>0</v>
      </c>
    </row>
    <row r="4017" spans="1:9">
      <c r="A4017" t="s">
        <v>4</v>
      </c>
      <c r="B4017" s="4" t="s">
        <v>5</v>
      </c>
      <c r="C4017" s="4" t="s">
        <v>7</v>
      </c>
      <c r="D4017" s="4" t="s">
        <v>7</v>
      </c>
      <c r="E4017" s="4" t="s">
        <v>13</v>
      </c>
      <c r="F4017" s="4" t="s">
        <v>11</v>
      </c>
    </row>
    <row r="4018" spans="1:9">
      <c r="A4018" t="n">
        <v>42825</v>
      </c>
      <c r="B4018" s="35" t="n">
        <v>45</v>
      </c>
      <c r="C4018" s="7" t="n">
        <v>5</v>
      </c>
      <c r="D4018" s="7" t="n">
        <v>3</v>
      </c>
      <c r="E4018" s="7" t="n">
        <v>1.39999997615814</v>
      </c>
      <c r="F4018" s="7" t="n">
        <v>0</v>
      </c>
    </row>
    <row r="4019" spans="1:9">
      <c r="A4019" t="s">
        <v>4</v>
      </c>
      <c r="B4019" s="4" t="s">
        <v>5</v>
      </c>
      <c r="C4019" s="4" t="s">
        <v>7</v>
      </c>
      <c r="D4019" s="4" t="s">
        <v>7</v>
      </c>
      <c r="E4019" s="4" t="s">
        <v>13</v>
      </c>
      <c r="F4019" s="4" t="s">
        <v>11</v>
      </c>
    </row>
    <row r="4020" spans="1:9">
      <c r="A4020" t="n">
        <v>42834</v>
      </c>
      <c r="B4020" s="35" t="n">
        <v>45</v>
      </c>
      <c r="C4020" s="7" t="n">
        <v>11</v>
      </c>
      <c r="D4020" s="7" t="n">
        <v>3</v>
      </c>
      <c r="E4020" s="7" t="n">
        <v>31.6000003814697</v>
      </c>
      <c r="F4020" s="7" t="n">
        <v>0</v>
      </c>
    </row>
    <row r="4021" spans="1:9">
      <c r="A4021" t="s">
        <v>4</v>
      </c>
      <c r="B4021" s="4" t="s">
        <v>5</v>
      </c>
      <c r="C4021" s="4" t="s">
        <v>7</v>
      </c>
      <c r="D4021" s="4" t="s">
        <v>11</v>
      </c>
      <c r="E4021" s="4" t="s">
        <v>8</v>
      </c>
      <c r="F4021" s="4" t="s">
        <v>8</v>
      </c>
      <c r="G4021" s="4" t="s">
        <v>8</v>
      </c>
      <c r="H4021" s="4" t="s">
        <v>8</v>
      </c>
    </row>
    <row r="4022" spans="1:9">
      <c r="A4022" t="n">
        <v>42843</v>
      </c>
      <c r="B4022" s="38" t="n">
        <v>51</v>
      </c>
      <c r="C4022" s="7" t="n">
        <v>3</v>
      </c>
      <c r="D4022" s="7" t="n">
        <v>0</v>
      </c>
      <c r="E4022" s="7" t="s">
        <v>218</v>
      </c>
      <c r="F4022" s="7" t="s">
        <v>109</v>
      </c>
      <c r="G4022" s="7" t="s">
        <v>86</v>
      </c>
      <c r="H4022" s="7" t="s">
        <v>87</v>
      </c>
    </row>
    <row r="4023" spans="1:9">
      <c r="A4023" t="s">
        <v>4</v>
      </c>
      <c r="B4023" s="4" t="s">
        <v>5</v>
      </c>
      <c r="C4023" s="4" t="s">
        <v>7</v>
      </c>
      <c r="D4023" s="4" t="s">
        <v>11</v>
      </c>
      <c r="E4023" s="4" t="s">
        <v>13</v>
      </c>
    </row>
    <row r="4024" spans="1:9">
      <c r="A4024" t="n">
        <v>42856</v>
      </c>
      <c r="B4024" s="17" t="n">
        <v>58</v>
      </c>
      <c r="C4024" s="7" t="n">
        <v>100</v>
      </c>
      <c r="D4024" s="7" t="n">
        <v>1000</v>
      </c>
      <c r="E4024" s="7" t="n">
        <v>1</v>
      </c>
    </row>
    <row r="4025" spans="1:9">
      <c r="A4025" t="s">
        <v>4</v>
      </c>
      <c r="B4025" s="4" t="s">
        <v>5</v>
      </c>
      <c r="C4025" s="4" t="s">
        <v>7</v>
      </c>
      <c r="D4025" s="4" t="s">
        <v>11</v>
      </c>
    </row>
    <row r="4026" spans="1:9">
      <c r="A4026" t="n">
        <v>42864</v>
      </c>
      <c r="B4026" s="17" t="n">
        <v>58</v>
      </c>
      <c r="C4026" s="7" t="n">
        <v>255</v>
      </c>
      <c r="D4026" s="7" t="n">
        <v>0</v>
      </c>
    </row>
    <row r="4027" spans="1:9">
      <c r="A4027" t="s">
        <v>4</v>
      </c>
      <c r="B4027" s="4" t="s">
        <v>5</v>
      </c>
      <c r="C4027" s="4" t="s">
        <v>7</v>
      </c>
      <c r="D4027" s="4" t="s">
        <v>11</v>
      </c>
      <c r="E4027" s="4" t="s">
        <v>8</v>
      </c>
    </row>
    <row r="4028" spans="1:9">
      <c r="A4028" t="n">
        <v>42868</v>
      </c>
      <c r="B4028" s="38" t="n">
        <v>51</v>
      </c>
      <c r="C4028" s="7" t="n">
        <v>4</v>
      </c>
      <c r="D4028" s="7" t="n">
        <v>0</v>
      </c>
      <c r="E4028" s="7" t="s">
        <v>323</v>
      </c>
    </row>
    <row r="4029" spans="1:9">
      <c r="A4029" t="s">
        <v>4</v>
      </c>
      <c r="B4029" s="4" t="s">
        <v>5</v>
      </c>
      <c r="C4029" s="4" t="s">
        <v>11</v>
      </c>
    </row>
    <row r="4030" spans="1:9">
      <c r="A4030" t="n">
        <v>42883</v>
      </c>
      <c r="B4030" s="24" t="n">
        <v>16</v>
      </c>
      <c r="C4030" s="7" t="n">
        <v>0</v>
      </c>
    </row>
    <row r="4031" spans="1:9">
      <c r="A4031" t="s">
        <v>4</v>
      </c>
      <c r="B4031" s="4" t="s">
        <v>5</v>
      </c>
      <c r="C4031" s="4" t="s">
        <v>11</v>
      </c>
      <c r="D4031" s="4" t="s">
        <v>79</v>
      </c>
      <c r="E4031" s="4" t="s">
        <v>7</v>
      </c>
      <c r="F4031" s="4" t="s">
        <v>7</v>
      </c>
    </row>
    <row r="4032" spans="1:9">
      <c r="A4032" t="n">
        <v>42886</v>
      </c>
      <c r="B4032" s="39" t="n">
        <v>26</v>
      </c>
      <c r="C4032" s="7" t="n">
        <v>0</v>
      </c>
      <c r="D4032" s="7" t="s">
        <v>477</v>
      </c>
      <c r="E4032" s="7" t="n">
        <v>2</v>
      </c>
      <c r="F4032" s="7" t="n">
        <v>0</v>
      </c>
    </row>
    <row r="4033" spans="1:8">
      <c r="A4033" t="s">
        <v>4</v>
      </c>
      <c r="B4033" s="4" t="s">
        <v>5</v>
      </c>
    </row>
    <row r="4034" spans="1:8">
      <c r="A4034" t="n">
        <v>42920</v>
      </c>
      <c r="B4034" s="40" t="n">
        <v>28</v>
      </c>
    </row>
    <row r="4035" spans="1:8">
      <c r="A4035" t="s">
        <v>4</v>
      </c>
      <c r="B4035" s="4" t="s">
        <v>5</v>
      </c>
      <c r="C4035" s="4" t="s">
        <v>11</v>
      </c>
      <c r="D4035" s="4" t="s">
        <v>13</v>
      </c>
      <c r="E4035" s="4" t="s">
        <v>13</v>
      </c>
      <c r="F4035" s="4" t="s">
        <v>13</v>
      </c>
      <c r="G4035" s="4" t="s">
        <v>11</v>
      </c>
      <c r="H4035" s="4" t="s">
        <v>11</v>
      </c>
    </row>
    <row r="4036" spans="1:8">
      <c r="A4036" t="n">
        <v>42921</v>
      </c>
      <c r="B4036" s="45" t="n">
        <v>60</v>
      </c>
      <c r="C4036" s="7" t="n">
        <v>0</v>
      </c>
      <c r="D4036" s="7" t="n">
        <v>0</v>
      </c>
      <c r="E4036" s="7" t="n">
        <v>25</v>
      </c>
      <c r="F4036" s="7" t="n">
        <v>0</v>
      </c>
      <c r="G4036" s="7" t="n">
        <v>1000</v>
      </c>
      <c r="H4036" s="7" t="n">
        <v>0</v>
      </c>
    </row>
    <row r="4037" spans="1:8">
      <c r="A4037" t="s">
        <v>4</v>
      </c>
      <c r="B4037" s="4" t="s">
        <v>5</v>
      </c>
      <c r="C4037" s="4" t="s">
        <v>11</v>
      </c>
    </row>
    <row r="4038" spans="1:8">
      <c r="A4038" t="n">
        <v>42940</v>
      </c>
      <c r="B4038" s="24" t="n">
        <v>16</v>
      </c>
      <c r="C4038" s="7" t="n">
        <v>500</v>
      </c>
    </row>
    <row r="4039" spans="1:8">
      <c r="A4039" t="s">
        <v>4</v>
      </c>
      <c r="B4039" s="4" t="s">
        <v>5</v>
      </c>
      <c r="C4039" s="4" t="s">
        <v>7</v>
      </c>
      <c r="D4039" s="4" t="s">
        <v>11</v>
      </c>
      <c r="E4039" s="4" t="s">
        <v>8</v>
      </c>
    </row>
    <row r="4040" spans="1:8">
      <c r="A4040" t="n">
        <v>42943</v>
      </c>
      <c r="B4040" s="38" t="n">
        <v>51</v>
      </c>
      <c r="C4040" s="7" t="n">
        <v>4</v>
      </c>
      <c r="D4040" s="7" t="n">
        <v>0</v>
      </c>
      <c r="E4040" s="7" t="s">
        <v>409</v>
      </c>
    </row>
    <row r="4041" spans="1:8">
      <c r="A4041" t="s">
        <v>4</v>
      </c>
      <c r="B4041" s="4" t="s">
        <v>5</v>
      </c>
      <c r="C4041" s="4" t="s">
        <v>11</v>
      </c>
    </row>
    <row r="4042" spans="1:8">
      <c r="A4042" t="n">
        <v>42957</v>
      </c>
      <c r="B4042" s="24" t="n">
        <v>16</v>
      </c>
      <c r="C4042" s="7" t="n">
        <v>0</v>
      </c>
    </row>
    <row r="4043" spans="1:8">
      <c r="A4043" t="s">
        <v>4</v>
      </c>
      <c r="B4043" s="4" t="s">
        <v>5</v>
      </c>
      <c r="C4043" s="4" t="s">
        <v>11</v>
      </c>
      <c r="D4043" s="4" t="s">
        <v>79</v>
      </c>
      <c r="E4043" s="4" t="s">
        <v>7</v>
      </c>
      <c r="F4043" s="4" t="s">
        <v>7</v>
      </c>
    </row>
    <row r="4044" spans="1:8">
      <c r="A4044" t="n">
        <v>42960</v>
      </c>
      <c r="B4044" s="39" t="n">
        <v>26</v>
      </c>
      <c r="C4044" s="7" t="n">
        <v>0</v>
      </c>
      <c r="D4044" s="7" t="s">
        <v>410</v>
      </c>
      <c r="E4044" s="7" t="n">
        <v>2</v>
      </c>
      <c r="F4044" s="7" t="n">
        <v>0</v>
      </c>
    </row>
    <row r="4045" spans="1:8">
      <c r="A4045" t="s">
        <v>4</v>
      </c>
      <c r="B4045" s="4" t="s">
        <v>5</v>
      </c>
    </row>
    <row r="4046" spans="1:8">
      <c r="A4046" t="n">
        <v>42997</v>
      </c>
      <c r="B4046" s="40" t="n">
        <v>28</v>
      </c>
    </row>
    <row r="4047" spans="1:8">
      <c r="A4047" t="s">
        <v>4</v>
      </c>
      <c r="B4047" s="4" t="s">
        <v>5</v>
      </c>
      <c r="C4047" s="4" t="s">
        <v>11</v>
      </c>
      <c r="D4047" s="4" t="s">
        <v>7</v>
      </c>
    </row>
    <row r="4048" spans="1:8">
      <c r="A4048" t="n">
        <v>42998</v>
      </c>
      <c r="B4048" s="44" t="n">
        <v>89</v>
      </c>
      <c r="C4048" s="7" t="n">
        <v>65533</v>
      </c>
      <c r="D4048" s="7" t="n">
        <v>1</v>
      </c>
    </row>
    <row r="4049" spans="1:8">
      <c r="A4049" t="s">
        <v>4</v>
      </c>
      <c r="B4049" s="4" t="s">
        <v>5</v>
      </c>
      <c r="C4049" s="4" t="s">
        <v>7</v>
      </c>
      <c r="D4049" s="4" t="s">
        <v>11</v>
      </c>
      <c r="E4049" s="4" t="s">
        <v>13</v>
      </c>
    </row>
    <row r="4050" spans="1:8">
      <c r="A4050" t="n">
        <v>43002</v>
      </c>
      <c r="B4050" s="17" t="n">
        <v>58</v>
      </c>
      <c r="C4050" s="7" t="n">
        <v>101</v>
      </c>
      <c r="D4050" s="7" t="n">
        <v>500</v>
      </c>
      <c r="E4050" s="7" t="n">
        <v>1</v>
      </c>
    </row>
    <row r="4051" spans="1:8">
      <c r="A4051" t="s">
        <v>4</v>
      </c>
      <c r="B4051" s="4" t="s">
        <v>5</v>
      </c>
      <c r="C4051" s="4" t="s">
        <v>7</v>
      </c>
      <c r="D4051" s="4" t="s">
        <v>11</v>
      </c>
    </row>
    <row r="4052" spans="1:8">
      <c r="A4052" t="n">
        <v>43010</v>
      </c>
      <c r="B4052" s="17" t="n">
        <v>58</v>
      </c>
      <c r="C4052" s="7" t="n">
        <v>254</v>
      </c>
      <c r="D4052" s="7" t="n">
        <v>0</v>
      </c>
    </row>
    <row r="4053" spans="1:8">
      <c r="A4053" t="s">
        <v>4</v>
      </c>
      <c r="B4053" s="4" t="s">
        <v>5</v>
      </c>
      <c r="C4053" s="4" t="s">
        <v>7</v>
      </c>
      <c r="D4053" s="4" t="s">
        <v>7</v>
      </c>
      <c r="E4053" s="4" t="s">
        <v>13</v>
      </c>
      <c r="F4053" s="4" t="s">
        <v>13</v>
      </c>
      <c r="G4053" s="4" t="s">
        <v>13</v>
      </c>
      <c r="H4053" s="4" t="s">
        <v>11</v>
      </c>
    </row>
    <row r="4054" spans="1:8">
      <c r="A4054" t="n">
        <v>43014</v>
      </c>
      <c r="B4054" s="35" t="n">
        <v>45</v>
      </c>
      <c r="C4054" s="7" t="n">
        <v>2</v>
      </c>
      <c r="D4054" s="7" t="n">
        <v>3</v>
      </c>
      <c r="E4054" s="7" t="n">
        <v>-2.04999995231628</v>
      </c>
      <c r="F4054" s="7" t="n">
        <v>0.100000001490116</v>
      </c>
      <c r="G4054" s="7" t="n">
        <v>-11.0600004196167</v>
      </c>
      <c r="H4054" s="7" t="n">
        <v>0</v>
      </c>
    </row>
    <row r="4055" spans="1:8">
      <c r="A4055" t="s">
        <v>4</v>
      </c>
      <c r="B4055" s="4" t="s">
        <v>5</v>
      </c>
      <c r="C4055" s="4" t="s">
        <v>7</v>
      </c>
      <c r="D4055" s="4" t="s">
        <v>7</v>
      </c>
      <c r="E4055" s="4" t="s">
        <v>13</v>
      </c>
      <c r="F4055" s="4" t="s">
        <v>13</v>
      </c>
      <c r="G4055" s="4" t="s">
        <v>13</v>
      </c>
      <c r="H4055" s="4" t="s">
        <v>11</v>
      </c>
      <c r="I4055" s="4" t="s">
        <v>7</v>
      </c>
    </row>
    <row r="4056" spans="1:8">
      <c r="A4056" t="n">
        <v>43031</v>
      </c>
      <c r="B4056" s="35" t="n">
        <v>45</v>
      </c>
      <c r="C4056" s="7" t="n">
        <v>4</v>
      </c>
      <c r="D4056" s="7" t="n">
        <v>3</v>
      </c>
      <c r="E4056" s="7" t="n">
        <v>8.80000019073486</v>
      </c>
      <c r="F4056" s="7" t="n">
        <v>266.540008544922</v>
      </c>
      <c r="G4056" s="7" t="n">
        <v>0</v>
      </c>
      <c r="H4056" s="7" t="n">
        <v>0</v>
      </c>
      <c r="I4056" s="7" t="n">
        <v>0</v>
      </c>
    </row>
    <row r="4057" spans="1:8">
      <c r="A4057" t="s">
        <v>4</v>
      </c>
      <c r="B4057" s="4" t="s">
        <v>5</v>
      </c>
      <c r="C4057" s="4" t="s">
        <v>7</v>
      </c>
      <c r="D4057" s="4" t="s">
        <v>7</v>
      </c>
      <c r="E4057" s="4" t="s">
        <v>13</v>
      </c>
      <c r="F4057" s="4" t="s">
        <v>11</v>
      </c>
    </row>
    <row r="4058" spans="1:8">
      <c r="A4058" t="n">
        <v>43049</v>
      </c>
      <c r="B4058" s="35" t="n">
        <v>45</v>
      </c>
      <c r="C4058" s="7" t="n">
        <v>5</v>
      </c>
      <c r="D4058" s="7" t="n">
        <v>3</v>
      </c>
      <c r="E4058" s="7" t="n">
        <v>1.39999997615814</v>
      </c>
      <c r="F4058" s="7" t="n">
        <v>0</v>
      </c>
    </row>
    <row r="4059" spans="1:8">
      <c r="A4059" t="s">
        <v>4</v>
      </c>
      <c r="B4059" s="4" t="s">
        <v>5</v>
      </c>
      <c r="C4059" s="4" t="s">
        <v>7</v>
      </c>
      <c r="D4059" s="4" t="s">
        <v>7</v>
      </c>
      <c r="E4059" s="4" t="s">
        <v>13</v>
      </c>
      <c r="F4059" s="4" t="s">
        <v>11</v>
      </c>
    </row>
    <row r="4060" spans="1:8">
      <c r="A4060" t="n">
        <v>43058</v>
      </c>
      <c r="B4060" s="35" t="n">
        <v>45</v>
      </c>
      <c r="C4060" s="7" t="n">
        <v>11</v>
      </c>
      <c r="D4060" s="7" t="n">
        <v>3</v>
      </c>
      <c r="E4060" s="7" t="n">
        <v>31.6000003814697</v>
      </c>
      <c r="F4060" s="7" t="n">
        <v>0</v>
      </c>
    </row>
    <row r="4061" spans="1:8">
      <c r="A4061" t="s">
        <v>4</v>
      </c>
      <c r="B4061" s="4" t="s">
        <v>5</v>
      </c>
      <c r="C4061" s="4" t="s">
        <v>7</v>
      </c>
      <c r="D4061" s="4" t="s">
        <v>7</v>
      </c>
      <c r="E4061" s="4" t="s">
        <v>13</v>
      </c>
      <c r="F4061" s="4" t="s">
        <v>13</v>
      </c>
      <c r="G4061" s="4" t="s">
        <v>13</v>
      </c>
      <c r="H4061" s="4" t="s">
        <v>11</v>
      </c>
    </row>
    <row r="4062" spans="1:8">
      <c r="A4062" t="n">
        <v>43067</v>
      </c>
      <c r="B4062" s="35" t="n">
        <v>45</v>
      </c>
      <c r="C4062" s="7" t="n">
        <v>2</v>
      </c>
      <c r="D4062" s="7" t="n">
        <v>3</v>
      </c>
      <c r="E4062" s="7" t="n">
        <v>-2.04999995231628</v>
      </c>
      <c r="F4062" s="7" t="n">
        <v>0.100000001490116</v>
      </c>
      <c r="G4062" s="7" t="n">
        <v>-11.0600004196167</v>
      </c>
      <c r="H4062" s="7" t="n">
        <v>3500</v>
      </c>
    </row>
    <row r="4063" spans="1:8">
      <c r="A4063" t="s">
        <v>4</v>
      </c>
      <c r="B4063" s="4" t="s">
        <v>5</v>
      </c>
      <c r="C4063" s="4" t="s">
        <v>7</v>
      </c>
      <c r="D4063" s="4" t="s">
        <v>7</v>
      </c>
      <c r="E4063" s="4" t="s">
        <v>13</v>
      </c>
      <c r="F4063" s="4" t="s">
        <v>13</v>
      </c>
      <c r="G4063" s="4" t="s">
        <v>13</v>
      </c>
      <c r="H4063" s="4" t="s">
        <v>11</v>
      </c>
      <c r="I4063" s="4" t="s">
        <v>7</v>
      </c>
    </row>
    <row r="4064" spans="1:8">
      <c r="A4064" t="n">
        <v>43084</v>
      </c>
      <c r="B4064" s="35" t="n">
        <v>45</v>
      </c>
      <c r="C4064" s="7" t="n">
        <v>4</v>
      </c>
      <c r="D4064" s="7" t="n">
        <v>3</v>
      </c>
      <c r="E4064" s="7" t="n">
        <v>357.549987792969</v>
      </c>
      <c r="F4064" s="7" t="n">
        <v>254.5</v>
      </c>
      <c r="G4064" s="7" t="n">
        <v>0</v>
      </c>
      <c r="H4064" s="7" t="n">
        <v>3500</v>
      </c>
      <c r="I4064" s="7" t="n">
        <v>1</v>
      </c>
    </row>
    <row r="4065" spans="1:9">
      <c r="A4065" t="s">
        <v>4</v>
      </c>
      <c r="B4065" s="4" t="s">
        <v>5</v>
      </c>
      <c r="C4065" s="4" t="s">
        <v>7</v>
      </c>
      <c r="D4065" s="4" t="s">
        <v>7</v>
      </c>
      <c r="E4065" s="4" t="s">
        <v>13</v>
      </c>
      <c r="F4065" s="4" t="s">
        <v>11</v>
      </c>
    </row>
    <row r="4066" spans="1:9">
      <c r="A4066" t="n">
        <v>43102</v>
      </c>
      <c r="B4066" s="35" t="n">
        <v>45</v>
      </c>
      <c r="C4066" s="7" t="n">
        <v>5</v>
      </c>
      <c r="D4066" s="7" t="n">
        <v>3</v>
      </c>
      <c r="E4066" s="7" t="n">
        <v>1.29999995231628</v>
      </c>
      <c r="F4066" s="7" t="n">
        <v>3500</v>
      </c>
    </row>
    <row r="4067" spans="1:9">
      <c r="A4067" t="s">
        <v>4</v>
      </c>
      <c r="B4067" s="4" t="s">
        <v>5</v>
      </c>
      <c r="C4067" s="4" t="s">
        <v>7</v>
      </c>
      <c r="D4067" s="4" t="s">
        <v>11</v>
      </c>
    </row>
    <row r="4068" spans="1:9">
      <c r="A4068" t="n">
        <v>43111</v>
      </c>
      <c r="B4068" s="17" t="n">
        <v>58</v>
      </c>
      <c r="C4068" s="7" t="n">
        <v>255</v>
      </c>
      <c r="D4068" s="7" t="n">
        <v>0</v>
      </c>
    </row>
    <row r="4069" spans="1:9">
      <c r="A4069" t="s">
        <v>4</v>
      </c>
      <c r="B4069" s="4" t="s">
        <v>5</v>
      </c>
      <c r="C4069" s="4" t="s">
        <v>11</v>
      </c>
    </row>
    <row r="4070" spans="1:9">
      <c r="A4070" t="n">
        <v>43115</v>
      </c>
      <c r="B4070" s="24" t="n">
        <v>16</v>
      </c>
      <c r="C4070" s="7" t="n">
        <v>500</v>
      </c>
    </row>
    <row r="4071" spans="1:9">
      <c r="A4071" t="s">
        <v>4</v>
      </c>
      <c r="B4071" s="4" t="s">
        <v>5</v>
      </c>
      <c r="C4071" s="4" t="s">
        <v>11</v>
      </c>
      <c r="D4071" s="4" t="s">
        <v>13</v>
      </c>
      <c r="E4071" s="4" t="s">
        <v>13</v>
      </c>
      <c r="F4071" s="4" t="s">
        <v>13</v>
      </c>
      <c r="G4071" s="4" t="s">
        <v>11</v>
      </c>
      <c r="H4071" s="4" t="s">
        <v>11</v>
      </c>
    </row>
    <row r="4072" spans="1:9">
      <c r="A4072" t="n">
        <v>43118</v>
      </c>
      <c r="B4072" s="45" t="n">
        <v>60</v>
      </c>
      <c r="C4072" s="7" t="n">
        <v>0</v>
      </c>
      <c r="D4072" s="7" t="n">
        <v>0</v>
      </c>
      <c r="E4072" s="7" t="n">
        <v>0</v>
      </c>
      <c r="F4072" s="7" t="n">
        <v>0</v>
      </c>
      <c r="G4072" s="7" t="n">
        <v>1000</v>
      </c>
      <c r="H4072" s="7" t="n">
        <v>0</v>
      </c>
    </row>
    <row r="4073" spans="1:9">
      <c r="A4073" t="s">
        <v>4</v>
      </c>
      <c r="B4073" s="4" t="s">
        <v>5</v>
      </c>
      <c r="C4073" s="4" t="s">
        <v>7</v>
      </c>
      <c r="D4073" s="4" t="s">
        <v>11</v>
      </c>
      <c r="E4073" s="4" t="s">
        <v>8</v>
      </c>
      <c r="F4073" s="4" t="s">
        <v>8</v>
      </c>
      <c r="G4073" s="4" t="s">
        <v>8</v>
      </c>
      <c r="H4073" s="4" t="s">
        <v>8</v>
      </c>
    </row>
    <row r="4074" spans="1:9">
      <c r="A4074" t="n">
        <v>43137</v>
      </c>
      <c r="B4074" s="38" t="n">
        <v>51</v>
      </c>
      <c r="C4074" s="7" t="n">
        <v>3</v>
      </c>
      <c r="D4074" s="7" t="n">
        <v>0</v>
      </c>
      <c r="E4074" s="7" t="s">
        <v>218</v>
      </c>
      <c r="F4074" s="7" t="s">
        <v>109</v>
      </c>
      <c r="G4074" s="7" t="s">
        <v>86</v>
      </c>
      <c r="H4074" s="7" t="s">
        <v>87</v>
      </c>
    </row>
    <row r="4075" spans="1:9">
      <c r="A4075" t="s">
        <v>4</v>
      </c>
      <c r="B4075" s="4" t="s">
        <v>5</v>
      </c>
      <c r="C4075" s="4" t="s">
        <v>7</v>
      </c>
      <c r="D4075" s="4" t="s">
        <v>11</v>
      </c>
    </row>
    <row r="4076" spans="1:9">
      <c r="A4076" t="n">
        <v>43150</v>
      </c>
      <c r="B4076" s="35" t="n">
        <v>45</v>
      </c>
      <c r="C4076" s="7" t="n">
        <v>7</v>
      </c>
      <c r="D4076" s="7" t="n">
        <v>255</v>
      </c>
    </row>
    <row r="4077" spans="1:9">
      <c r="A4077" t="s">
        <v>4</v>
      </c>
      <c r="B4077" s="4" t="s">
        <v>5</v>
      </c>
      <c r="C4077" s="4" t="s">
        <v>8</v>
      </c>
      <c r="D4077" s="4" t="s">
        <v>8</v>
      </c>
    </row>
    <row r="4078" spans="1:9">
      <c r="A4078" t="n">
        <v>43154</v>
      </c>
      <c r="B4078" s="46" t="n">
        <v>70</v>
      </c>
      <c r="C4078" s="7" t="s">
        <v>478</v>
      </c>
      <c r="D4078" s="7" t="s">
        <v>113</v>
      </c>
    </row>
    <row r="4079" spans="1:9">
      <c r="A4079" t="s">
        <v>4</v>
      </c>
      <c r="B4079" s="4" t="s">
        <v>5</v>
      </c>
      <c r="C4079" s="4" t="s">
        <v>11</v>
      </c>
    </row>
    <row r="4080" spans="1:9">
      <c r="A4080" t="n">
        <v>43168</v>
      </c>
      <c r="B4080" s="24" t="n">
        <v>16</v>
      </c>
      <c r="C4080" s="7" t="n">
        <v>500</v>
      </c>
    </row>
    <row r="4081" spans="1:8">
      <c r="A4081" t="s">
        <v>4</v>
      </c>
      <c r="B4081" s="4" t="s">
        <v>5</v>
      </c>
      <c r="C4081" s="4" t="s">
        <v>7</v>
      </c>
      <c r="D4081" s="4" t="s">
        <v>11</v>
      </c>
      <c r="E4081" s="4" t="s">
        <v>11</v>
      </c>
      <c r="F4081" s="4" t="s">
        <v>7</v>
      </c>
    </row>
    <row r="4082" spans="1:8">
      <c r="A4082" t="n">
        <v>43171</v>
      </c>
      <c r="B4082" s="43" t="n">
        <v>25</v>
      </c>
      <c r="C4082" s="7" t="n">
        <v>1</v>
      </c>
      <c r="D4082" s="7" t="n">
        <v>60</v>
      </c>
      <c r="E4082" s="7" t="n">
        <v>640</v>
      </c>
      <c r="F4082" s="7" t="n">
        <v>2</v>
      </c>
    </row>
    <row r="4083" spans="1:8">
      <c r="A4083" t="s">
        <v>4</v>
      </c>
      <c r="B4083" s="4" t="s">
        <v>5</v>
      </c>
      <c r="C4083" s="4" t="s">
        <v>8</v>
      </c>
      <c r="D4083" s="4" t="s">
        <v>11</v>
      </c>
    </row>
    <row r="4084" spans="1:8">
      <c r="A4084" t="n">
        <v>43178</v>
      </c>
      <c r="B4084" s="47" t="n">
        <v>29</v>
      </c>
      <c r="C4084" s="7" t="s">
        <v>411</v>
      </c>
      <c r="D4084" s="7" t="n">
        <v>65533</v>
      </c>
    </row>
    <row r="4085" spans="1:8">
      <c r="A4085" t="s">
        <v>4</v>
      </c>
      <c r="B4085" s="4" t="s">
        <v>5</v>
      </c>
      <c r="C4085" s="4" t="s">
        <v>7</v>
      </c>
      <c r="D4085" s="4" t="s">
        <v>11</v>
      </c>
      <c r="E4085" s="4" t="s">
        <v>8</v>
      </c>
    </row>
    <row r="4086" spans="1:8">
      <c r="A4086" t="n">
        <v>43187</v>
      </c>
      <c r="B4086" s="38" t="n">
        <v>51</v>
      </c>
      <c r="C4086" s="7" t="n">
        <v>4</v>
      </c>
      <c r="D4086" s="7" t="n">
        <v>2</v>
      </c>
      <c r="E4086" s="7" t="s">
        <v>242</v>
      </c>
    </row>
    <row r="4087" spans="1:8">
      <c r="A4087" t="s">
        <v>4</v>
      </c>
      <c r="B4087" s="4" t="s">
        <v>5</v>
      </c>
      <c r="C4087" s="4" t="s">
        <v>11</v>
      </c>
    </row>
    <row r="4088" spans="1:8">
      <c r="A4088" t="n">
        <v>43200</v>
      </c>
      <c r="B4088" s="24" t="n">
        <v>16</v>
      </c>
      <c r="C4088" s="7" t="n">
        <v>0</v>
      </c>
    </row>
    <row r="4089" spans="1:8">
      <c r="A4089" t="s">
        <v>4</v>
      </c>
      <c r="B4089" s="4" t="s">
        <v>5</v>
      </c>
      <c r="C4089" s="4" t="s">
        <v>11</v>
      </c>
      <c r="D4089" s="4" t="s">
        <v>7</v>
      </c>
      <c r="E4089" s="4" t="s">
        <v>14</v>
      </c>
      <c r="F4089" s="4" t="s">
        <v>79</v>
      </c>
      <c r="G4089" s="4" t="s">
        <v>7</v>
      </c>
      <c r="H4089" s="4" t="s">
        <v>7</v>
      </c>
    </row>
    <row r="4090" spans="1:8">
      <c r="A4090" t="n">
        <v>43203</v>
      </c>
      <c r="B4090" s="39" t="n">
        <v>26</v>
      </c>
      <c r="C4090" s="7" t="n">
        <v>2</v>
      </c>
      <c r="D4090" s="7" t="n">
        <v>17</v>
      </c>
      <c r="E4090" s="7" t="n">
        <v>6387</v>
      </c>
      <c r="F4090" s="7" t="s">
        <v>479</v>
      </c>
      <c r="G4090" s="7" t="n">
        <v>2</v>
      </c>
      <c r="H4090" s="7" t="n">
        <v>0</v>
      </c>
    </row>
    <row r="4091" spans="1:8">
      <c r="A4091" t="s">
        <v>4</v>
      </c>
      <c r="B4091" s="4" t="s">
        <v>5</v>
      </c>
    </row>
    <row r="4092" spans="1:8">
      <c r="A4092" t="n">
        <v>43238</v>
      </c>
      <c r="B4092" s="40" t="n">
        <v>28</v>
      </c>
    </row>
    <row r="4093" spans="1:8">
      <c r="A4093" t="s">
        <v>4</v>
      </c>
      <c r="B4093" s="4" t="s">
        <v>5</v>
      </c>
      <c r="C4093" s="4" t="s">
        <v>8</v>
      </c>
      <c r="D4093" s="4" t="s">
        <v>11</v>
      </c>
    </row>
    <row r="4094" spans="1:8">
      <c r="A4094" t="n">
        <v>43239</v>
      </c>
      <c r="B4094" s="47" t="n">
        <v>29</v>
      </c>
      <c r="C4094" s="7" t="s">
        <v>17</v>
      </c>
      <c r="D4094" s="7" t="n">
        <v>65533</v>
      </c>
    </row>
    <row r="4095" spans="1:8">
      <c r="A4095" t="s">
        <v>4</v>
      </c>
      <c r="B4095" s="4" t="s">
        <v>5</v>
      </c>
      <c r="C4095" s="4" t="s">
        <v>7</v>
      </c>
      <c r="D4095" s="4" t="s">
        <v>11</v>
      </c>
      <c r="E4095" s="4" t="s">
        <v>11</v>
      </c>
      <c r="F4095" s="4" t="s">
        <v>7</v>
      </c>
    </row>
    <row r="4096" spans="1:8">
      <c r="A4096" t="n">
        <v>43243</v>
      </c>
      <c r="B4096" s="43" t="n">
        <v>25</v>
      </c>
      <c r="C4096" s="7" t="n">
        <v>1</v>
      </c>
      <c r="D4096" s="7" t="n">
        <v>65535</v>
      </c>
      <c r="E4096" s="7" t="n">
        <v>65535</v>
      </c>
      <c r="F4096" s="7" t="n">
        <v>0</v>
      </c>
    </row>
    <row r="4097" spans="1:8">
      <c r="A4097" t="s">
        <v>4</v>
      </c>
      <c r="B4097" s="4" t="s">
        <v>5</v>
      </c>
      <c r="C4097" s="4" t="s">
        <v>7</v>
      </c>
      <c r="D4097" s="4" t="s">
        <v>11</v>
      </c>
      <c r="E4097" s="4" t="s">
        <v>8</v>
      </c>
      <c r="F4097" s="4" t="s">
        <v>8</v>
      </c>
      <c r="G4097" s="4" t="s">
        <v>8</v>
      </c>
      <c r="H4097" s="4" t="s">
        <v>8</v>
      </c>
    </row>
    <row r="4098" spans="1:8">
      <c r="A4098" t="n">
        <v>43250</v>
      </c>
      <c r="B4098" s="38" t="n">
        <v>51</v>
      </c>
      <c r="C4098" s="7" t="n">
        <v>3</v>
      </c>
      <c r="D4098" s="7" t="n">
        <v>0</v>
      </c>
      <c r="E4098" s="7" t="s">
        <v>117</v>
      </c>
      <c r="F4098" s="7" t="s">
        <v>87</v>
      </c>
      <c r="G4098" s="7" t="s">
        <v>86</v>
      </c>
      <c r="H4098" s="7" t="s">
        <v>87</v>
      </c>
    </row>
    <row r="4099" spans="1:8">
      <c r="A4099" t="s">
        <v>4</v>
      </c>
      <c r="B4099" s="4" t="s">
        <v>5</v>
      </c>
      <c r="C4099" s="4" t="s">
        <v>11</v>
      </c>
      <c r="D4099" s="4" t="s">
        <v>7</v>
      </c>
      <c r="E4099" s="4" t="s">
        <v>13</v>
      </c>
      <c r="F4099" s="4" t="s">
        <v>11</v>
      </c>
    </row>
    <row r="4100" spans="1:8">
      <c r="A4100" t="n">
        <v>43263</v>
      </c>
      <c r="B4100" s="41" t="n">
        <v>59</v>
      </c>
      <c r="C4100" s="7" t="n">
        <v>0</v>
      </c>
      <c r="D4100" s="7" t="n">
        <v>13</v>
      </c>
      <c r="E4100" s="7" t="n">
        <v>0.150000005960464</v>
      </c>
      <c r="F4100" s="7" t="n">
        <v>0</v>
      </c>
    </row>
    <row r="4101" spans="1:8">
      <c r="A4101" t="s">
        <v>4</v>
      </c>
      <c r="B4101" s="4" t="s">
        <v>5</v>
      </c>
      <c r="C4101" s="4" t="s">
        <v>11</v>
      </c>
    </row>
    <row r="4102" spans="1:8">
      <c r="A4102" t="n">
        <v>43273</v>
      </c>
      <c r="B4102" s="24" t="n">
        <v>16</v>
      </c>
      <c r="C4102" s="7" t="n">
        <v>1000</v>
      </c>
    </row>
    <row r="4103" spans="1:8">
      <c r="A4103" t="s">
        <v>4</v>
      </c>
      <c r="B4103" s="4" t="s">
        <v>5</v>
      </c>
      <c r="C4103" s="4" t="s">
        <v>11</v>
      </c>
      <c r="D4103" s="4" t="s">
        <v>13</v>
      </c>
      <c r="E4103" s="4" t="s">
        <v>13</v>
      </c>
      <c r="F4103" s="4" t="s">
        <v>13</v>
      </c>
      <c r="G4103" s="4" t="s">
        <v>11</v>
      </c>
      <c r="H4103" s="4" t="s">
        <v>11</v>
      </c>
    </row>
    <row r="4104" spans="1:8">
      <c r="A4104" t="n">
        <v>43276</v>
      </c>
      <c r="B4104" s="45" t="n">
        <v>60</v>
      </c>
      <c r="C4104" s="7" t="n">
        <v>0</v>
      </c>
      <c r="D4104" s="7" t="n">
        <v>45</v>
      </c>
      <c r="E4104" s="7" t="n">
        <v>0</v>
      </c>
      <c r="F4104" s="7" t="n">
        <v>0</v>
      </c>
      <c r="G4104" s="7" t="n">
        <v>1000</v>
      </c>
      <c r="H4104" s="7" t="n">
        <v>0</v>
      </c>
    </row>
    <row r="4105" spans="1:8">
      <c r="A4105" t="s">
        <v>4</v>
      </c>
      <c r="B4105" s="4" t="s">
        <v>5</v>
      </c>
      <c r="C4105" s="4" t="s">
        <v>11</v>
      </c>
    </row>
    <row r="4106" spans="1:8">
      <c r="A4106" t="n">
        <v>43295</v>
      </c>
      <c r="B4106" s="24" t="n">
        <v>16</v>
      </c>
      <c r="C4106" s="7" t="n">
        <v>1000</v>
      </c>
    </row>
    <row r="4107" spans="1:8">
      <c r="A4107" t="s">
        <v>4</v>
      </c>
      <c r="B4107" s="4" t="s">
        <v>5</v>
      </c>
      <c r="C4107" s="4" t="s">
        <v>7</v>
      </c>
      <c r="D4107" s="4" t="s">
        <v>7</v>
      </c>
    </row>
    <row r="4108" spans="1:8">
      <c r="A4108" t="n">
        <v>43298</v>
      </c>
      <c r="B4108" s="36" t="n">
        <v>49</v>
      </c>
      <c r="C4108" s="7" t="n">
        <v>2</v>
      </c>
      <c r="D4108" s="7" t="n">
        <v>0</v>
      </c>
    </row>
    <row r="4109" spans="1:8">
      <c r="A4109" t="s">
        <v>4</v>
      </c>
      <c r="B4109" s="4" t="s">
        <v>5</v>
      </c>
      <c r="C4109" s="4" t="s">
        <v>7</v>
      </c>
      <c r="D4109" s="4" t="s">
        <v>11</v>
      </c>
      <c r="E4109" s="4" t="s">
        <v>14</v>
      </c>
      <c r="F4109" s="4" t="s">
        <v>11</v>
      </c>
      <c r="G4109" s="4" t="s">
        <v>14</v>
      </c>
      <c r="H4109" s="4" t="s">
        <v>7</v>
      </c>
    </row>
    <row r="4110" spans="1:8">
      <c r="A4110" t="n">
        <v>43301</v>
      </c>
      <c r="B4110" s="36" t="n">
        <v>49</v>
      </c>
      <c r="C4110" s="7" t="n">
        <v>0</v>
      </c>
      <c r="D4110" s="7" t="n">
        <v>551</v>
      </c>
      <c r="E4110" s="7" t="n">
        <v>1065353216</v>
      </c>
      <c r="F4110" s="7" t="n">
        <v>0</v>
      </c>
      <c r="G4110" s="7" t="n">
        <v>0</v>
      </c>
      <c r="H4110" s="7" t="n">
        <v>0</v>
      </c>
    </row>
    <row r="4111" spans="1:8">
      <c r="A4111" t="s">
        <v>4</v>
      </c>
      <c r="B4111" s="4" t="s">
        <v>5</v>
      </c>
      <c r="C4111" s="4" t="s">
        <v>7</v>
      </c>
      <c r="D4111" s="4" t="s">
        <v>11</v>
      </c>
      <c r="E4111" s="4" t="s">
        <v>13</v>
      </c>
    </row>
    <row r="4112" spans="1:8">
      <c r="A4112" t="n">
        <v>43316</v>
      </c>
      <c r="B4112" s="17" t="n">
        <v>58</v>
      </c>
      <c r="C4112" s="7" t="n">
        <v>101</v>
      </c>
      <c r="D4112" s="7" t="n">
        <v>500</v>
      </c>
      <c r="E4112" s="7" t="n">
        <v>1</v>
      </c>
    </row>
    <row r="4113" spans="1:8">
      <c r="A4113" t="s">
        <v>4</v>
      </c>
      <c r="B4113" s="4" t="s">
        <v>5</v>
      </c>
      <c r="C4113" s="4" t="s">
        <v>7</v>
      </c>
      <c r="D4113" s="4" t="s">
        <v>11</v>
      </c>
    </row>
    <row r="4114" spans="1:8">
      <c r="A4114" t="n">
        <v>43324</v>
      </c>
      <c r="B4114" s="17" t="n">
        <v>58</v>
      </c>
      <c r="C4114" s="7" t="n">
        <v>254</v>
      </c>
      <c r="D4114" s="7" t="n">
        <v>0</v>
      </c>
    </row>
    <row r="4115" spans="1:8">
      <c r="A4115" t="s">
        <v>4</v>
      </c>
      <c r="B4115" s="4" t="s">
        <v>5</v>
      </c>
      <c r="C4115" s="4" t="s">
        <v>11</v>
      </c>
      <c r="D4115" s="4" t="s">
        <v>13</v>
      </c>
      <c r="E4115" s="4" t="s">
        <v>13</v>
      </c>
      <c r="F4115" s="4" t="s">
        <v>13</v>
      </c>
      <c r="G4115" s="4" t="s">
        <v>11</v>
      </c>
      <c r="H4115" s="4" t="s">
        <v>11</v>
      </c>
    </row>
    <row r="4116" spans="1:8">
      <c r="A4116" t="n">
        <v>43328</v>
      </c>
      <c r="B4116" s="45" t="n">
        <v>60</v>
      </c>
      <c r="C4116" s="7" t="n">
        <v>0</v>
      </c>
      <c r="D4116" s="7" t="n">
        <v>0</v>
      </c>
      <c r="E4116" s="7" t="n">
        <v>0</v>
      </c>
      <c r="F4116" s="7" t="n">
        <v>0</v>
      </c>
      <c r="G4116" s="7" t="n">
        <v>0</v>
      </c>
      <c r="H4116" s="7" t="n">
        <v>0</v>
      </c>
    </row>
    <row r="4117" spans="1:8">
      <c r="A4117" t="s">
        <v>4</v>
      </c>
      <c r="B4117" s="4" t="s">
        <v>5</v>
      </c>
      <c r="C4117" s="4" t="s">
        <v>7</v>
      </c>
      <c r="D4117" s="4" t="s">
        <v>7</v>
      </c>
      <c r="E4117" s="4" t="s">
        <v>13</v>
      </c>
      <c r="F4117" s="4" t="s">
        <v>13</v>
      </c>
      <c r="G4117" s="4" t="s">
        <v>13</v>
      </c>
      <c r="H4117" s="4" t="s">
        <v>11</v>
      </c>
    </row>
    <row r="4118" spans="1:8">
      <c r="A4118" t="n">
        <v>43347</v>
      </c>
      <c r="B4118" s="35" t="n">
        <v>45</v>
      </c>
      <c r="C4118" s="7" t="n">
        <v>2</v>
      </c>
      <c r="D4118" s="7" t="n">
        <v>3</v>
      </c>
      <c r="E4118" s="7" t="n">
        <v>-6.05999994277954</v>
      </c>
      <c r="F4118" s="7" t="n">
        <v>0.579999983310699</v>
      </c>
      <c r="G4118" s="7" t="n">
        <v>-1.53999996185303</v>
      </c>
      <c r="H4118" s="7" t="n">
        <v>0</v>
      </c>
    </row>
    <row r="4119" spans="1:8">
      <c r="A4119" t="s">
        <v>4</v>
      </c>
      <c r="B4119" s="4" t="s">
        <v>5</v>
      </c>
      <c r="C4119" s="4" t="s">
        <v>7</v>
      </c>
      <c r="D4119" s="4" t="s">
        <v>7</v>
      </c>
      <c r="E4119" s="4" t="s">
        <v>13</v>
      </c>
      <c r="F4119" s="4" t="s">
        <v>13</v>
      </c>
      <c r="G4119" s="4" t="s">
        <v>13</v>
      </c>
      <c r="H4119" s="4" t="s">
        <v>11</v>
      </c>
      <c r="I4119" s="4" t="s">
        <v>7</v>
      </c>
    </row>
    <row r="4120" spans="1:8">
      <c r="A4120" t="n">
        <v>43364</v>
      </c>
      <c r="B4120" s="35" t="n">
        <v>45</v>
      </c>
      <c r="C4120" s="7" t="n">
        <v>4</v>
      </c>
      <c r="D4120" s="7" t="n">
        <v>3</v>
      </c>
      <c r="E4120" s="7" t="n">
        <v>13.8999996185303</v>
      </c>
      <c r="F4120" s="7" t="n">
        <v>212.720001220703</v>
      </c>
      <c r="G4120" s="7" t="n">
        <v>0</v>
      </c>
      <c r="H4120" s="7" t="n">
        <v>0</v>
      </c>
      <c r="I4120" s="7" t="n">
        <v>0</v>
      </c>
    </row>
    <row r="4121" spans="1:8">
      <c r="A4121" t="s">
        <v>4</v>
      </c>
      <c r="B4121" s="4" t="s">
        <v>5</v>
      </c>
      <c r="C4121" s="4" t="s">
        <v>7</v>
      </c>
      <c r="D4121" s="4" t="s">
        <v>7</v>
      </c>
      <c r="E4121" s="4" t="s">
        <v>13</v>
      </c>
      <c r="F4121" s="4" t="s">
        <v>11</v>
      </c>
    </row>
    <row r="4122" spans="1:8">
      <c r="A4122" t="n">
        <v>43382</v>
      </c>
      <c r="B4122" s="35" t="n">
        <v>45</v>
      </c>
      <c r="C4122" s="7" t="n">
        <v>5</v>
      </c>
      <c r="D4122" s="7" t="n">
        <v>3</v>
      </c>
      <c r="E4122" s="7" t="n">
        <v>1.60000002384186</v>
      </c>
      <c r="F4122" s="7" t="n">
        <v>0</v>
      </c>
    </row>
    <row r="4123" spans="1:8">
      <c r="A4123" t="s">
        <v>4</v>
      </c>
      <c r="B4123" s="4" t="s">
        <v>5</v>
      </c>
      <c r="C4123" s="4" t="s">
        <v>7</v>
      </c>
      <c r="D4123" s="4" t="s">
        <v>7</v>
      </c>
      <c r="E4123" s="4" t="s">
        <v>13</v>
      </c>
      <c r="F4123" s="4" t="s">
        <v>11</v>
      </c>
    </row>
    <row r="4124" spans="1:8">
      <c r="A4124" t="n">
        <v>43391</v>
      </c>
      <c r="B4124" s="35" t="n">
        <v>45</v>
      </c>
      <c r="C4124" s="7" t="n">
        <v>11</v>
      </c>
      <c r="D4124" s="7" t="n">
        <v>3</v>
      </c>
      <c r="E4124" s="7" t="n">
        <v>34.5</v>
      </c>
      <c r="F4124" s="7" t="n">
        <v>0</v>
      </c>
    </row>
    <row r="4125" spans="1:8">
      <c r="A4125" t="s">
        <v>4</v>
      </c>
      <c r="B4125" s="4" t="s">
        <v>5</v>
      </c>
      <c r="C4125" s="4" t="s">
        <v>7</v>
      </c>
      <c r="D4125" s="4" t="s">
        <v>7</v>
      </c>
      <c r="E4125" s="4" t="s">
        <v>13</v>
      </c>
      <c r="F4125" s="4" t="s">
        <v>13</v>
      </c>
      <c r="G4125" s="4" t="s">
        <v>13</v>
      </c>
      <c r="H4125" s="4" t="s">
        <v>11</v>
      </c>
    </row>
    <row r="4126" spans="1:8">
      <c r="A4126" t="n">
        <v>43400</v>
      </c>
      <c r="B4126" s="35" t="n">
        <v>45</v>
      </c>
      <c r="C4126" s="7" t="n">
        <v>2</v>
      </c>
      <c r="D4126" s="7" t="n">
        <v>3</v>
      </c>
      <c r="E4126" s="7" t="n">
        <v>-6.05999994277954</v>
      </c>
      <c r="F4126" s="7" t="n">
        <v>1.52999997138977</v>
      </c>
      <c r="G4126" s="7" t="n">
        <v>-1.53999996185303</v>
      </c>
      <c r="H4126" s="7" t="n">
        <v>6000</v>
      </c>
    </row>
    <row r="4127" spans="1:8">
      <c r="A4127" t="s">
        <v>4</v>
      </c>
      <c r="B4127" s="4" t="s">
        <v>5</v>
      </c>
      <c r="C4127" s="4" t="s">
        <v>7</v>
      </c>
      <c r="D4127" s="4" t="s">
        <v>7</v>
      </c>
      <c r="E4127" s="4" t="s">
        <v>13</v>
      </c>
      <c r="F4127" s="4" t="s">
        <v>13</v>
      </c>
      <c r="G4127" s="4" t="s">
        <v>13</v>
      </c>
      <c r="H4127" s="4" t="s">
        <v>11</v>
      </c>
      <c r="I4127" s="4" t="s">
        <v>7</v>
      </c>
    </row>
    <row r="4128" spans="1:8">
      <c r="A4128" t="n">
        <v>43417</v>
      </c>
      <c r="B4128" s="35" t="n">
        <v>45</v>
      </c>
      <c r="C4128" s="7" t="n">
        <v>4</v>
      </c>
      <c r="D4128" s="7" t="n">
        <v>3</v>
      </c>
      <c r="E4128" s="7" t="n">
        <v>12.3400001525879</v>
      </c>
      <c r="F4128" s="7" t="n">
        <v>180.089996337891</v>
      </c>
      <c r="G4128" s="7" t="n">
        <v>0</v>
      </c>
      <c r="H4128" s="7" t="n">
        <v>6000</v>
      </c>
      <c r="I4128" s="7" t="n">
        <v>1</v>
      </c>
    </row>
    <row r="4129" spans="1:9">
      <c r="A4129" t="s">
        <v>4</v>
      </c>
      <c r="B4129" s="4" t="s">
        <v>5</v>
      </c>
      <c r="C4129" s="4" t="s">
        <v>7</v>
      </c>
      <c r="D4129" s="4" t="s">
        <v>7</v>
      </c>
      <c r="E4129" s="4" t="s">
        <v>13</v>
      </c>
      <c r="F4129" s="4" t="s">
        <v>11</v>
      </c>
    </row>
    <row r="4130" spans="1:9">
      <c r="A4130" t="n">
        <v>43435</v>
      </c>
      <c r="B4130" s="35" t="n">
        <v>45</v>
      </c>
      <c r="C4130" s="7" t="n">
        <v>5</v>
      </c>
      <c r="D4130" s="7" t="n">
        <v>3</v>
      </c>
      <c r="E4130" s="7" t="n">
        <v>1.20000004768372</v>
      </c>
      <c r="F4130" s="7" t="n">
        <v>6000</v>
      </c>
    </row>
    <row r="4131" spans="1:9">
      <c r="A4131" t="s">
        <v>4</v>
      </c>
      <c r="B4131" s="4" t="s">
        <v>5</v>
      </c>
      <c r="C4131" s="4" t="s">
        <v>7</v>
      </c>
      <c r="D4131" s="4" t="s">
        <v>11</v>
      </c>
      <c r="E4131" s="4" t="s">
        <v>8</v>
      </c>
      <c r="F4131" s="4" t="s">
        <v>8</v>
      </c>
      <c r="G4131" s="4" t="s">
        <v>8</v>
      </c>
      <c r="H4131" s="4" t="s">
        <v>8</v>
      </c>
    </row>
    <row r="4132" spans="1:9">
      <c r="A4132" t="n">
        <v>43444</v>
      </c>
      <c r="B4132" s="38" t="n">
        <v>51</v>
      </c>
      <c r="C4132" s="7" t="n">
        <v>3</v>
      </c>
      <c r="D4132" s="7" t="n">
        <v>2</v>
      </c>
      <c r="E4132" s="7" t="s">
        <v>276</v>
      </c>
      <c r="F4132" s="7" t="s">
        <v>87</v>
      </c>
      <c r="G4132" s="7" t="s">
        <v>86</v>
      </c>
      <c r="H4132" s="7" t="s">
        <v>87</v>
      </c>
    </row>
    <row r="4133" spans="1:9">
      <c r="A4133" t="s">
        <v>4</v>
      </c>
      <c r="B4133" s="4" t="s">
        <v>5</v>
      </c>
      <c r="C4133" s="4" t="s">
        <v>11</v>
      </c>
      <c r="D4133" s="4" t="s">
        <v>11</v>
      </c>
      <c r="E4133" s="4" t="s">
        <v>13</v>
      </c>
      <c r="F4133" s="4" t="s">
        <v>13</v>
      </c>
      <c r="G4133" s="4" t="s">
        <v>13</v>
      </c>
      <c r="H4133" s="4" t="s">
        <v>13</v>
      </c>
      <c r="I4133" s="4" t="s">
        <v>7</v>
      </c>
      <c r="J4133" s="4" t="s">
        <v>11</v>
      </c>
    </row>
    <row r="4134" spans="1:9">
      <c r="A4134" t="n">
        <v>43457</v>
      </c>
      <c r="B4134" s="50" t="n">
        <v>55</v>
      </c>
      <c r="C4134" s="7" t="n">
        <v>2</v>
      </c>
      <c r="D4134" s="7" t="n">
        <v>65533</v>
      </c>
      <c r="E4134" s="7" t="n">
        <v>-6.13000011444092</v>
      </c>
      <c r="F4134" s="7" t="n">
        <v>0.159999996423721</v>
      </c>
      <c r="G4134" s="7" t="n">
        <v>-1.5</v>
      </c>
      <c r="H4134" s="7" t="n">
        <v>1.20000004768372</v>
      </c>
      <c r="I4134" s="7" t="n">
        <v>1</v>
      </c>
      <c r="J4134" s="7" t="n">
        <v>0</v>
      </c>
    </row>
    <row r="4135" spans="1:9">
      <c r="A4135" t="s">
        <v>4</v>
      </c>
      <c r="B4135" s="4" t="s">
        <v>5</v>
      </c>
      <c r="C4135" s="4" t="s">
        <v>7</v>
      </c>
      <c r="D4135" s="4" t="s">
        <v>11</v>
      </c>
    </row>
    <row r="4136" spans="1:9">
      <c r="A4136" t="n">
        <v>43481</v>
      </c>
      <c r="B4136" s="17" t="n">
        <v>58</v>
      </c>
      <c r="C4136" s="7" t="n">
        <v>255</v>
      </c>
      <c r="D4136" s="7" t="n">
        <v>0</v>
      </c>
    </row>
    <row r="4137" spans="1:9">
      <c r="A4137" t="s">
        <v>4</v>
      </c>
      <c r="B4137" s="4" t="s">
        <v>5</v>
      </c>
      <c r="C4137" s="4" t="s">
        <v>11</v>
      </c>
      <c r="D4137" s="4" t="s">
        <v>7</v>
      </c>
    </row>
    <row r="4138" spans="1:9">
      <c r="A4138" t="n">
        <v>43485</v>
      </c>
      <c r="B4138" s="51" t="n">
        <v>56</v>
      </c>
      <c r="C4138" s="7" t="n">
        <v>2</v>
      </c>
      <c r="D4138" s="7" t="n">
        <v>0</v>
      </c>
    </row>
    <row r="4139" spans="1:9">
      <c r="A4139" t="s">
        <v>4</v>
      </c>
      <c r="B4139" s="4" t="s">
        <v>5</v>
      </c>
      <c r="C4139" s="4" t="s">
        <v>11</v>
      </c>
      <c r="D4139" s="4" t="s">
        <v>13</v>
      </c>
      <c r="E4139" s="4" t="s">
        <v>13</v>
      </c>
      <c r="F4139" s="4" t="s">
        <v>7</v>
      </c>
    </row>
    <row r="4140" spans="1:9">
      <c r="A4140" t="n">
        <v>43489</v>
      </c>
      <c r="B4140" s="55" t="n">
        <v>52</v>
      </c>
      <c r="C4140" s="7" t="n">
        <v>2</v>
      </c>
      <c r="D4140" s="7" t="n">
        <v>160</v>
      </c>
      <c r="E4140" s="7" t="n">
        <v>5</v>
      </c>
      <c r="F4140" s="7" t="n">
        <v>0</v>
      </c>
    </row>
    <row r="4141" spans="1:9">
      <c r="A4141" t="s">
        <v>4</v>
      </c>
      <c r="B4141" s="4" t="s">
        <v>5</v>
      </c>
      <c r="C4141" s="4" t="s">
        <v>11</v>
      </c>
    </row>
    <row r="4142" spans="1:9">
      <c r="A4142" t="n">
        <v>43501</v>
      </c>
      <c r="B4142" s="53" t="n">
        <v>54</v>
      </c>
      <c r="C4142" s="7" t="n">
        <v>2</v>
      </c>
    </row>
    <row r="4143" spans="1:9">
      <c r="A4143" t="s">
        <v>4</v>
      </c>
      <c r="B4143" s="4" t="s">
        <v>5</v>
      </c>
      <c r="C4143" s="4" t="s">
        <v>7</v>
      </c>
      <c r="D4143" s="4" t="s">
        <v>11</v>
      </c>
    </row>
    <row r="4144" spans="1:9">
      <c r="A4144" t="n">
        <v>43504</v>
      </c>
      <c r="B4144" s="35" t="n">
        <v>45</v>
      </c>
      <c r="C4144" s="7" t="n">
        <v>7</v>
      </c>
      <c r="D4144" s="7" t="n">
        <v>255</v>
      </c>
    </row>
    <row r="4145" spans="1:10">
      <c r="A4145" t="s">
        <v>4</v>
      </c>
      <c r="B4145" s="4" t="s">
        <v>5</v>
      </c>
      <c r="C4145" s="4" t="s">
        <v>7</v>
      </c>
      <c r="D4145" s="4" t="s">
        <v>11</v>
      </c>
      <c r="E4145" s="4" t="s">
        <v>11</v>
      </c>
      <c r="F4145" s="4" t="s">
        <v>7</v>
      </c>
    </row>
    <row r="4146" spans="1:10">
      <c r="A4146" t="n">
        <v>43508</v>
      </c>
      <c r="B4146" s="43" t="n">
        <v>25</v>
      </c>
      <c r="C4146" s="7" t="n">
        <v>1</v>
      </c>
      <c r="D4146" s="7" t="n">
        <v>60</v>
      </c>
      <c r="E4146" s="7" t="n">
        <v>640</v>
      </c>
      <c r="F4146" s="7" t="n">
        <v>1</v>
      </c>
    </row>
    <row r="4147" spans="1:10">
      <c r="A4147" t="s">
        <v>4</v>
      </c>
      <c r="B4147" s="4" t="s">
        <v>5</v>
      </c>
      <c r="C4147" s="4" t="s">
        <v>7</v>
      </c>
      <c r="D4147" s="4" t="s">
        <v>11</v>
      </c>
      <c r="E4147" s="4" t="s">
        <v>8</v>
      </c>
    </row>
    <row r="4148" spans="1:10">
      <c r="A4148" t="n">
        <v>43515</v>
      </c>
      <c r="B4148" s="38" t="n">
        <v>51</v>
      </c>
      <c r="C4148" s="7" t="n">
        <v>4</v>
      </c>
      <c r="D4148" s="7" t="n">
        <v>0</v>
      </c>
      <c r="E4148" s="7" t="s">
        <v>121</v>
      </c>
    </row>
    <row r="4149" spans="1:10">
      <c r="A4149" t="s">
        <v>4</v>
      </c>
      <c r="B4149" s="4" t="s">
        <v>5</v>
      </c>
      <c r="C4149" s="4" t="s">
        <v>11</v>
      </c>
    </row>
    <row r="4150" spans="1:10">
      <c r="A4150" t="n">
        <v>43529</v>
      </c>
      <c r="B4150" s="24" t="n">
        <v>16</v>
      </c>
      <c r="C4150" s="7" t="n">
        <v>0</v>
      </c>
    </row>
    <row r="4151" spans="1:10">
      <c r="A4151" t="s">
        <v>4</v>
      </c>
      <c r="B4151" s="4" t="s">
        <v>5</v>
      </c>
      <c r="C4151" s="4" t="s">
        <v>11</v>
      </c>
      <c r="D4151" s="4" t="s">
        <v>7</v>
      </c>
      <c r="E4151" s="4" t="s">
        <v>14</v>
      </c>
      <c r="F4151" s="4" t="s">
        <v>79</v>
      </c>
      <c r="G4151" s="4" t="s">
        <v>7</v>
      </c>
      <c r="H4151" s="4" t="s">
        <v>7</v>
      </c>
      <c r="I4151" s="4" t="s">
        <v>7</v>
      </c>
      <c r="J4151" s="4" t="s">
        <v>14</v>
      </c>
      <c r="K4151" s="4" t="s">
        <v>79</v>
      </c>
      <c r="L4151" s="4" t="s">
        <v>7</v>
      </c>
      <c r="M4151" s="4" t="s">
        <v>7</v>
      </c>
    </row>
    <row r="4152" spans="1:10">
      <c r="A4152" t="n">
        <v>43532</v>
      </c>
      <c r="B4152" s="39" t="n">
        <v>26</v>
      </c>
      <c r="C4152" s="7" t="n">
        <v>0</v>
      </c>
      <c r="D4152" s="7" t="n">
        <v>17</v>
      </c>
      <c r="E4152" s="7" t="n">
        <v>60310</v>
      </c>
      <c r="F4152" s="7" t="s">
        <v>480</v>
      </c>
      <c r="G4152" s="7" t="n">
        <v>2</v>
      </c>
      <c r="H4152" s="7" t="n">
        <v>3</v>
      </c>
      <c r="I4152" s="7" t="n">
        <v>17</v>
      </c>
      <c r="J4152" s="7" t="n">
        <v>60311</v>
      </c>
      <c r="K4152" s="7" t="s">
        <v>481</v>
      </c>
      <c r="L4152" s="7" t="n">
        <v>2</v>
      </c>
      <c r="M4152" s="7" t="n">
        <v>0</v>
      </c>
    </row>
    <row r="4153" spans="1:10">
      <c r="A4153" t="s">
        <v>4</v>
      </c>
      <c r="B4153" s="4" t="s">
        <v>5</v>
      </c>
    </row>
    <row r="4154" spans="1:10">
      <c r="A4154" t="n">
        <v>43671</v>
      </c>
      <c r="B4154" s="40" t="n">
        <v>28</v>
      </c>
    </row>
    <row r="4155" spans="1:10">
      <c r="A4155" t="s">
        <v>4</v>
      </c>
      <c r="B4155" s="4" t="s">
        <v>5</v>
      </c>
      <c r="C4155" s="4" t="s">
        <v>7</v>
      </c>
      <c r="D4155" s="4" t="s">
        <v>11</v>
      </c>
      <c r="E4155" s="4" t="s">
        <v>11</v>
      </c>
      <c r="F4155" s="4" t="s">
        <v>7</v>
      </c>
    </row>
    <row r="4156" spans="1:10">
      <c r="A4156" t="n">
        <v>43672</v>
      </c>
      <c r="B4156" s="43" t="n">
        <v>25</v>
      </c>
      <c r="C4156" s="7" t="n">
        <v>1</v>
      </c>
      <c r="D4156" s="7" t="n">
        <v>65535</v>
      </c>
      <c r="E4156" s="7" t="n">
        <v>65535</v>
      </c>
      <c r="F4156" s="7" t="n">
        <v>0</v>
      </c>
    </row>
    <row r="4157" spans="1:10">
      <c r="A4157" t="s">
        <v>4</v>
      </c>
      <c r="B4157" s="4" t="s">
        <v>5</v>
      </c>
      <c r="C4157" s="4" t="s">
        <v>7</v>
      </c>
      <c r="D4157" s="4" t="s">
        <v>11</v>
      </c>
      <c r="E4157" s="4" t="s">
        <v>8</v>
      </c>
    </row>
    <row r="4158" spans="1:10">
      <c r="A4158" t="n">
        <v>43679</v>
      </c>
      <c r="B4158" s="38" t="n">
        <v>51</v>
      </c>
      <c r="C4158" s="7" t="n">
        <v>4</v>
      </c>
      <c r="D4158" s="7" t="n">
        <v>2</v>
      </c>
      <c r="E4158" s="7" t="s">
        <v>248</v>
      </c>
    </row>
    <row r="4159" spans="1:10">
      <c r="A4159" t="s">
        <v>4</v>
      </c>
      <c r="B4159" s="4" t="s">
        <v>5</v>
      </c>
      <c r="C4159" s="4" t="s">
        <v>11</v>
      </c>
    </row>
    <row r="4160" spans="1:10">
      <c r="A4160" t="n">
        <v>43693</v>
      </c>
      <c r="B4160" s="24" t="n">
        <v>16</v>
      </c>
      <c r="C4160" s="7" t="n">
        <v>0</v>
      </c>
    </row>
    <row r="4161" spans="1:13">
      <c r="A4161" t="s">
        <v>4</v>
      </c>
      <c r="B4161" s="4" t="s">
        <v>5</v>
      </c>
      <c r="C4161" s="4" t="s">
        <v>11</v>
      </c>
      <c r="D4161" s="4" t="s">
        <v>7</v>
      </c>
      <c r="E4161" s="4" t="s">
        <v>14</v>
      </c>
      <c r="F4161" s="4" t="s">
        <v>79</v>
      </c>
      <c r="G4161" s="4" t="s">
        <v>7</v>
      </c>
      <c r="H4161" s="4" t="s">
        <v>7</v>
      </c>
      <c r="I4161" s="4" t="s">
        <v>7</v>
      </c>
      <c r="J4161" s="4" t="s">
        <v>14</v>
      </c>
      <c r="K4161" s="4" t="s">
        <v>79</v>
      </c>
      <c r="L4161" s="4" t="s">
        <v>7</v>
      </c>
      <c r="M4161" s="4" t="s">
        <v>7</v>
      </c>
    </row>
    <row r="4162" spans="1:13">
      <c r="A4162" t="n">
        <v>43696</v>
      </c>
      <c r="B4162" s="39" t="n">
        <v>26</v>
      </c>
      <c r="C4162" s="7" t="n">
        <v>2</v>
      </c>
      <c r="D4162" s="7" t="n">
        <v>17</v>
      </c>
      <c r="E4162" s="7" t="n">
        <v>60312</v>
      </c>
      <c r="F4162" s="7" t="s">
        <v>482</v>
      </c>
      <c r="G4162" s="7" t="n">
        <v>2</v>
      </c>
      <c r="H4162" s="7" t="n">
        <v>3</v>
      </c>
      <c r="I4162" s="7" t="n">
        <v>17</v>
      </c>
      <c r="J4162" s="7" t="n">
        <v>60313</v>
      </c>
      <c r="K4162" s="7" t="s">
        <v>483</v>
      </c>
      <c r="L4162" s="7" t="n">
        <v>2</v>
      </c>
      <c r="M4162" s="7" t="n">
        <v>0</v>
      </c>
    </row>
    <row r="4163" spans="1:13">
      <c r="A4163" t="s">
        <v>4</v>
      </c>
      <c r="B4163" s="4" t="s">
        <v>5</v>
      </c>
    </row>
    <row r="4164" spans="1:13">
      <c r="A4164" t="n">
        <v>43825</v>
      </c>
      <c r="B4164" s="40" t="n">
        <v>28</v>
      </c>
    </row>
    <row r="4165" spans="1:13">
      <c r="A4165" t="s">
        <v>4</v>
      </c>
      <c r="B4165" s="4" t="s">
        <v>5</v>
      </c>
      <c r="C4165" s="4" t="s">
        <v>7</v>
      </c>
      <c r="D4165" s="4" t="s">
        <v>11</v>
      </c>
      <c r="E4165" s="4" t="s">
        <v>11</v>
      </c>
      <c r="F4165" s="4" t="s">
        <v>7</v>
      </c>
    </row>
    <row r="4166" spans="1:13">
      <c r="A4166" t="n">
        <v>43826</v>
      </c>
      <c r="B4166" s="43" t="n">
        <v>25</v>
      </c>
      <c r="C4166" s="7" t="n">
        <v>1</v>
      </c>
      <c r="D4166" s="7" t="n">
        <v>60</v>
      </c>
      <c r="E4166" s="7" t="n">
        <v>640</v>
      </c>
      <c r="F4166" s="7" t="n">
        <v>1</v>
      </c>
    </row>
    <row r="4167" spans="1:13">
      <c r="A4167" t="s">
        <v>4</v>
      </c>
      <c r="B4167" s="4" t="s">
        <v>5</v>
      </c>
      <c r="C4167" s="4" t="s">
        <v>7</v>
      </c>
      <c r="D4167" s="4" t="s">
        <v>11</v>
      </c>
      <c r="E4167" s="4" t="s">
        <v>8</v>
      </c>
    </row>
    <row r="4168" spans="1:13">
      <c r="A4168" t="n">
        <v>43833</v>
      </c>
      <c r="B4168" s="38" t="n">
        <v>51</v>
      </c>
      <c r="C4168" s="7" t="n">
        <v>4</v>
      </c>
      <c r="D4168" s="7" t="n">
        <v>0</v>
      </c>
      <c r="E4168" s="7" t="s">
        <v>238</v>
      </c>
    </row>
    <row r="4169" spans="1:13">
      <c r="A4169" t="s">
        <v>4</v>
      </c>
      <c r="B4169" s="4" t="s">
        <v>5</v>
      </c>
      <c r="C4169" s="4" t="s">
        <v>11</v>
      </c>
    </row>
    <row r="4170" spans="1:13">
      <c r="A4170" t="n">
        <v>43846</v>
      </c>
      <c r="B4170" s="24" t="n">
        <v>16</v>
      </c>
      <c r="C4170" s="7" t="n">
        <v>0</v>
      </c>
    </row>
    <row r="4171" spans="1:13">
      <c r="A4171" t="s">
        <v>4</v>
      </c>
      <c r="B4171" s="4" t="s">
        <v>5</v>
      </c>
      <c r="C4171" s="4" t="s">
        <v>11</v>
      </c>
      <c r="D4171" s="4" t="s">
        <v>7</v>
      </c>
      <c r="E4171" s="4" t="s">
        <v>14</v>
      </c>
      <c r="F4171" s="4" t="s">
        <v>79</v>
      </c>
      <c r="G4171" s="4" t="s">
        <v>7</v>
      </c>
      <c r="H4171" s="4" t="s">
        <v>7</v>
      </c>
    </row>
    <row r="4172" spans="1:13">
      <c r="A4172" t="n">
        <v>43849</v>
      </c>
      <c r="B4172" s="39" t="n">
        <v>26</v>
      </c>
      <c r="C4172" s="7" t="n">
        <v>0</v>
      </c>
      <c r="D4172" s="7" t="n">
        <v>17</v>
      </c>
      <c r="E4172" s="7" t="n">
        <v>60314</v>
      </c>
      <c r="F4172" s="7" t="s">
        <v>484</v>
      </c>
      <c r="G4172" s="7" t="n">
        <v>2</v>
      </c>
      <c r="H4172" s="7" t="n">
        <v>0</v>
      </c>
    </row>
    <row r="4173" spans="1:13">
      <c r="A4173" t="s">
        <v>4</v>
      </c>
      <c r="B4173" s="4" t="s">
        <v>5</v>
      </c>
    </row>
    <row r="4174" spans="1:13">
      <c r="A4174" t="n">
        <v>43892</v>
      </c>
      <c r="B4174" s="40" t="n">
        <v>28</v>
      </c>
    </row>
    <row r="4175" spans="1:13">
      <c r="A4175" t="s">
        <v>4</v>
      </c>
      <c r="B4175" s="4" t="s">
        <v>5</v>
      </c>
      <c r="C4175" s="4" t="s">
        <v>7</v>
      </c>
      <c r="D4175" s="4" t="s">
        <v>11</v>
      </c>
      <c r="E4175" s="4" t="s">
        <v>11</v>
      </c>
      <c r="F4175" s="4" t="s">
        <v>7</v>
      </c>
    </row>
    <row r="4176" spans="1:13">
      <c r="A4176" t="n">
        <v>43893</v>
      </c>
      <c r="B4176" s="43" t="n">
        <v>25</v>
      </c>
      <c r="C4176" s="7" t="n">
        <v>1</v>
      </c>
      <c r="D4176" s="7" t="n">
        <v>65535</v>
      </c>
      <c r="E4176" s="7" t="n">
        <v>65535</v>
      </c>
      <c r="F4176" s="7" t="n">
        <v>0</v>
      </c>
    </row>
    <row r="4177" spans="1:13">
      <c r="A4177" t="s">
        <v>4</v>
      </c>
      <c r="B4177" s="4" t="s">
        <v>5</v>
      </c>
      <c r="C4177" s="4" t="s">
        <v>11</v>
      </c>
      <c r="D4177" s="4" t="s">
        <v>7</v>
      </c>
    </row>
    <row r="4178" spans="1:13">
      <c r="A4178" t="n">
        <v>43900</v>
      </c>
      <c r="B4178" s="44" t="n">
        <v>89</v>
      </c>
      <c r="C4178" s="7" t="n">
        <v>65533</v>
      </c>
      <c r="D4178" s="7" t="n">
        <v>1</v>
      </c>
    </row>
    <row r="4179" spans="1:13">
      <c r="A4179" t="s">
        <v>4</v>
      </c>
      <c r="B4179" s="4" t="s">
        <v>5</v>
      </c>
      <c r="C4179" s="4" t="s">
        <v>7</v>
      </c>
      <c r="D4179" s="4" t="s">
        <v>11</v>
      </c>
      <c r="E4179" s="4" t="s">
        <v>13</v>
      </c>
    </row>
    <row r="4180" spans="1:13">
      <c r="A4180" t="n">
        <v>43904</v>
      </c>
      <c r="B4180" s="17" t="n">
        <v>58</v>
      </c>
      <c r="C4180" s="7" t="n">
        <v>0</v>
      </c>
      <c r="D4180" s="7" t="n">
        <v>1000</v>
      </c>
      <c r="E4180" s="7" t="n">
        <v>1</v>
      </c>
    </row>
    <row r="4181" spans="1:13">
      <c r="A4181" t="s">
        <v>4</v>
      </c>
      <c r="B4181" s="4" t="s">
        <v>5</v>
      </c>
      <c r="C4181" s="4" t="s">
        <v>7</v>
      </c>
      <c r="D4181" s="4" t="s">
        <v>11</v>
      </c>
    </row>
    <row r="4182" spans="1:13">
      <c r="A4182" t="n">
        <v>43912</v>
      </c>
      <c r="B4182" s="17" t="n">
        <v>58</v>
      </c>
      <c r="C4182" s="7" t="n">
        <v>255</v>
      </c>
      <c r="D4182" s="7" t="n">
        <v>0</v>
      </c>
    </row>
    <row r="4183" spans="1:13">
      <c r="A4183" t="s">
        <v>4</v>
      </c>
      <c r="B4183" s="4" t="s">
        <v>5</v>
      </c>
      <c r="C4183" s="4" t="s">
        <v>11</v>
      </c>
      <c r="D4183" s="4" t="s">
        <v>13</v>
      </c>
      <c r="E4183" s="4" t="s">
        <v>13</v>
      </c>
      <c r="F4183" s="4" t="s">
        <v>13</v>
      </c>
      <c r="G4183" s="4" t="s">
        <v>13</v>
      </c>
    </row>
    <row r="4184" spans="1:13">
      <c r="A4184" t="n">
        <v>43916</v>
      </c>
      <c r="B4184" s="32" t="n">
        <v>46</v>
      </c>
      <c r="C4184" s="7" t="n">
        <v>0</v>
      </c>
      <c r="D4184" s="7" t="n">
        <v>-1.01999998092651</v>
      </c>
      <c r="E4184" s="7" t="n">
        <v>-0.5</v>
      </c>
      <c r="F4184" s="7" t="n">
        <v>-11.0900001525879</v>
      </c>
      <c r="G4184" s="7" t="n">
        <v>197.899993896484</v>
      </c>
    </row>
    <row r="4185" spans="1:13">
      <c r="A4185" t="s">
        <v>4</v>
      </c>
      <c r="B4185" s="4" t="s">
        <v>5</v>
      </c>
      <c r="C4185" s="4" t="s">
        <v>11</v>
      </c>
      <c r="D4185" s="4" t="s">
        <v>7</v>
      </c>
      <c r="E4185" s="4" t="s">
        <v>8</v>
      </c>
      <c r="F4185" s="4" t="s">
        <v>13</v>
      </c>
      <c r="G4185" s="4" t="s">
        <v>13</v>
      </c>
      <c r="H4185" s="4" t="s">
        <v>13</v>
      </c>
    </row>
    <row r="4186" spans="1:13">
      <c r="A4186" t="n">
        <v>43935</v>
      </c>
      <c r="B4186" s="33" t="n">
        <v>48</v>
      </c>
      <c r="C4186" s="7" t="n">
        <v>0</v>
      </c>
      <c r="D4186" s="7" t="n">
        <v>0</v>
      </c>
      <c r="E4186" s="7" t="s">
        <v>63</v>
      </c>
      <c r="F4186" s="7" t="n">
        <v>0</v>
      </c>
      <c r="G4186" s="7" t="n">
        <v>1</v>
      </c>
      <c r="H4186" s="7" t="n">
        <v>0</v>
      </c>
    </row>
    <row r="4187" spans="1:13">
      <c r="A4187" t="s">
        <v>4</v>
      </c>
      <c r="B4187" s="4" t="s">
        <v>5</v>
      </c>
      <c r="C4187" s="4" t="s">
        <v>7</v>
      </c>
      <c r="D4187" s="4" t="s">
        <v>11</v>
      </c>
      <c r="E4187" s="4" t="s">
        <v>8</v>
      </c>
      <c r="F4187" s="4" t="s">
        <v>8</v>
      </c>
      <c r="G4187" s="4" t="s">
        <v>8</v>
      </c>
      <c r="H4187" s="4" t="s">
        <v>8</v>
      </c>
    </row>
    <row r="4188" spans="1:13">
      <c r="A4188" t="n">
        <v>43961</v>
      </c>
      <c r="B4188" s="38" t="n">
        <v>51</v>
      </c>
      <c r="C4188" s="7" t="n">
        <v>3</v>
      </c>
      <c r="D4188" s="7" t="n">
        <v>0</v>
      </c>
      <c r="E4188" s="7" t="s">
        <v>407</v>
      </c>
      <c r="F4188" s="7" t="s">
        <v>109</v>
      </c>
      <c r="G4188" s="7" t="s">
        <v>86</v>
      </c>
      <c r="H4188" s="7" t="s">
        <v>87</v>
      </c>
    </row>
    <row r="4189" spans="1:13">
      <c r="A4189" t="s">
        <v>4</v>
      </c>
      <c r="B4189" s="4" t="s">
        <v>5</v>
      </c>
      <c r="C4189" s="4" t="s">
        <v>11</v>
      </c>
      <c r="D4189" s="4" t="s">
        <v>13</v>
      </c>
      <c r="E4189" s="4" t="s">
        <v>13</v>
      </c>
      <c r="F4189" s="4" t="s">
        <v>13</v>
      </c>
      <c r="G4189" s="4" t="s">
        <v>13</v>
      </c>
    </row>
    <row r="4190" spans="1:13">
      <c r="A4190" t="n">
        <v>43974</v>
      </c>
      <c r="B4190" s="32" t="n">
        <v>46</v>
      </c>
      <c r="C4190" s="7" t="n">
        <v>2</v>
      </c>
      <c r="D4190" s="7" t="n">
        <v>-1.75999999046326</v>
      </c>
      <c r="E4190" s="7" t="n">
        <v>-0.5</v>
      </c>
      <c r="F4190" s="7" t="n">
        <v>-10.6400003433228</v>
      </c>
      <c r="G4190" s="7" t="n">
        <v>215.100006103516</v>
      </c>
    </row>
    <row r="4191" spans="1:13">
      <c r="A4191" t="s">
        <v>4</v>
      </c>
      <c r="B4191" s="4" t="s">
        <v>5</v>
      </c>
      <c r="C4191" s="4" t="s">
        <v>11</v>
      </c>
      <c r="D4191" s="4" t="s">
        <v>7</v>
      </c>
      <c r="E4191" s="4" t="s">
        <v>8</v>
      </c>
      <c r="F4191" s="4" t="s">
        <v>13</v>
      </c>
      <c r="G4191" s="4" t="s">
        <v>13</v>
      </c>
      <c r="H4191" s="4" t="s">
        <v>13</v>
      </c>
    </row>
    <row r="4192" spans="1:13">
      <c r="A4192" t="n">
        <v>43993</v>
      </c>
      <c r="B4192" s="33" t="n">
        <v>48</v>
      </c>
      <c r="C4192" s="7" t="n">
        <v>2</v>
      </c>
      <c r="D4192" s="7" t="n">
        <v>0</v>
      </c>
      <c r="E4192" s="7" t="s">
        <v>63</v>
      </c>
      <c r="F4192" s="7" t="n">
        <v>0</v>
      </c>
      <c r="G4192" s="7" t="n">
        <v>1</v>
      </c>
      <c r="H4192" s="7" t="n">
        <v>0</v>
      </c>
    </row>
    <row r="4193" spans="1:8">
      <c r="A4193" t="s">
        <v>4</v>
      </c>
      <c r="B4193" s="4" t="s">
        <v>5</v>
      </c>
      <c r="C4193" s="4" t="s">
        <v>7</v>
      </c>
      <c r="D4193" s="4" t="s">
        <v>11</v>
      </c>
      <c r="E4193" s="4" t="s">
        <v>8</v>
      </c>
      <c r="F4193" s="4" t="s">
        <v>8</v>
      </c>
      <c r="G4193" s="4" t="s">
        <v>8</v>
      </c>
      <c r="H4193" s="4" t="s">
        <v>8</v>
      </c>
    </row>
    <row r="4194" spans="1:8">
      <c r="A4194" t="n">
        <v>44019</v>
      </c>
      <c r="B4194" s="38" t="n">
        <v>51</v>
      </c>
      <c r="C4194" s="7" t="n">
        <v>3</v>
      </c>
      <c r="D4194" s="7" t="n">
        <v>2</v>
      </c>
      <c r="E4194" s="7" t="s">
        <v>407</v>
      </c>
      <c r="F4194" s="7" t="s">
        <v>109</v>
      </c>
      <c r="G4194" s="7" t="s">
        <v>17</v>
      </c>
      <c r="H4194" s="7" t="s">
        <v>17</v>
      </c>
    </row>
    <row r="4195" spans="1:8">
      <c r="A4195" t="s">
        <v>4</v>
      </c>
      <c r="B4195" s="4" t="s">
        <v>5</v>
      </c>
      <c r="C4195" s="4" t="s">
        <v>7</v>
      </c>
      <c r="D4195" s="4" t="s">
        <v>11</v>
      </c>
      <c r="E4195" s="4" t="s">
        <v>13</v>
      </c>
      <c r="F4195" s="4" t="s">
        <v>11</v>
      </c>
      <c r="G4195" s="4" t="s">
        <v>14</v>
      </c>
      <c r="H4195" s="4" t="s">
        <v>14</v>
      </c>
      <c r="I4195" s="4" t="s">
        <v>11</v>
      </c>
      <c r="J4195" s="4" t="s">
        <v>11</v>
      </c>
      <c r="K4195" s="4" t="s">
        <v>14</v>
      </c>
      <c r="L4195" s="4" t="s">
        <v>14</v>
      </c>
      <c r="M4195" s="4" t="s">
        <v>14</v>
      </c>
      <c r="N4195" s="4" t="s">
        <v>14</v>
      </c>
      <c r="O4195" s="4" t="s">
        <v>8</v>
      </c>
    </row>
    <row r="4196" spans="1:8">
      <c r="A4196" t="n">
        <v>44029</v>
      </c>
      <c r="B4196" s="14" t="n">
        <v>50</v>
      </c>
      <c r="C4196" s="7" t="n">
        <v>0</v>
      </c>
      <c r="D4196" s="7" t="n">
        <v>2203</v>
      </c>
      <c r="E4196" s="7" t="n">
        <v>0.800000011920929</v>
      </c>
      <c r="F4196" s="7" t="n">
        <v>0</v>
      </c>
      <c r="G4196" s="7" t="n">
        <v>0</v>
      </c>
      <c r="H4196" s="7" t="n">
        <v>-1069547520</v>
      </c>
      <c r="I4196" s="7" t="n">
        <v>0</v>
      </c>
      <c r="J4196" s="7" t="n">
        <v>65533</v>
      </c>
      <c r="K4196" s="7" t="n">
        <v>0</v>
      </c>
      <c r="L4196" s="7" t="n">
        <v>0</v>
      </c>
      <c r="M4196" s="7" t="n">
        <v>0</v>
      </c>
      <c r="N4196" s="7" t="n">
        <v>0</v>
      </c>
      <c r="O4196" s="7" t="s">
        <v>17</v>
      </c>
    </row>
    <row r="4197" spans="1:8">
      <c r="A4197" t="s">
        <v>4</v>
      </c>
      <c r="B4197" s="4" t="s">
        <v>5</v>
      </c>
      <c r="C4197" s="4" t="s">
        <v>11</v>
      </c>
    </row>
    <row r="4198" spans="1:8">
      <c r="A4198" t="n">
        <v>44068</v>
      </c>
      <c r="B4198" s="24" t="n">
        <v>16</v>
      </c>
      <c r="C4198" s="7" t="n">
        <v>1000</v>
      </c>
    </row>
    <row r="4199" spans="1:8">
      <c r="A4199" t="s">
        <v>4</v>
      </c>
      <c r="B4199" s="4" t="s">
        <v>5</v>
      </c>
      <c r="C4199" s="4" t="s">
        <v>7</v>
      </c>
      <c r="D4199" s="4" t="s">
        <v>7</v>
      </c>
      <c r="E4199" s="4" t="s">
        <v>13</v>
      </c>
      <c r="F4199" s="4" t="s">
        <v>13</v>
      </c>
      <c r="G4199" s="4" t="s">
        <v>13</v>
      </c>
      <c r="H4199" s="4" t="s">
        <v>11</v>
      </c>
    </row>
    <row r="4200" spans="1:8">
      <c r="A4200" t="n">
        <v>44071</v>
      </c>
      <c r="B4200" s="35" t="n">
        <v>45</v>
      </c>
      <c r="C4200" s="7" t="n">
        <v>2</v>
      </c>
      <c r="D4200" s="7" t="n">
        <v>3</v>
      </c>
      <c r="E4200" s="7" t="n">
        <v>-1.16999995708466</v>
      </c>
      <c r="F4200" s="7" t="n">
        <v>2.6800000667572</v>
      </c>
      <c r="G4200" s="7" t="n">
        <v>-13.039999961853</v>
      </c>
      <c r="H4200" s="7" t="n">
        <v>0</v>
      </c>
    </row>
    <row r="4201" spans="1:8">
      <c r="A4201" t="s">
        <v>4</v>
      </c>
      <c r="B4201" s="4" t="s">
        <v>5</v>
      </c>
      <c r="C4201" s="4" t="s">
        <v>7</v>
      </c>
      <c r="D4201" s="4" t="s">
        <v>7</v>
      </c>
      <c r="E4201" s="4" t="s">
        <v>13</v>
      </c>
      <c r="F4201" s="4" t="s">
        <v>13</v>
      </c>
      <c r="G4201" s="4" t="s">
        <v>13</v>
      </c>
      <c r="H4201" s="4" t="s">
        <v>11</v>
      </c>
      <c r="I4201" s="4" t="s">
        <v>7</v>
      </c>
    </row>
    <row r="4202" spans="1:8">
      <c r="A4202" t="n">
        <v>44088</v>
      </c>
      <c r="B4202" s="35" t="n">
        <v>45</v>
      </c>
      <c r="C4202" s="7" t="n">
        <v>4</v>
      </c>
      <c r="D4202" s="7" t="n">
        <v>3</v>
      </c>
      <c r="E4202" s="7" t="n">
        <v>345.130004882813</v>
      </c>
      <c r="F4202" s="7" t="n">
        <v>232.669998168945</v>
      </c>
      <c r="G4202" s="7" t="n">
        <v>0</v>
      </c>
      <c r="H4202" s="7" t="n">
        <v>0</v>
      </c>
      <c r="I4202" s="7" t="n">
        <v>0</v>
      </c>
    </row>
    <row r="4203" spans="1:8">
      <c r="A4203" t="s">
        <v>4</v>
      </c>
      <c r="B4203" s="4" t="s">
        <v>5</v>
      </c>
      <c r="C4203" s="4" t="s">
        <v>7</v>
      </c>
      <c r="D4203" s="4" t="s">
        <v>7</v>
      </c>
      <c r="E4203" s="4" t="s">
        <v>13</v>
      </c>
      <c r="F4203" s="4" t="s">
        <v>11</v>
      </c>
    </row>
    <row r="4204" spans="1:8">
      <c r="A4204" t="n">
        <v>44106</v>
      </c>
      <c r="B4204" s="35" t="n">
        <v>45</v>
      </c>
      <c r="C4204" s="7" t="n">
        <v>5</v>
      </c>
      <c r="D4204" s="7" t="n">
        <v>3</v>
      </c>
      <c r="E4204" s="7" t="n">
        <v>5.80000019073486</v>
      </c>
      <c r="F4204" s="7" t="n">
        <v>0</v>
      </c>
    </row>
    <row r="4205" spans="1:8">
      <c r="A4205" t="s">
        <v>4</v>
      </c>
      <c r="B4205" s="4" t="s">
        <v>5</v>
      </c>
      <c r="C4205" s="4" t="s">
        <v>7</v>
      </c>
      <c r="D4205" s="4" t="s">
        <v>7</v>
      </c>
      <c r="E4205" s="4" t="s">
        <v>13</v>
      </c>
      <c r="F4205" s="4" t="s">
        <v>11</v>
      </c>
    </row>
    <row r="4206" spans="1:8">
      <c r="A4206" t="n">
        <v>44115</v>
      </c>
      <c r="B4206" s="35" t="n">
        <v>45</v>
      </c>
      <c r="C4206" s="7" t="n">
        <v>11</v>
      </c>
      <c r="D4206" s="7" t="n">
        <v>3</v>
      </c>
      <c r="E4206" s="7" t="n">
        <v>25.7999992370605</v>
      </c>
      <c r="F4206" s="7" t="n">
        <v>0</v>
      </c>
    </row>
    <row r="4207" spans="1:8">
      <c r="A4207" t="s">
        <v>4</v>
      </c>
      <c r="B4207" s="4" t="s">
        <v>5</v>
      </c>
      <c r="C4207" s="4" t="s">
        <v>7</v>
      </c>
      <c r="D4207" s="4" t="s">
        <v>7</v>
      </c>
      <c r="E4207" s="4" t="s">
        <v>13</v>
      </c>
      <c r="F4207" s="4" t="s">
        <v>13</v>
      </c>
      <c r="G4207" s="4" t="s">
        <v>13</v>
      </c>
      <c r="H4207" s="4" t="s">
        <v>11</v>
      </c>
    </row>
    <row r="4208" spans="1:8">
      <c r="A4208" t="n">
        <v>44124</v>
      </c>
      <c r="B4208" s="35" t="n">
        <v>45</v>
      </c>
      <c r="C4208" s="7" t="n">
        <v>2</v>
      </c>
      <c r="D4208" s="7" t="n">
        <v>3</v>
      </c>
      <c r="E4208" s="7" t="n">
        <v>-1.36000001430511</v>
      </c>
      <c r="F4208" s="7" t="n">
        <v>0.0599999986588955</v>
      </c>
      <c r="G4208" s="7" t="n">
        <v>-10.8400001525879</v>
      </c>
      <c r="H4208" s="7" t="n">
        <v>7000</v>
      </c>
    </row>
    <row r="4209" spans="1:15">
      <c r="A4209" t="s">
        <v>4</v>
      </c>
      <c r="B4209" s="4" t="s">
        <v>5</v>
      </c>
      <c r="C4209" s="4" t="s">
        <v>7</v>
      </c>
      <c r="D4209" s="4" t="s">
        <v>7</v>
      </c>
      <c r="E4209" s="4" t="s">
        <v>13</v>
      </c>
      <c r="F4209" s="4" t="s">
        <v>13</v>
      </c>
      <c r="G4209" s="4" t="s">
        <v>13</v>
      </c>
      <c r="H4209" s="4" t="s">
        <v>11</v>
      </c>
      <c r="I4209" s="4" t="s">
        <v>7</v>
      </c>
    </row>
    <row r="4210" spans="1:15">
      <c r="A4210" t="n">
        <v>44141</v>
      </c>
      <c r="B4210" s="35" t="n">
        <v>45</v>
      </c>
      <c r="C4210" s="7" t="n">
        <v>4</v>
      </c>
      <c r="D4210" s="7" t="n">
        <v>3</v>
      </c>
      <c r="E4210" s="7" t="n">
        <v>12.6199998855591</v>
      </c>
      <c r="F4210" s="7" t="n">
        <v>213.270004272461</v>
      </c>
      <c r="G4210" s="7" t="n">
        <v>0</v>
      </c>
      <c r="H4210" s="7" t="n">
        <v>7000</v>
      </c>
      <c r="I4210" s="7" t="n">
        <v>1</v>
      </c>
    </row>
    <row r="4211" spans="1:15">
      <c r="A4211" t="s">
        <v>4</v>
      </c>
      <c r="B4211" s="4" t="s">
        <v>5</v>
      </c>
      <c r="C4211" s="4" t="s">
        <v>7</v>
      </c>
      <c r="D4211" s="4" t="s">
        <v>7</v>
      </c>
      <c r="E4211" s="4" t="s">
        <v>13</v>
      </c>
      <c r="F4211" s="4" t="s">
        <v>11</v>
      </c>
    </row>
    <row r="4212" spans="1:15">
      <c r="A4212" t="n">
        <v>44159</v>
      </c>
      <c r="B4212" s="35" t="n">
        <v>45</v>
      </c>
      <c r="C4212" s="7" t="n">
        <v>5</v>
      </c>
      <c r="D4212" s="7" t="n">
        <v>3</v>
      </c>
      <c r="E4212" s="7" t="n">
        <v>4.80000019073486</v>
      </c>
      <c r="F4212" s="7" t="n">
        <v>7000</v>
      </c>
    </row>
    <row r="4213" spans="1:15">
      <c r="A4213" t="s">
        <v>4</v>
      </c>
      <c r="B4213" s="4" t="s">
        <v>5</v>
      </c>
      <c r="C4213" s="4" t="s">
        <v>7</v>
      </c>
      <c r="D4213" s="4" t="s">
        <v>11</v>
      </c>
      <c r="E4213" s="4" t="s">
        <v>13</v>
      </c>
    </row>
    <row r="4214" spans="1:15">
      <c r="A4214" t="n">
        <v>44168</v>
      </c>
      <c r="B4214" s="17" t="n">
        <v>58</v>
      </c>
      <c r="C4214" s="7" t="n">
        <v>100</v>
      </c>
      <c r="D4214" s="7" t="n">
        <v>1000</v>
      </c>
      <c r="E4214" s="7" t="n">
        <v>1</v>
      </c>
    </row>
    <row r="4215" spans="1:15">
      <c r="A4215" t="s">
        <v>4</v>
      </c>
      <c r="B4215" s="4" t="s">
        <v>5</v>
      </c>
      <c r="C4215" s="4" t="s">
        <v>7</v>
      </c>
      <c r="D4215" s="4" t="s">
        <v>11</v>
      </c>
    </row>
    <row r="4216" spans="1:15">
      <c r="A4216" t="n">
        <v>44176</v>
      </c>
      <c r="B4216" s="17" t="n">
        <v>58</v>
      </c>
      <c r="C4216" s="7" t="n">
        <v>255</v>
      </c>
      <c r="D4216" s="7" t="n">
        <v>0</v>
      </c>
    </row>
    <row r="4217" spans="1:15">
      <c r="A4217" t="s">
        <v>4</v>
      </c>
      <c r="B4217" s="4" t="s">
        <v>5</v>
      </c>
      <c r="C4217" s="4" t="s">
        <v>7</v>
      </c>
      <c r="D4217" s="4" t="s">
        <v>11</v>
      </c>
    </row>
    <row r="4218" spans="1:15">
      <c r="A4218" t="n">
        <v>44180</v>
      </c>
      <c r="B4218" s="35" t="n">
        <v>45</v>
      </c>
      <c r="C4218" s="7" t="n">
        <v>7</v>
      </c>
      <c r="D4218" s="7" t="n">
        <v>255</v>
      </c>
    </row>
    <row r="4219" spans="1:15">
      <c r="A4219" t="s">
        <v>4</v>
      </c>
      <c r="B4219" s="4" t="s">
        <v>5</v>
      </c>
      <c r="C4219" s="4" t="s">
        <v>7</v>
      </c>
      <c r="D4219" s="4" t="s">
        <v>11</v>
      </c>
      <c r="E4219" s="4" t="s">
        <v>13</v>
      </c>
    </row>
    <row r="4220" spans="1:15">
      <c r="A4220" t="n">
        <v>44184</v>
      </c>
      <c r="B4220" s="17" t="n">
        <v>58</v>
      </c>
      <c r="C4220" s="7" t="n">
        <v>101</v>
      </c>
      <c r="D4220" s="7" t="n">
        <v>500</v>
      </c>
      <c r="E4220" s="7" t="n">
        <v>1</v>
      </c>
    </row>
    <row r="4221" spans="1:15">
      <c r="A4221" t="s">
        <v>4</v>
      </c>
      <c r="B4221" s="4" t="s">
        <v>5</v>
      </c>
      <c r="C4221" s="4" t="s">
        <v>7</v>
      </c>
      <c r="D4221" s="4" t="s">
        <v>11</v>
      </c>
    </row>
    <row r="4222" spans="1:15">
      <c r="A4222" t="n">
        <v>44192</v>
      </c>
      <c r="B4222" s="17" t="n">
        <v>58</v>
      </c>
      <c r="C4222" s="7" t="n">
        <v>254</v>
      </c>
      <c r="D4222" s="7" t="n">
        <v>0</v>
      </c>
    </row>
    <row r="4223" spans="1:15">
      <c r="A4223" t="s">
        <v>4</v>
      </c>
      <c r="B4223" s="4" t="s">
        <v>5</v>
      </c>
      <c r="C4223" s="4" t="s">
        <v>7</v>
      </c>
    </row>
    <row r="4224" spans="1:15">
      <c r="A4224" t="n">
        <v>44196</v>
      </c>
      <c r="B4224" s="31" t="n">
        <v>116</v>
      </c>
      <c r="C4224" s="7" t="n">
        <v>0</v>
      </c>
    </row>
    <row r="4225" spans="1:9">
      <c r="A4225" t="s">
        <v>4</v>
      </c>
      <c r="B4225" s="4" t="s">
        <v>5</v>
      </c>
      <c r="C4225" s="4" t="s">
        <v>7</v>
      </c>
      <c r="D4225" s="4" t="s">
        <v>11</v>
      </c>
    </row>
    <row r="4226" spans="1:9">
      <c r="A4226" t="n">
        <v>44198</v>
      </c>
      <c r="B4226" s="31" t="n">
        <v>116</v>
      </c>
      <c r="C4226" s="7" t="n">
        <v>2</v>
      </c>
      <c r="D4226" s="7" t="n">
        <v>1</v>
      </c>
    </row>
    <row r="4227" spans="1:9">
      <c r="A4227" t="s">
        <v>4</v>
      </c>
      <c r="B4227" s="4" t="s">
        <v>5</v>
      </c>
      <c r="C4227" s="4" t="s">
        <v>7</v>
      </c>
      <c r="D4227" s="4" t="s">
        <v>14</v>
      </c>
    </row>
    <row r="4228" spans="1:9">
      <c r="A4228" t="n">
        <v>44202</v>
      </c>
      <c r="B4228" s="31" t="n">
        <v>116</v>
      </c>
      <c r="C4228" s="7" t="n">
        <v>5</v>
      </c>
      <c r="D4228" s="7" t="n">
        <v>1092616192</v>
      </c>
    </row>
    <row r="4229" spans="1:9">
      <c r="A4229" t="s">
        <v>4</v>
      </c>
      <c r="B4229" s="4" t="s">
        <v>5</v>
      </c>
      <c r="C4229" s="4" t="s">
        <v>7</v>
      </c>
      <c r="D4229" s="4" t="s">
        <v>11</v>
      </c>
    </row>
    <row r="4230" spans="1:9">
      <c r="A4230" t="n">
        <v>44208</v>
      </c>
      <c r="B4230" s="31" t="n">
        <v>116</v>
      </c>
      <c r="C4230" s="7" t="n">
        <v>6</v>
      </c>
      <c r="D4230" s="7" t="n">
        <v>1</v>
      </c>
    </row>
    <row r="4231" spans="1:9">
      <c r="A4231" t="s">
        <v>4</v>
      </c>
      <c r="B4231" s="4" t="s">
        <v>5</v>
      </c>
      <c r="C4231" s="4" t="s">
        <v>7</v>
      </c>
      <c r="D4231" s="4" t="s">
        <v>7</v>
      </c>
      <c r="E4231" s="4" t="s">
        <v>13</v>
      </c>
      <c r="F4231" s="4" t="s">
        <v>13</v>
      </c>
      <c r="G4231" s="4" t="s">
        <v>13</v>
      </c>
      <c r="H4231" s="4" t="s">
        <v>11</v>
      </c>
    </row>
    <row r="4232" spans="1:9">
      <c r="A4232" t="n">
        <v>44212</v>
      </c>
      <c r="B4232" s="35" t="n">
        <v>45</v>
      </c>
      <c r="C4232" s="7" t="n">
        <v>2</v>
      </c>
      <c r="D4232" s="7" t="n">
        <v>3</v>
      </c>
      <c r="E4232" s="7" t="n">
        <v>-1.80999994277954</v>
      </c>
      <c r="F4232" s="7" t="n">
        <v>0.159999996423721</v>
      </c>
      <c r="G4232" s="7" t="n">
        <v>-10.7200002670288</v>
      </c>
      <c r="H4232" s="7" t="n">
        <v>0</v>
      </c>
    </row>
    <row r="4233" spans="1:9">
      <c r="A4233" t="s">
        <v>4</v>
      </c>
      <c r="B4233" s="4" t="s">
        <v>5</v>
      </c>
      <c r="C4233" s="4" t="s">
        <v>7</v>
      </c>
      <c r="D4233" s="4" t="s">
        <v>7</v>
      </c>
      <c r="E4233" s="4" t="s">
        <v>13</v>
      </c>
      <c r="F4233" s="4" t="s">
        <v>13</v>
      </c>
      <c r="G4233" s="4" t="s">
        <v>13</v>
      </c>
      <c r="H4233" s="4" t="s">
        <v>11</v>
      </c>
      <c r="I4233" s="4" t="s">
        <v>7</v>
      </c>
    </row>
    <row r="4234" spans="1:9">
      <c r="A4234" t="n">
        <v>44229</v>
      </c>
      <c r="B4234" s="35" t="n">
        <v>45</v>
      </c>
      <c r="C4234" s="7" t="n">
        <v>4</v>
      </c>
      <c r="D4234" s="7" t="n">
        <v>3</v>
      </c>
      <c r="E4234" s="7" t="n">
        <v>0.219999998807907</v>
      </c>
      <c r="F4234" s="7" t="n">
        <v>195.970001220703</v>
      </c>
      <c r="G4234" s="7" t="n">
        <v>0</v>
      </c>
      <c r="H4234" s="7" t="n">
        <v>0</v>
      </c>
      <c r="I4234" s="7" t="n">
        <v>0</v>
      </c>
    </row>
    <row r="4235" spans="1:9">
      <c r="A4235" t="s">
        <v>4</v>
      </c>
      <c r="B4235" s="4" t="s">
        <v>5</v>
      </c>
      <c r="C4235" s="4" t="s">
        <v>7</v>
      </c>
      <c r="D4235" s="4" t="s">
        <v>7</v>
      </c>
      <c r="E4235" s="4" t="s">
        <v>13</v>
      </c>
      <c r="F4235" s="4" t="s">
        <v>11</v>
      </c>
    </row>
    <row r="4236" spans="1:9">
      <c r="A4236" t="n">
        <v>44247</v>
      </c>
      <c r="B4236" s="35" t="n">
        <v>45</v>
      </c>
      <c r="C4236" s="7" t="n">
        <v>5</v>
      </c>
      <c r="D4236" s="7" t="n">
        <v>3</v>
      </c>
      <c r="E4236" s="7" t="n">
        <v>1.5</v>
      </c>
      <c r="F4236" s="7" t="n">
        <v>0</v>
      </c>
    </row>
    <row r="4237" spans="1:9">
      <c r="A4237" t="s">
        <v>4</v>
      </c>
      <c r="B4237" s="4" t="s">
        <v>5</v>
      </c>
      <c r="C4237" s="4" t="s">
        <v>7</v>
      </c>
      <c r="D4237" s="4" t="s">
        <v>7</v>
      </c>
      <c r="E4237" s="4" t="s">
        <v>13</v>
      </c>
      <c r="F4237" s="4" t="s">
        <v>11</v>
      </c>
    </row>
    <row r="4238" spans="1:9">
      <c r="A4238" t="n">
        <v>44256</v>
      </c>
      <c r="B4238" s="35" t="n">
        <v>45</v>
      </c>
      <c r="C4238" s="7" t="n">
        <v>11</v>
      </c>
      <c r="D4238" s="7" t="n">
        <v>3</v>
      </c>
      <c r="E4238" s="7" t="n">
        <v>25.7999992370605</v>
      </c>
      <c r="F4238" s="7" t="n">
        <v>0</v>
      </c>
    </row>
    <row r="4239" spans="1:9">
      <c r="A4239" t="s">
        <v>4</v>
      </c>
      <c r="B4239" s="4" t="s">
        <v>5</v>
      </c>
      <c r="C4239" s="4" t="s">
        <v>7</v>
      </c>
      <c r="D4239" s="4" t="s">
        <v>7</v>
      </c>
      <c r="E4239" s="4" t="s">
        <v>13</v>
      </c>
      <c r="F4239" s="4" t="s">
        <v>13</v>
      </c>
      <c r="G4239" s="4" t="s">
        <v>13</v>
      </c>
      <c r="H4239" s="4" t="s">
        <v>11</v>
      </c>
      <c r="I4239" s="4" t="s">
        <v>7</v>
      </c>
    </row>
    <row r="4240" spans="1:9">
      <c r="A4240" t="n">
        <v>44265</v>
      </c>
      <c r="B4240" s="35" t="n">
        <v>45</v>
      </c>
      <c r="C4240" s="7" t="n">
        <v>4</v>
      </c>
      <c r="D4240" s="7" t="n">
        <v>3</v>
      </c>
      <c r="E4240" s="7" t="n">
        <v>3.57999992370605</v>
      </c>
      <c r="F4240" s="7" t="n">
        <v>178.149993896484</v>
      </c>
      <c r="G4240" s="7" t="n">
        <v>0</v>
      </c>
      <c r="H4240" s="7" t="n">
        <v>20000</v>
      </c>
      <c r="I4240" s="7" t="n">
        <v>0</v>
      </c>
    </row>
    <row r="4241" spans="1:9">
      <c r="A4241" t="s">
        <v>4</v>
      </c>
      <c r="B4241" s="4" t="s">
        <v>5</v>
      </c>
      <c r="C4241" s="4" t="s">
        <v>8</v>
      </c>
      <c r="D4241" s="4" t="s">
        <v>8</v>
      </c>
    </row>
    <row r="4242" spans="1:9">
      <c r="A4242" t="n">
        <v>44283</v>
      </c>
      <c r="B4242" s="46" t="n">
        <v>70</v>
      </c>
      <c r="C4242" s="7" t="s">
        <v>478</v>
      </c>
      <c r="D4242" s="7" t="s">
        <v>420</v>
      </c>
    </row>
    <row r="4243" spans="1:9">
      <c r="A4243" t="s">
        <v>4</v>
      </c>
      <c r="B4243" s="4" t="s">
        <v>5</v>
      </c>
      <c r="C4243" s="4" t="s">
        <v>7</v>
      </c>
      <c r="D4243" s="4" t="s">
        <v>11</v>
      </c>
    </row>
    <row r="4244" spans="1:9">
      <c r="A4244" t="n">
        <v>44298</v>
      </c>
      <c r="B4244" s="17" t="n">
        <v>58</v>
      </c>
      <c r="C4244" s="7" t="n">
        <v>255</v>
      </c>
      <c r="D4244" s="7" t="n">
        <v>0</v>
      </c>
    </row>
    <row r="4245" spans="1:9">
      <c r="A4245" t="s">
        <v>4</v>
      </c>
      <c r="B4245" s="4" t="s">
        <v>5</v>
      </c>
      <c r="C4245" s="4" t="s">
        <v>7</v>
      </c>
      <c r="D4245" s="4" t="s">
        <v>11</v>
      </c>
      <c r="E4245" s="4" t="s">
        <v>8</v>
      </c>
    </row>
    <row r="4246" spans="1:9">
      <c r="A4246" t="n">
        <v>44302</v>
      </c>
      <c r="B4246" s="38" t="n">
        <v>51</v>
      </c>
      <c r="C4246" s="7" t="n">
        <v>4</v>
      </c>
      <c r="D4246" s="7" t="n">
        <v>2</v>
      </c>
      <c r="E4246" s="7" t="s">
        <v>211</v>
      </c>
    </row>
    <row r="4247" spans="1:9">
      <c r="A4247" t="s">
        <v>4</v>
      </c>
      <c r="B4247" s="4" t="s">
        <v>5</v>
      </c>
      <c r="C4247" s="4" t="s">
        <v>11</v>
      </c>
    </row>
    <row r="4248" spans="1:9">
      <c r="A4248" t="n">
        <v>44316</v>
      </c>
      <c r="B4248" s="24" t="n">
        <v>16</v>
      </c>
      <c r="C4248" s="7" t="n">
        <v>0</v>
      </c>
    </row>
    <row r="4249" spans="1:9">
      <c r="A4249" t="s">
        <v>4</v>
      </c>
      <c r="B4249" s="4" t="s">
        <v>5</v>
      </c>
      <c r="C4249" s="4" t="s">
        <v>11</v>
      </c>
      <c r="D4249" s="4" t="s">
        <v>7</v>
      </c>
      <c r="E4249" s="4" t="s">
        <v>14</v>
      </c>
      <c r="F4249" s="4" t="s">
        <v>79</v>
      </c>
      <c r="G4249" s="4" t="s">
        <v>7</v>
      </c>
      <c r="H4249" s="4" t="s">
        <v>7</v>
      </c>
      <c r="I4249" s="4" t="s">
        <v>7</v>
      </c>
      <c r="J4249" s="4" t="s">
        <v>14</v>
      </c>
      <c r="K4249" s="4" t="s">
        <v>79</v>
      </c>
      <c r="L4249" s="4" t="s">
        <v>7</v>
      </c>
      <c r="M4249" s="4" t="s">
        <v>7</v>
      </c>
    </row>
    <row r="4250" spans="1:9">
      <c r="A4250" t="n">
        <v>44319</v>
      </c>
      <c r="B4250" s="39" t="n">
        <v>26</v>
      </c>
      <c r="C4250" s="7" t="n">
        <v>2</v>
      </c>
      <c r="D4250" s="7" t="n">
        <v>17</v>
      </c>
      <c r="E4250" s="7" t="n">
        <v>60315</v>
      </c>
      <c r="F4250" s="7" t="s">
        <v>485</v>
      </c>
      <c r="G4250" s="7" t="n">
        <v>2</v>
      </c>
      <c r="H4250" s="7" t="n">
        <v>3</v>
      </c>
      <c r="I4250" s="7" t="n">
        <v>17</v>
      </c>
      <c r="J4250" s="7" t="n">
        <v>60316</v>
      </c>
      <c r="K4250" s="7" t="s">
        <v>486</v>
      </c>
      <c r="L4250" s="7" t="n">
        <v>2</v>
      </c>
      <c r="M4250" s="7" t="n">
        <v>0</v>
      </c>
    </row>
    <row r="4251" spans="1:9">
      <c r="A4251" t="s">
        <v>4</v>
      </c>
      <c r="B4251" s="4" t="s">
        <v>5</v>
      </c>
    </row>
    <row r="4252" spans="1:9">
      <c r="A4252" t="n">
        <v>44500</v>
      </c>
      <c r="B4252" s="40" t="n">
        <v>28</v>
      </c>
    </row>
    <row r="4253" spans="1:9">
      <c r="A4253" t="s">
        <v>4</v>
      </c>
      <c r="B4253" s="4" t="s">
        <v>5</v>
      </c>
      <c r="C4253" s="4" t="s">
        <v>7</v>
      </c>
      <c r="D4253" s="4" t="s">
        <v>11</v>
      </c>
      <c r="E4253" s="4" t="s">
        <v>11</v>
      </c>
      <c r="F4253" s="4" t="s">
        <v>7</v>
      </c>
    </row>
    <row r="4254" spans="1:9">
      <c r="A4254" t="n">
        <v>44501</v>
      </c>
      <c r="B4254" s="43" t="n">
        <v>25</v>
      </c>
      <c r="C4254" s="7" t="n">
        <v>1</v>
      </c>
      <c r="D4254" s="7" t="n">
        <v>60</v>
      </c>
      <c r="E4254" s="7" t="n">
        <v>640</v>
      </c>
      <c r="F4254" s="7" t="n">
        <v>1</v>
      </c>
    </row>
    <row r="4255" spans="1:9">
      <c r="A4255" t="s">
        <v>4</v>
      </c>
      <c r="B4255" s="4" t="s">
        <v>5</v>
      </c>
      <c r="C4255" s="4" t="s">
        <v>7</v>
      </c>
      <c r="D4255" s="4" t="s">
        <v>11</v>
      </c>
      <c r="E4255" s="4" t="s">
        <v>8</v>
      </c>
    </row>
    <row r="4256" spans="1:9">
      <c r="A4256" t="n">
        <v>44508</v>
      </c>
      <c r="B4256" s="38" t="n">
        <v>51</v>
      </c>
      <c r="C4256" s="7" t="n">
        <v>4</v>
      </c>
      <c r="D4256" s="7" t="n">
        <v>0</v>
      </c>
      <c r="E4256" s="7" t="s">
        <v>240</v>
      </c>
    </row>
    <row r="4257" spans="1:13">
      <c r="A4257" t="s">
        <v>4</v>
      </c>
      <c r="B4257" s="4" t="s">
        <v>5</v>
      </c>
      <c r="C4257" s="4" t="s">
        <v>11</v>
      </c>
    </row>
    <row r="4258" spans="1:13">
      <c r="A4258" t="n">
        <v>44522</v>
      </c>
      <c r="B4258" s="24" t="n">
        <v>16</v>
      </c>
      <c r="C4258" s="7" t="n">
        <v>0</v>
      </c>
    </row>
    <row r="4259" spans="1:13">
      <c r="A4259" t="s">
        <v>4</v>
      </c>
      <c r="B4259" s="4" t="s">
        <v>5</v>
      </c>
      <c r="C4259" s="4" t="s">
        <v>11</v>
      </c>
      <c r="D4259" s="4" t="s">
        <v>7</v>
      </c>
      <c r="E4259" s="4" t="s">
        <v>14</v>
      </c>
      <c r="F4259" s="4" t="s">
        <v>79</v>
      </c>
      <c r="G4259" s="4" t="s">
        <v>7</v>
      </c>
      <c r="H4259" s="4" t="s">
        <v>7</v>
      </c>
      <c r="I4259" s="4" t="s">
        <v>7</v>
      </c>
      <c r="J4259" s="4" t="s">
        <v>14</v>
      </c>
      <c r="K4259" s="4" t="s">
        <v>79</v>
      </c>
      <c r="L4259" s="4" t="s">
        <v>7</v>
      </c>
      <c r="M4259" s="4" t="s">
        <v>7</v>
      </c>
      <c r="N4259" s="4" t="s">
        <v>7</v>
      </c>
      <c r="O4259" s="4" t="s">
        <v>14</v>
      </c>
      <c r="P4259" s="4" t="s">
        <v>79</v>
      </c>
      <c r="Q4259" s="4" t="s">
        <v>7</v>
      </c>
      <c r="R4259" s="4" t="s">
        <v>7</v>
      </c>
    </row>
    <row r="4260" spans="1:13">
      <c r="A4260" t="n">
        <v>44525</v>
      </c>
      <c r="B4260" s="39" t="n">
        <v>26</v>
      </c>
      <c r="C4260" s="7" t="n">
        <v>0</v>
      </c>
      <c r="D4260" s="7" t="n">
        <v>17</v>
      </c>
      <c r="E4260" s="7" t="n">
        <v>60317</v>
      </c>
      <c r="F4260" s="7" t="s">
        <v>487</v>
      </c>
      <c r="G4260" s="7" t="n">
        <v>2</v>
      </c>
      <c r="H4260" s="7" t="n">
        <v>3</v>
      </c>
      <c r="I4260" s="7" t="n">
        <v>17</v>
      </c>
      <c r="J4260" s="7" t="n">
        <v>60318</v>
      </c>
      <c r="K4260" s="7" t="s">
        <v>488</v>
      </c>
      <c r="L4260" s="7" t="n">
        <v>2</v>
      </c>
      <c r="M4260" s="7" t="n">
        <v>3</v>
      </c>
      <c r="N4260" s="7" t="n">
        <v>17</v>
      </c>
      <c r="O4260" s="7" t="n">
        <v>60319</v>
      </c>
      <c r="P4260" s="7" t="s">
        <v>489</v>
      </c>
      <c r="Q4260" s="7" t="n">
        <v>2</v>
      </c>
      <c r="R4260" s="7" t="n">
        <v>0</v>
      </c>
    </row>
    <row r="4261" spans="1:13">
      <c r="A4261" t="s">
        <v>4</v>
      </c>
      <c r="B4261" s="4" t="s">
        <v>5</v>
      </c>
    </row>
    <row r="4262" spans="1:13">
      <c r="A4262" t="n">
        <v>44781</v>
      </c>
      <c r="B4262" s="40" t="n">
        <v>28</v>
      </c>
    </row>
    <row r="4263" spans="1:13">
      <c r="A4263" t="s">
        <v>4</v>
      </c>
      <c r="B4263" s="4" t="s">
        <v>5</v>
      </c>
      <c r="C4263" s="4" t="s">
        <v>7</v>
      </c>
      <c r="D4263" s="4" t="s">
        <v>11</v>
      </c>
      <c r="E4263" s="4" t="s">
        <v>11</v>
      </c>
      <c r="F4263" s="4" t="s">
        <v>7</v>
      </c>
    </row>
    <row r="4264" spans="1:13">
      <c r="A4264" t="n">
        <v>44782</v>
      </c>
      <c r="B4264" s="43" t="n">
        <v>25</v>
      </c>
      <c r="C4264" s="7" t="n">
        <v>1</v>
      </c>
      <c r="D4264" s="7" t="n">
        <v>65535</v>
      </c>
      <c r="E4264" s="7" t="n">
        <v>65535</v>
      </c>
      <c r="F4264" s="7" t="n">
        <v>0</v>
      </c>
    </row>
    <row r="4265" spans="1:13">
      <c r="A4265" t="s">
        <v>4</v>
      </c>
      <c r="B4265" s="4" t="s">
        <v>5</v>
      </c>
      <c r="C4265" s="4" t="s">
        <v>11</v>
      </c>
      <c r="D4265" s="4" t="s">
        <v>11</v>
      </c>
      <c r="E4265" s="4" t="s">
        <v>11</v>
      </c>
    </row>
    <row r="4266" spans="1:13">
      <c r="A4266" t="n">
        <v>44789</v>
      </c>
      <c r="B4266" s="48" t="n">
        <v>61</v>
      </c>
      <c r="C4266" s="7" t="n">
        <v>2</v>
      </c>
      <c r="D4266" s="7" t="n">
        <v>0</v>
      </c>
      <c r="E4266" s="7" t="n">
        <v>1000</v>
      </c>
    </row>
    <row r="4267" spans="1:13">
      <c r="A4267" t="s">
        <v>4</v>
      </c>
      <c r="B4267" s="4" t="s">
        <v>5</v>
      </c>
      <c r="C4267" s="4" t="s">
        <v>11</v>
      </c>
      <c r="D4267" s="4" t="s">
        <v>11</v>
      </c>
      <c r="E4267" s="4" t="s">
        <v>11</v>
      </c>
    </row>
    <row r="4268" spans="1:13">
      <c r="A4268" t="n">
        <v>44796</v>
      </c>
      <c r="B4268" s="48" t="n">
        <v>61</v>
      </c>
      <c r="C4268" s="7" t="n">
        <v>0</v>
      </c>
      <c r="D4268" s="7" t="n">
        <v>2</v>
      </c>
      <c r="E4268" s="7" t="n">
        <v>1000</v>
      </c>
    </row>
    <row r="4269" spans="1:13">
      <c r="A4269" t="s">
        <v>4</v>
      </c>
      <c r="B4269" s="4" t="s">
        <v>5</v>
      </c>
      <c r="C4269" s="4" t="s">
        <v>11</v>
      </c>
    </row>
    <row r="4270" spans="1:13">
      <c r="A4270" t="n">
        <v>44803</v>
      </c>
      <c r="B4270" s="24" t="n">
        <v>16</v>
      </c>
      <c r="C4270" s="7" t="n">
        <v>300</v>
      </c>
    </row>
    <row r="4271" spans="1:13">
      <c r="A4271" t="s">
        <v>4</v>
      </c>
      <c r="B4271" s="4" t="s">
        <v>5</v>
      </c>
      <c r="C4271" s="4" t="s">
        <v>7</v>
      </c>
      <c r="D4271" s="4" t="s">
        <v>11</v>
      </c>
      <c r="E4271" s="4" t="s">
        <v>8</v>
      </c>
    </row>
    <row r="4272" spans="1:13">
      <c r="A4272" t="n">
        <v>44806</v>
      </c>
      <c r="B4272" s="38" t="n">
        <v>51</v>
      </c>
      <c r="C4272" s="7" t="n">
        <v>4</v>
      </c>
      <c r="D4272" s="7" t="n">
        <v>2</v>
      </c>
      <c r="E4272" s="7" t="s">
        <v>242</v>
      </c>
    </row>
    <row r="4273" spans="1:18">
      <c r="A4273" t="s">
        <v>4</v>
      </c>
      <c r="B4273" s="4" t="s">
        <v>5</v>
      </c>
      <c r="C4273" s="4" t="s">
        <v>11</v>
      </c>
    </row>
    <row r="4274" spans="1:18">
      <c r="A4274" t="n">
        <v>44819</v>
      </c>
      <c r="B4274" s="24" t="n">
        <v>16</v>
      </c>
      <c r="C4274" s="7" t="n">
        <v>0</v>
      </c>
    </row>
    <row r="4275" spans="1:18">
      <c r="A4275" t="s">
        <v>4</v>
      </c>
      <c r="B4275" s="4" t="s">
        <v>5</v>
      </c>
      <c r="C4275" s="4" t="s">
        <v>11</v>
      </c>
      <c r="D4275" s="4" t="s">
        <v>7</v>
      </c>
      <c r="E4275" s="4" t="s">
        <v>14</v>
      </c>
      <c r="F4275" s="4" t="s">
        <v>79</v>
      </c>
      <c r="G4275" s="4" t="s">
        <v>7</v>
      </c>
      <c r="H4275" s="4" t="s">
        <v>7</v>
      </c>
      <c r="I4275" s="4" t="s">
        <v>7</v>
      </c>
      <c r="J4275" s="4" t="s">
        <v>14</v>
      </c>
      <c r="K4275" s="4" t="s">
        <v>79</v>
      </c>
      <c r="L4275" s="4" t="s">
        <v>7</v>
      </c>
      <c r="M4275" s="4" t="s">
        <v>7</v>
      </c>
    </row>
    <row r="4276" spans="1:18">
      <c r="A4276" t="n">
        <v>44822</v>
      </c>
      <c r="B4276" s="39" t="n">
        <v>26</v>
      </c>
      <c r="C4276" s="7" t="n">
        <v>2</v>
      </c>
      <c r="D4276" s="7" t="n">
        <v>17</v>
      </c>
      <c r="E4276" s="7" t="n">
        <v>60320</v>
      </c>
      <c r="F4276" s="7" t="s">
        <v>490</v>
      </c>
      <c r="G4276" s="7" t="n">
        <v>2</v>
      </c>
      <c r="H4276" s="7" t="n">
        <v>3</v>
      </c>
      <c r="I4276" s="7" t="n">
        <v>17</v>
      </c>
      <c r="J4276" s="7" t="n">
        <v>60321</v>
      </c>
      <c r="K4276" s="7" t="s">
        <v>491</v>
      </c>
      <c r="L4276" s="7" t="n">
        <v>2</v>
      </c>
      <c r="M4276" s="7" t="n">
        <v>0</v>
      </c>
    </row>
    <row r="4277" spans="1:18">
      <c r="A4277" t="s">
        <v>4</v>
      </c>
      <c r="B4277" s="4" t="s">
        <v>5</v>
      </c>
    </row>
    <row r="4278" spans="1:18">
      <c r="A4278" t="n">
        <v>44987</v>
      </c>
      <c r="B4278" s="40" t="n">
        <v>28</v>
      </c>
    </row>
    <row r="4279" spans="1:18">
      <c r="A4279" t="s">
        <v>4</v>
      </c>
      <c r="B4279" s="4" t="s">
        <v>5</v>
      </c>
      <c r="C4279" s="4" t="s">
        <v>11</v>
      </c>
      <c r="D4279" s="4" t="s">
        <v>7</v>
      </c>
    </row>
    <row r="4280" spans="1:18">
      <c r="A4280" t="n">
        <v>44988</v>
      </c>
      <c r="B4280" s="44" t="n">
        <v>89</v>
      </c>
      <c r="C4280" s="7" t="n">
        <v>65533</v>
      </c>
      <c r="D4280" s="7" t="n">
        <v>1</v>
      </c>
    </row>
    <row r="4281" spans="1:18">
      <c r="A4281" t="s">
        <v>4</v>
      </c>
      <c r="B4281" s="4" t="s">
        <v>5</v>
      </c>
      <c r="C4281" s="4" t="s">
        <v>7</v>
      </c>
      <c r="D4281" s="4" t="s">
        <v>11</v>
      </c>
      <c r="E4281" s="4" t="s">
        <v>13</v>
      </c>
    </row>
    <row r="4282" spans="1:18">
      <c r="A4282" t="n">
        <v>44992</v>
      </c>
      <c r="B4282" s="17" t="n">
        <v>58</v>
      </c>
      <c r="C4282" s="7" t="n">
        <v>101</v>
      </c>
      <c r="D4282" s="7" t="n">
        <v>500</v>
      </c>
      <c r="E4282" s="7" t="n">
        <v>1</v>
      </c>
    </row>
    <row r="4283" spans="1:18">
      <c r="A4283" t="s">
        <v>4</v>
      </c>
      <c r="B4283" s="4" t="s">
        <v>5</v>
      </c>
      <c r="C4283" s="4" t="s">
        <v>7</v>
      </c>
      <c r="D4283" s="4" t="s">
        <v>11</v>
      </c>
    </row>
    <row r="4284" spans="1:18">
      <c r="A4284" t="n">
        <v>45000</v>
      </c>
      <c r="B4284" s="17" t="n">
        <v>58</v>
      </c>
      <c r="C4284" s="7" t="n">
        <v>254</v>
      </c>
      <c r="D4284" s="7" t="n">
        <v>0</v>
      </c>
    </row>
    <row r="4285" spans="1:18">
      <c r="A4285" t="s">
        <v>4</v>
      </c>
      <c r="B4285" s="4" t="s">
        <v>5</v>
      </c>
      <c r="C4285" s="4" t="s">
        <v>7</v>
      </c>
      <c r="D4285" s="4" t="s">
        <v>7</v>
      </c>
      <c r="E4285" s="4" t="s">
        <v>13</v>
      </c>
      <c r="F4285" s="4" t="s">
        <v>13</v>
      </c>
      <c r="G4285" s="4" t="s">
        <v>13</v>
      </c>
      <c r="H4285" s="4" t="s">
        <v>11</v>
      </c>
    </row>
    <row r="4286" spans="1:18">
      <c r="A4286" t="n">
        <v>45004</v>
      </c>
      <c r="B4286" s="35" t="n">
        <v>45</v>
      </c>
      <c r="C4286" s="7" t="n">
        <v>2</v>
      </c>
      <c r="D4286" s="7" t="n">
        <v>3</v>
      </c>
      <c r="E4286" s="7" t="n">
        <v>-1.50999999046326</v>
      </c>
      <c r="F4286" s="7" t="n">
        <v>0.219999998807907</v>
      </c>
      <c r="G4286" s="7" t="n">
        <v>-11.1099996566772</v>
      </c>
      <c r="H4286" s="7" t="n">
        <v>0</v>
      </c>
    </row>
    <row r="4287" spans="1:18">
      <c r="A4287" t="s">
        <v>4</v>
      </c>
      <c r="B4287" s="4" t="s">
        <v>5</v>
      </c>
      <c r="C4287" s="4" t="s">
        <v>7</v>
      </c>
      <c r="D4287" s="4" t="s">
        <v>7</v>
      </c>
      <c r="E4287" s="4" t="s">
        <v>13</v>
      </c>
      <c r="F4287" s="4" t="s">
        <v>13</v>
      </c>
      <c r="G4287" s="4" t="s">
        <v>13</v>
      </c>
      <c r="H4287" s="4" t="s">
        <v>11</v>
      </c>
      <c r="I4287" s="4" t="s">
        <v>7</v>
      </c>
    </row>
    <row r="4288" spans="1:18">
      <c r="A4288" t="n">
        <v>45021</v>
      </c>
      <c r="B4288" s="35" t="n">
        <v>45</v>
      </c>
      <c r="C4288" s="7" t="n">
        <v>4</v>
      </c>
      <c r="D4288" s="7" t="n">
        <v>3</v>
      </c>
      <c r="E4288" s="7" t="n">
        <v>359.450012207031</v>
      </c>
      <c r="F4288" s="7" t="n">
        <v>218.889999389648</v>
      </c>
      <c r="G4288" s="7" t="n">
        <v>5</v>
      </c>
      <c r="H4288" s="7" t="n">
        <v>0</v>
      </c>
      <c r="I4288" s="7" t="n">
        <v>0</v>
      </c>
    </row>
    <row r="4289" spans="1:13">
      <c r="A4289" t="s">
        <v>4</v>
      </c>
      <c r="B4289" s="4" t="s">
        <v>5</v>
      </c>
      <c r="C4289" s="4" t="s">
        <v>7</v>
      </c>
      <c r="D4289" s="4" t="s">
        <v>7</v>
      </c>
      <c r="E4289" s="4" t="s">
        <v>13</v>
      </c>
      <c r="F4289" s="4" t="s">
        <v>11</v>
      </c>
    </row>
    <row r="4290" spans="1:13">
      <c r="A4290" t="n">
        <v>45039</v>
      </c>
      <c r="B4290" s="35" t="n">
        <v>45</v>
      </c>
      <c r="C4290" s="7" t="n">
        <v>5</v>
      </c>
      <c r="D4290" s="7" t="n">
        <v>3</v>
      </c>
      <c r="E4290" s="7" t="n">
        <v>1.5</v>
      </c>
      <c r="F4290" s="7" t="n">
        <v>0</v>
      </c>
    </row>
    <row r="4291" spans="1:13">
      <c r="A4291" t="s">
        <v>4</v>
      </c>
      <c r="B4291" s="4" t="s">
        <v>5</v>
      </c>
      <c r="C4291" s="4" t="s">
        <v>7</v>
      </c>
      <c r="D4291" s="4" t="s">
        <v>7</v>
      </c>
      <c r="E4291" s="4" t="s">
        <v>13</v>
      </c>
      <c r="F4291" s="4" t="s">
        <v>11</v>
      </c>
    </row>
    <row r="4292" spans="1:13">
      <c r="A4292" t="n">
        <v>45048</v>
      </c>
      <c r="B4292" s="35" t="n">
        <v>45</v>
      </c>
      <c r="C4292" s="7" t="n">
        <v>11</v>
      </c>
      <c r="D4292" s="7" t="n">
        <v>3</v>
      </c>
      <c r="E4292" s="7" t="n">
        <v>25.7999992370605</v>
      </c>
      <c r="F4292" s="7" t="n">
        <v>0</v>
      </c>
    </row>
    <row r="4293" spans="1:13">
      <c r="A4293" t="s">
        <v>4</v>
      </c>
      <c r="B4293" s="4" t="s">
        <v>5</v>
      </c>
      <c r="C4293" s="4" t="s">
        <v>7</v>
      </c>
      <c r="D4293" s="4" t="s">
        <v>7</v>
      </c>
      <c r="E4293" s="4" t="s">
        <v>13</v>
      </c>
      <c r="F4293" s="4" t="s">
        <v>13</v>
      </c>
      <c r="G4293" s="4" t="s">
        <v>13</v>
      </c>
      <c r="H4293" s="4" t="s">
        <v>11</v>
      </c>
    </row>
    <row r="4294" spans="1:13">
      <c r="A4294" t="n">
        <v>45057</v>
      </c>
      <c r="B4294" s="35" t="n">
        <v>45</v>
      </c>
      <c r="C4294" s="7" t="n">
        <v>2</v>
      </c>
      <c r="D4294" s="7" t="n">
        <v>3</v>
      </c>
      <c r="E4294" s="7" t="n">
        <v>-1.50999999046326</v>
      </c>
      <c r="F4294" s="7" t="n">
        <v>0.219999998807907</v>
      </c>
      <c r="G4294" s="7" t="n">
        <v>-11.1099996566772</v>
      </c>
      <c r="H4294" s="7" t="n">
        <v>25000</v>
      </c>
    </row>
    <row r="4295" spans="1:13">
      <c r="A4295" t="s">
        <v>4</v>
      </c>
      <c r="B4295" s="4" t="s">
        <v>5</v>
      </c>
      <c r="C4295" s="4" t="s">
        <v>7</v>
      </c>
      <c r="D4295" s="4" t="s">
        <v>7</v>
      </c>
      <c r="E4295" s="4" t="s">
        <v>13</v>
      </c>
      <c r="F4295" s="4" t="s">
        <v>13</v>
      </c>
      <c r="G4295" s="4" t="s">
        <v>13</v>
      </c>
      <c r="H4295" s="4" t="s">
        <v>11</v>
      </c>
      <c r="I4295" s="4" t="s">
        <v>7</v>
      </c>
    </row>
    <row r="4296" spans="1:13">
      <c r="A4296" t="n">
        <v>45074</v>
      </c>
      <c r="B4296" s="35" t="n">
        <v>45</v>
      </c>
      <c r="C4296" s="7" t="n">
        <v>4</v>
      </c>
      <c r="D4296" s="7" t="n">
        <v>3</v>
      </c>
      <c r="E4296" s="7" t="n">
        <v>4.05999994277954</v>
      </c>
      <c r="F4296" s="7" t="n">
        <v>211.050003051758</v>
      </c>
      <c r="G4296" s="7" t="n">
        <v>5</v>
      </c>
      <c r="H4296" s="7" t="n">
        <v>25000</v>
      </c>
      <c r="I4296" s="7" t="n">
        <v>1</v>
      </c>
    </row>
    <row r="4297" spans="1:13">
      <c r="A4297" t="s">
        <v>4</v>
      </c>
      <c r="B4297" s="4" t="s">
        <v>5</v>
      </c>
      <c r="C4297" s="4" t="s">
        <v>7</v>
      </c>
      <c r="D4297" s="4" t="s">
        <v>11</v>
      </c>
    </row>
    <row r="4298" spans="1:13">
      <c r="A4298" t="n">
        <v>45092</v>
      </c>
      <c r="B4298" s="17" t="n">
        <v>58</v>
      </c>
      <c r="C4298" s="7" t="n">
        <v>255</v>
      </c>
      <c r="D4298" s="7" t="n">
        <v>0</v>
      </c>
    </row>
    <row r="4299" spans="1:13">
      <c r="A4299" t="s">
        <v>4</v>
      </c>
      <c r="B4299" s="4" t="s">
        <v>5</v>
      </c>
      <c r="C4299" s="4" t="s">
        <v>7</v>
      </c>
      <c r="D4299" s="4" t="s">
        <v>11</v>
      </c>
      <c r="E4299" s="4" t="s">
        <v>8</v>
      </c>
      <c r="F4299" s="4" t="s">
        <v>8</v>
      </c>
      <c r="G4299" s="4" t="s">
        <v>8</v>
      </c>
      <c r="H4299" s="4" t="s">
        <v>8</v>
      </c>
    </row>
    <row r="4300" spans="1:13">
      <c r="A4300" t="n">
        <v>45096</v>
      </c>
      <c r="B4300" s="38" t="n">
        <v>51</v>
      </c>
      <c r="C4300" s="7" t="n">
        <v>3</v>
      </c>
      <c r="D4300" s="7" t="n">
        <v>0</v>
      </c>
      <c r="E4300" s="7" t="s">
        <v>117</v>
      </c>
      <c r="F4300" s="7" t="s">
        <v>87</v>
      </c>
      <c r="G4300" s="7" t="s">
        <v>86</v>
      </c>
      <c r="H4300" s="7" t="s">
        <v>87</v>
      </c>
    </row>
    <row r="4301" spans="1:13">
      <c r="A4301" t="s">
        <v>4</v>
      </c>
      <c r="B4301" s="4" t="s">
        <v>5</v>
      </c>
      <c r="C4301" s="4" t="s">
        <v>11</v>
      </c>
      <c r="D4301" s="4" t="s">
        <v>7</v>
      </c>
      <c r="E4301" s="4" t="s">
        <v>13</v>
      </c>
      <c r="F4301" s="4" t="s">
        <v>11</v>
      </c>
    </row>
    <row r="4302" spans="1:13">
      <c r="A4302" t="n">
        <v>45109</v>
      </c>
      <c r="B4302" s="41" t="n">
        <v>59</v>
      </c>
      <c r="C4302" s="7" t="n">
        <v>0</v>
      </c>
      <c r="D4302" s="7" t="n">
        <v>13</v>
      </c>
      <c r="E4302" s="7" t="n">
        <v>0.0799999982118607</v>
      </c>
      <c r="F4302" s="7" t="n">
        <v>0</v>
      </c>
    </row>
    <row r="4303" spans="1:13">
      <c r="A4303" t="s">
        <v>4</v>
      </c>
      <c r="B4303" s="4" t="s">
        <v>5</v>
      </c>
      <c r="C4303" s="4" t="s">
        <v>11</v>
      </c>
    </row>
    <row r="4304" spans="1:13">
      <c r="A4304" t="n">
        <v>45119</v>
      </c>
      <c r="B4304" s="24" t="n">
        <v>16</v>
      </c>
      <c r="C4304" s="7" t="n">
        <v>1300</v>
      </c>
    </row>
    <row r="4305" spans="1:9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8</v>
      </c>
    </row>
    <row r="4306" spans="1:9">
      <c r="A4306" t="n">
        <v>45122</v>
      </c>
      <c r="B4306" s="38" t="n">
        <v>51</v>
      </c>
      <c r="C4306" s="7" t="n">
        <v>4</v>
      </c>
      <c r="D4306" s="7" t="n">
        <v>0</v>
      </c>
      <c r="E4306" s="7" t="s">
        <v>121</v>
      </c>
    </row>
    <row r="4307" spans="1:9">
      <c r="A4307" t="s">
        <v>4</v>
      </c>
      <c r="B4307" s="4" t="s">
        <v>5</v>
      </c>
      <c r="C4307" s="4" t="s">
        <v>11</v>
      </c>
    </row>
    <row r="4308" spans="1:9">
      <c r="A4308" t="n">
        <v>45136</v>
      </c>
      <c r="B4308" s="24" t="n">
        <v>16</v>
      </c>
      <c r="C4308" s="7" t="n">
        <v>0</v>
      </c>
    </row>
    <row r="4309" spans="1:9">
      <c r="A4309" t="s">
        <v>4</v>
      </c>
      <c r="B4309" s="4" t="s">
        <v>5</v>
      </c>
      <c r="C4309" s="4" t="s">
        <v>11</v>
      </c>
      <c r="D4309" s="4" t="s">
        <v>7</v>
      </c>
      <c r="E4309" s="4" t="s">
        <v>14</v>
      </c>
      <c r="F4309" s="4" t="s">
        <v>79</v>
      </c>
      <c r="G4309" s="4" t="s">
        <v>7</v>
      </c>
      <c r="H4309" s="4" t="s">
        <v>7</v>
      </c>
      <c r="I4309" s="4" t="s">
        <v>7</v>
      </c>
      <c r="J4309" s="4" t="s">
        <v>14</v>
      </c>
      <c r="K4309" s="4" t="s">
        <v>79</v>
      </c>
      <c r="L4309" s="4" t="s">
        <v>7</v>
      </c>
      <c r="M4309" s="4" t="s">
        <v>7</v>
      </c>
    </row>
    <row r="4310" spans="1:9">
      <c r="A4310" t="n">
        <v>45139</v>
      </c>
      <c r="B4310" s="39" t="n">
        <v>26</v>
      </c>
      <c r="C4310" s="7" t="n">
        <v>0</v>
      </c>
      <c r="D4310" s="7" t="n">
        <v>17</v>
      </c>
      <c r="E4310" s="7" t="n">
        <v>60278</v>
      </c>
      <c r="F4310" s="7" t="s">
        <v>437</v>
      </c>
      <c r="G4310" s="7" t="n">
        <v>2</v>
      </c>
      <c r="H4310" s="7" t="n">
        <v>3</v>
      </c>
      <c r="I4310" s="7" t="n">
        <v>17</v>
      </c>
      <c r="J4310" s="7" t="n">
        <v>60279</v>
      </c>
      <c r="K4310" s="7" t="s">
        <v>438</v>
      </c>
      <c r="L4310" s="7" t="n">
        <v>2</v>
      </c>
      <c r="M4310" s="7" t="n">
        <v>0</v>
      </c>
    </row>
    <row r="4311" spans="1:9">
      <c r="A4311" t="s">
        <v>4</v>
      </c>
      <c r="B4311" s="4" t="s">
        <v>5</v>
      </c>
    </row>
    <row r="4312" spans="1:9">
      <c r="A4312" t="n">
        <v>45260</v>
      </c>
      <c r="B4312" s="40" t="n">
        <v>28</v>
      </c>
    </row>
    <row r="4313" spans="1:9">
      <c r="A4313" t="s">
        <v>4</v>
      </c>
      <c r="B4313" s="4" t="s">
        <v>5</v>
      </c>
      <c r="C4313" s="4" t="s">
        <v>7</v>
      </c>
      <c r="D4313" s="4" t="s">
        <v>11</v>
      </c>
      <c r="E4313" s="4" t="s">
        <v>8</v>
      </c>
    </row>
    <row r="4314" spans="1:9">
      <c r="A4314" t="n">
        <v>45261</v>
      </c>
      <c r="B4314" s="38" t="n">
        <v>51</v>
      </c>
      <c r="C4314" s="7" t="n">
        <v>4</v>
      </c>
      <c r="D4314" s="7" t="n">
        <v>2</v>
      </c>
      <c r="E4314" s="7" t="s">
        <v>231</v>
      </c>
    </row>
    <row r="4315" spans="1:9">
      <c r="A4315" t="s">
        <v>4</v>
      </c>
      <c r="B4315" s="4" t="s">
        <v>5</v>
      </c>
      <c r="C4315" s="4" t="s">
        <v>11</v>
      </c>
    </row>
    <row r="4316" spans="1:9">
      <c r="A4316" t="n">
        <v>45274</v>
      </c>
      <c r="B4316" s="24" t="n">
        <v>16</v>
      </c>
      <c r="C4316" s="7" t="n">
        <v>0</v>
      </c>
    </row>
    <row r="4317" spans="1:9">
      <c r="A4317" t="s">
        <v>4</v>
      </c>
      <c r="B4317" s="4" t="s">
        <v>5</v>
      </c>
      <c r="C4317" s="4" t="s">
        <v>11</v>
      </c>
      <c r="D4317" s="4" t="s">
        <v>7</v>
      </c>
      <c r="E4317" s="4" t="s">
        <v>14</v>
      </c>
      <c r="F4317" s="4" t="s">
        <v>79</v>
      </c>
      <c r="G4317" s="4" t="s">
        <v>7</v>
      </c>
      <c r="H4317" s="4" t="s">
        <v>7</v>
      </c>
      <c r="I4317" s="4" t="s">
        <v>7</v>
      </c>
      <c r="J4317" s="4" t="s">
        <v>14</v>
      </c>
      <c r="K4317" s="4" t="s">
        <v>79</v>
      </c>
      <c r="L4317" s="4" t="s">
        <v>7</v>
      </c>
      <c r="M4317" s="4" t="s">
        <v>7</v>
      </c>
      <c r="N4317" s="4" t="s">
        <v>7</v>
      </c>
      <c r="O4317" s="4" t="s">
        <v>14</v>
      </c>
      <c r="P4317" s="4" t="s">
        <v>79</v>
      </c>
      <c r="Q4317" s="4" t="s">
        <v>7</v>
      </c>
      <c r="R4317" s="4" t="s">
        <v>7</v>
      </c>
      <c r="S4317" s="4" t="s">
        <v>7</v>
      </c>
      <c r="T4317" s="4" t="s">
        <v>14</v>
      </c>
      <c r="U4317" s="4" t="s">
        <v>79</v>
      </c>
      <c r="V4317" s="4" t="s">
        <v>7</v>
      </c>
      <c r="W4317" s="4" t="s">
        <v>7</v>
      </c>
    </row>
    <row r="4318" spans="1:9">
      <c r="A4318" t="n">
        <v>45277</v>
      </c>
      <c r="B4318" s="39" t="n">
        <v>26</v>
      </c>
      <c r="C4318" s="7" t="n">
        <v>2</v>
      </c>
      <c r="D4318" s="7" t="n">
        <v>17</v>
      </c>
      <c r="E4318" s="7" t="n">
        <v>60322</v>
      </c>
      <c r="F4318" s="7" t="s">
        <v>492</v>
      </c>
      <c r="G4318" s="7" t="n">
        <v>2</v>
      </c>
      <c r="H4318" s="7" t="n">
        <v>3</v>
      </c>
      <c r="I4318" s="7" t="n">
        <v>17</v>
      </c>
      <c r="J4318" s="7" t="n">
        <v>60323</v>
      </c>
      <c r="K4318" s="7" t="s">
        <v>493</v>
      </c>
      <c r="L4318" s="7" t="n">
        <v>2</v>
      </c>
      <c r="M4318" s="7" t="n">
        <v>3</v>
      </c>
      <c r="N4318" s="7" t="n">
        <v>17</v>
      </c>
      <c r="O4318" s="7" t="n">
        <v>60324</v>
      </c>
      <c r="P4318" s="7" t="s">
        <v>494</v>
      </c>
      <c r="Q4318" s="7" t="n">
        <v>2</v>
      </c>
      <c r="R4318" s="7" t="n">
        <v>3</v>
      </c>
      <c r="S4318" s="7" t="n">
        <v>17</v>
      </c>
      <c r="T4318" s="7" t="n">
        <v>60325</v>
      </c>
      <c r="U4318" s="7" t="s">
        <v>495</v>
      </c>
      <c r="V4318" s="7" t="n">
        <v>2</v>
      </c>
      <c r="W4318" s="7" t="n">
        <v>0</v>
      </c>
    </row>
    <row r="4319" spans="1:9">
      <c r="A4319" t="s">
        <v>4</v>
      </c>
      <c r="B4319" s="4" t="s">
        <v>5</v>
      </c>
    </row>
    <row r="4320" spans="1:9">
      <c r="A4320" t="n">
        <v>45590</v>
      </c>
      <c r="B4320" s="40" t="n">
        <v>28</v>
      </c>
    </row>
    <row r="4321" spans="1:23">
      <c r="A4321" t="s">
        <v>4</v>
      </c>
      <c r="B4321" s="4" t="s">
        <v>5</v>
      </c>
      <c r="C4321" s="4" t="s">
        <v>7</v>
      </c>
      <c r="D4321" s="4" t="s">
        <v>11</v>
      </c>
      <c r="E4321" s="4" t="s">
        <v>8</v>
      </c>
      <c r="F4321" s="4" t="s">
        <v>8</v>
      </c>
      <c r="G4321" s="4" t="s">
        <v>8</v>
      </c>
      <c r="H4321" s="4" t="s">
        <v>8</v>
      </c>
    </row>
    <row r="4322" spans="1:23">
      <c r="A4322" t="n">
        <v>45591</v>
      </c>
      <c r="B4322" s="38" t="n">
        <v>51</v>
      </c>
      <c r="C4322" s="7" t="n">
        <v>3</v>
      </c>
      <c r="D4322" s="7" t="n">
        <v>0</v>
      </c>
      <c r="E4322" s="7" t="s">
        <v>117</v>
      </c>
      <c r="F4322" s="7" t="s">
        <v>183</v>
      </c>
      <c r="G4322" s="7" t="s">
        <v>86</v>
      </c>
      <c r="H4322" s="7" t="s">
        <v>87</v>
      </c>
    </row>
    <row r="4323" spans="1:23">
      <c r="A4323" t="s">
        <v>4</v>
      </c>
      <c r="B4323" s="4" t="s">
        <v>5</v>
      </c>
      <c r="C4323" s="4" t="s">
        <v>11</v>
      </c>
      <c r="D4323" s="4" t="s">
        <v>7</v>
      </c>
      <c r="E4323" s="4" t="s">
        <v>13</v>
      </c>
      <c r="F4323" s="4" t="s">
        <v>11</v>
      </c>
    </row>
    <row r="4324" spans="1:23">
      <c r="A4324" t="n">
        <v>45604</v>
      </c>
      <c r="B4324" s="41" t="n">
        <v>59</v>
      </c>
      <c r="C4324" s="7" t="n">
        <v>0</v>
      </c>
      <c r="D4324" s="7" t="n">
        <v>1</v>
      </c>
      <c r="E4324" s="7" t="n">
        <v>0.0799999982118607</v>
      </c>
      <c r="F4324" s="7" t="n">
        <v>0</v>
      </c>
    </row>
    <row r="4325" spans="1:23">
      <c r="A4325" t="s">
        <v>4</v>
      </c>
      <c r="B4325" s="4" t="s">
        <v>5</v>
      </c>
      <c r="C4325" s="4" t="s">
        <v>11</v>
      </c>
    </row>
    <row r="4326" spans="1:23">
      <c r="A4326" t="n">
        <v>45614</v>
      </c>
      <c r="B4326" s="24" t="n">
        <v>16</v>
      </c>
      <c r="C4326" s="7" t="n">
        <v>1300</v>
      </c>
    </row>
    <row r="4327" spans="1:23">
      <c r="A4327" t="s">
        <v>4</v>
      </c>
      <c r="B4327" s="4" t="s">
        <v>5</v>
      </c>
      <c r="C4327" s="4" t="s">
        <v>7</v>
      </c>
      <c r="D4327" s="4" t="s">
        <v>11</v>
      </c>
      <c r="E4327" s="4" t="s">
        <v>8</v>
      </c>
    </row>
    <row r="4328" spans="1:23">
      <c r="A4328" t="n">
        <v>45617</v>
      </c>
      <c r="B4328" s="38" t="n">
        <v>51</v>
      </c>
      <c r="C4328" s="7" t="n">
        <v>4</v>
      </c>
      <c r="D4328" s="7" t="n">
        <v>0</v>
      </c>
      <c r="E4328" s="7" t="s">
        <v>121</v>
      </c>
    </row>
    <row r="4329" spans="1:23">
      <c r="A4329" t="s">
        <v>4</v>
      </c>
      <c r="B4329" s="4" t="s">
        <v>5</v>
      </c>
      <c r="C4329" s="4" t="s">
        <v>11</v>
      </c>
    </row>
    <row r="4330" spans="1:23">
      <c r="A4330" t="n">
        <v>45631</v>
      </c>
      <c r="B4330" s="24" t="n">
        <v>16</v>
      </c>
      <c r="C4330" s="7" t="n">
        <v>0</v>
      </c>
    </row>
    <row r="4331" spans="1:23">
      <c r="A4331" t="s">
        <v>4</v>
      </c>
      <c r="B4331" s="4" t="s">
        <v>5</v>
      </c>
      <c r="C4331" s="4" t="s">
        <v>11</v>
      </c>
      <c r="D4331" s="4" t="s">
        <v>7</v>
      </c>
      <c r="E4331" s="4" t="s">
        <v>14</v>
      </c>
      <c r="F4331" s="4" t="s">
        <v>79</v>
      </c>
      <c r="G4331" s="4" t="s">
        <v>7</v>
      </c>
      <c r="H4331" s="4" t="s">
        <v>7</v>
      </c>
      <c r="I4331" s="4" t="s">
        <v>7</v>
      </c>
      <c r="J4331" s="4" t="s">
        <v>14</v>
      </c>
      <c r="K4331" s="4" t="s">
        <v>79</v>
      </c>
      <c r="L4331" s="4" t="s">
        <v>7</v>
      </c>
      <c r="M4331" s="4" t="s">
        <v>7</v>
      </c>
    </row>
    <row r="4332" spans="1:23">
      <c r="A4332" t="n">
        <v>45634</v>
      </c>
      <c r="B4332" s="39" t="n">
        <v>26</v>
      </c>
      <c r="C4332" s="7" t="n">
        <v>0</v>
      </c>
      <c r="D4332" s="7" t="n">
        <v>17</v>
      </c>
      <c r="E4332" s="7" t="n">
        <v>60326</v>
      </c>
      <c r="F4332" s="7" t="s">
        <v>496</v>
      </c>
      <c r="G4332" s="7" t="n">
        <v>2</v>
      </c>
      <c r="H4332" s="7" t="n">
        <v>3</v>
      </c>
      <c r="I4332" s="7" t="n">
        <v>17</v>
      </c>
      <c r="J4332" s="7" t="n">
        <v>60327</v>
      </c>
      <c r="K4332" s="7" t="s">
        <v>497</v>
      </c>
      <c r="L4332" s="7" t="n">
        <v>2</v>
      </c>
      <c r="M4332" s="7" t="n">
        <v>0</v>
      </c>
    </row>
    <row r="4333" spans="1:23">
      <c r="A4333" t="s">
        <v>4</v>
      </c>
      <c r="B4333" s="4" t="s">
        <v>5</v>
      </c>
    </row>
    <row r="4334" spans="1:23">
      <c r="A4334" t="n">
        <v>45788</v>
      </c>
      <c r="B4334" s="40" t="n">
        <v>28</v>
      </c>
    </row>
    <row r="4335" spans="1:23">
      <c r="A4335" t="s">
        <v>4</v>
      </c>
      <c r="B4335" s="4" t="s">
        <v>5</v>
      </c>
      <c r="C4335" s="4" t="s">
        <v>7</v>
      </c>
      <c r="D4335" s="4" t="s">
        <v>11</v>
      </c>
      <c r="E4335" s="4" t="s">
        <v>8</v>
      </c>
    </row>
    <row r="4336" spans="1:23">
      <c r="A4336" t="n">
        <v>45789</v>
      </c>
      <c r="B4336" s="38" t="n">
        <v>51</v>
      </c>
      <c r="C4336" s="7" t="n">
        <v>4</v>
      </c>
      <c r="D4336" s="7" t="n">
        <v>2</v>
      </c>
      <c r="E4336" s="7" t="s">
        <v>231</v>
      </c>
    </row>
    <row r="4337" spans="1:13">
      <c r="A4337" t="s">
        <v>4</v>
      </c>
      <c r="B4337" s="4" t="s">
        <v>5</v>
      </c>
      <c r="C4337" s="4" t="s">
        <v>11</v>
      </c>
    </row>
    <row r="4338" spans="1:13">
      <c r="A4338" t="n">
        <v>45802</v>
      </c>
      <c r="B4338" s="24" t="n">
        <v>16</v>
      </c>
      <c r="C4338" s="7" t="n">
        <v>0</v>
      </c>
    </row>
    <row r="4339" spans="1:13">
      <c r="A4339" t="s">
        <v>4</v>
      </c>
      <c r="B4339" s="4" t="s">
        <v>5</v>
      </c>
      <c r="C4339" s="4" t="s">
        <v>11</v>
      </c>
      <c r="D4339" s="4" t="s">
        <v>7</v>
      </c>
      <c r="E4339" s="4" t="s">
        <v>14</v>
      </c>
      <c r="F4339" s="4" t="s">
        <v>79</v>
      </c>
      <c r="G4339" s="4" t="s">
        <v>7</v>
      </c>
      <c r="H4339" s="4" t="s">
        <v>7</v>
      </c>
      <c r="I4339" s="4" t="s">
        <v>7</v>
      </c>
      <c r="J4339" s="4" t="s">
        <v>14</v>
      </c>
      <c r="K4339" s="4" t="s">
        <v>79</v>
      </c>
      <c r="L4339" s="4" t="s">
        <v>7</v>
      </c>
      <c r="M4339" s="4" t="s">
        <v>7</v>
      </c>
      <c r="N4339" s="4" t="s">
        <v>7</v>
      </c>
      <c r="O4339" s="4" t="s">
        <v>14</v>
      </c>
      <c r="P4339" s="4" t="s">
        <v>79</v>
      </c>
      <c r="Q4339" s="4" t="s">
        <v>7</v>
      </c>
      <c r="R4339" s="4" t="s">
        <v>7</v>
      </c>
      <c r="S4339" s="4" t="s">
        <v>7</v>
      </c>
      <c r="T4339" s="4" t="s">
        <v>14</v>
      </c>
      <c r="U4339" s="4" t="s">
        <v>79</v>
      </c>
      <c r="V4339" s="4" t="s">
        <v>7</v>
      </c>
      <c r="W4339" s="4" t="s">
        <v>7</v>
      </c>
      <c r="X4339" s="4" t="s">
        <v>7</v>
      </c>
      <c r="Y4339" s="4" t="s">
        <v>14</v>
      </c>
      <c r="Z4339" s="4" t="s">
        <v>79</v>
      </c>
      <c r="AA4339" s="4" t="s">
        <v>7</v>
      </c>
      <c r="AB4339" s="4" t="s">
        <v>7</v>
      </c>
    </row>
    <row r="4340" spans="1:13">
      <c r="A4340" t="n">
        <v>45805</v>
      </c>
      <c r="B4340" s="39" t="n">
        <v>26</v>
      </c>
      <c r="C4340" s="7" t="n">
        <v>2</v>
      </c>
      <c r="D4340" s="7" t="n">
        <v>17</v>
      </c>
      <c r="E4340" s="7" t="n">
        <v>60328</v>
      </c>
      <c r="F4340" s="7" t="s">
        <v>498</v>
      </c>
      <c r="G4340" s="7" t="n">
        <v>2</v>
      </c>
      <c r="H4340" s="7" t="n">
        <v>3</v>
      </c>
      <c r="I4340" s="7" t="n">
        <v>17</v>
      </c>
      <c r="J4340" s="7" t="n">
        <v>60329</v>
      </c>
      <c r="K4340" s="7" t="s">
        <v>499</v>
      </c>
      <c r="L4340" s="7" t="n">
        <v>2</v>
      </c>
      <c r="M4340" s="7" t="n">
        <v>3</v>
      </c>
      <c r="N4340" s="7" t="n">
        <v>17</v>
      </c>
      <c r="O4340" s="7" t="n">
        <v>60330</v>
      </c>
      <c r="P4340" s="7" t="s">
        <v>500</v>
      </c>
      <c r="Q4340" s="7" t="n">
        <v>2</v>
      </c>
      <c r="R4340" s="7" t="n">
        <v>3</v>
      </c>
      <c r="S4340" s="7" t="n">
        <v>17</v>
      </c>
      <c r="T4340" s="7" t="n">
        <v>60331</v>
      </c>
      <c r="U4340" s="7" t="s">
        <v>501</v>
      </c>
      <c r="V4340" s="7" t="n">
        <v>2</v>
      </c>
      <c r="W4340" s="7" t="n">
        <v>3</v>
      </c>
      <c r="X4340" s="7" t="n">
        <v>17</v>
      </c>
      <c r="Y4340" s="7" t="n">
        <v>60332</v>
      </c>
      <c r="Z4340" s="7" t="s">
        <v>502</v>
      </c>
      <c r="AA4340" s="7" t="n">
        <v>2</v>
      </c>
      <c r="AB4340" s="7" t="n">
        <v>0</v>
      </c>
    </row>
    <row r="4341" spans="1:13">
      <c r="A4341" t="s">
        <v>4</v>
      </c>
      <c r="B4341" s="4" t="s">
        <v>5</v>
      </c>
    </row>
    <row r="4342" spans="1:13">
      <c r="A4342" t="n">
        <v>46150</v>
      </c>
      <c r="B4342" s="40" t="n">
        <v>28</v>
      </c>
    </row>
    <row r="4343" spans="1:13">
      <c r="A4343" t="s">
        <v>4</v>
      </c>
      <c r="B4343" s="4" t="s">
        <v>5</v>
      </c>
      <c r="C4343" s="4" t="s">
        <v>7</v>
      </c>
      <c r="D4343" s="4" t="s">
        <v>11</v>
      </c>
      <c r="E4343" s="4" t="s">
        <v>8</v>
      </c>
    </row>
    <row r="4344" spans="1:13">
      <c r="A4344" t="n">
        <v>46151</v>
      </c>
      <c r="B4344" s="38" t="n">
        <v>51</v>
      </c>
      <c r="C4344" s="7" t="n">
        <v>4</v>
      </c>
      <c r="D4344" s="7" t="n">
        <v>0</v>
      </c>
      <c r="E4344" s="7" t="s">
        <v>121</v>
      </c>
    </row>
    <row r="4345" spans="1:13">
      <c r="A4345" t="s">
        <v>4</v>
      </c>
      <c r="B4345" s="4" t="s">
        <v>5</v>
      </c>
      <c r="C4345" s="4" t="s">
        <v>11</v>
      </c>
    </row>
    <row r="4346" spans="1:13">
      <c r="A4346" t="n">
        <v>46165</v>
      </c>
      <c r="B4346" s="24" t="n">
        <v>16</v>
      </c>
      <c r="C4346" s="7" t="n">
        <v>0</v>
      </c>
    </row>
    <row r="4347" spans="1:13">
      <c r="A4347" t="s">
        <v>4</v>
      </c>
      <c r="B4347" s="4" t="s">
        <v>5</v>
      </c>
      <c r="C4347" s="4" t="s">
        <v>11</v>
      </c>
      <c r="D4347" s="4" t="s">
        <v>7</v>
      </c>
      <c r="E4347" s="4" t="s">
        <v>14</v>
      </c>
      <c r="F4347" s="4" t="s">
        <v>79</v>
      </c>
      <c r="G4347" s="4" t="s">
        <v>7</v>
      </c>
      <c r="H4347" s="4" t="s">
        <v>7</v>
      </c>
    </row>
    <row r="4348" spans="1:13">
      <c r="A4348" t="n">
        <v>46168</v>
      </c>
      <c r="B4348" s="39" t="n">
        <v>26</v>
      </c>
      <c r="C4348" s="7" t="n">
        <v>0</v>
      </c>
      <c r="D4348" s="7" t="n">
        <v>17</v>
      </c>
      <c r="E4348" s="7" t="n">
        <v>60291</v>
      </c>
      <c r="F4348" s="7" t="s">
        <v>452</v>
      </c>
      <c r="G4348" s="7" t="n">
        <v>2</v>
      </c>
      <c r="H4348" s="7" t="n">
        <v>0</v>
      </c>
    </row>
    <row r="4349" spans="1:13">
      <c r="A4349" t="s">
        <v>4</v>
      </c>
      <c r="B4349" s="4" t="s">
        <v>5</v>
      </c>
    </row>
    <row r="4350" spans="1:13">
      <c r="A4350" t="n">
        <v>46185</v>
      </c>
      <c r="B4350" s="40" t="n">
        <v>28</v>
      </c>
    </row>
    <row r="4351" spans="1:13">
      <c r="A4351" t="s">
        <v>4</v>
      </c>
      <c r="B4351" s="4" t="s">
        <v>5</v>
      </c>
      <c r="C4351" s="4" t="s">
        <v>11</v>
      </c>
      <c r="D4351" s="4" t="s">
        <v>7</v>
      </c>
    </row>
    <row r="4352" spans="1:13">
      <c r="A4352" t="n">
        <v>46186</v>
      </c>
      <c r="B4352" s="44" t="n">
        <v>89</v>
      </c>
      <c r="C4352" s="7" t="n">
        <v>65533</v>
      </c>
      <c r="D4352" s="7" t="n">
        <v>1</v>
      </c>
    </row>
    <row r="4353" spans="1:28">
      <c r="A4353" t="s">
        <v>4</v>
      </c>
      <c r="B4353" s="4" t="s">
        <v>5</v>
      </c>
      <c r="C4353" s="4" t="s">
        <v>7</v>
      </c>
      <c r="D4353" s="4" t="s">
        <v>11</v>
      </c>
      <c r="E4353" s="4" t="s">
        <v>13</v>
      </c>
    </row>
    <row r="4354" spans="1:28">
      <c r="A4354" t="n">
        <v>46190</v>
      </c>
      <c r="B4354" s="17" t="n">
        <v>58</v>
      </c>
      <c r="C4354" s="7" t="n">
        <v>101</v>
      </c>
      <c r="D4354" s="7" t="n">
        <v>500</v>
      </c>
      <c r="E4354" s="7" t="n">
        <v>1</v>
      </c>
    </row>
    <row r="4355" spans="1:28">
      <c r="A4355" t="s">
        <v>4</v>
      </c>
      <c r="B4355" s="4" t="s">
        <v>5</v>
      </c>
      <c r="C4355" s="4" t="s">
        <v>7</v>
      </c>
      <c r="D4355" s="4" t="s">
        <v>11</v>
      </c>
    </row>
    <row r="4356" spans="1:28">
      <c r="A4356" t="n">
        <v>46198</v>
      </c>
      <c r="B4356" s="17" t="n">
        <v>58</v>
      </c>
      <c r="C4356" s="7" t="n">
        <v>254</v>
      </c>
      <c r="D4356" s="7" t="n">
        <v>0</v>
      </c>
    </row>
    <row r="4357" spans="1:28">
      <c r="A4357" t="s">
        <v>4</v>
      </c>
      <c r="B4357" s="4" t="s">
        <v>5</v>
      </c>
      <c r="C4357" s="4" t="s">
        <v>7</v>
      </c>
    </row>
    <row r="4358" spans="1:28">
      <c r="A4358" t="n">
        <v>46202</v>
      </c>
      <c r="B4358" s="35" t="n">
        <v>45</v>
      </c>
      <c r="C4358" s="7" t="n">
        <v>0</v>
      </c>
    </row>
    <row r="4359" spans="1:28">
      <c r="A4359" t="s">
        <v>4</v>
      </c>
      <c r="B4359" s="4" t="s">
        <v>5</v>
      </c>
      <c r="C4359" s="4" t="s">
        <v>7</v>
      </c>
      <c r="D4359" s="4" t="s">
        <v>7</v>
      </c>
      <c r="E4359" s="4" t="s">
        <v>13</v>
      </c>
      <c r="F4359" s="4" t="s">
        <v>13</v>
      </c>
      <c r="G4359" s="4" t="s">
        <v>13</v>
      </c>
      <c r="H4359" s="4" t="s">
        <v>11</v>
      </c>
    </row>
    <row r="4360" spans="1:28">
      <c r="A4360" t="n">
        <v>46204</v>
      </c>
      <c r="B4360" s="35" t="n">
        <v>45</v>
      </c>
      <c r="C4360" s="7" t="n">
        <v>2</v>
      </c>
      <c r="D4360" s="7" t="n">
        <v>3</v>
      </c>
      <c r="E4360" s="7" t="n">
        <v>-1.10000002384186</v>
      </c>
      <c r="F4360" s="7" t="n">
        <v>0.230000004172325</v>
      </c>
      <c r="G4360" s="7" t="n">
        <v>-11.210000038147</v>
      </c>
      <c r="H4360" s="7" t="n">
        <v>0</v>
      </c>
    </row>
    <row r="4361" spans="1:28">
      <c r="A4361" t="s">
        <v>4</v>
      </c>
      <c r="B4361" s="4" t="s">
        <v>5</v>
      </c>
      <c r="C4361" s="4" t="s">
        <v>7</v>
      </c>
      <c r="D4361" s="4" t="s">
        <v>7</v>
      </c>
      <c r="E4361" s="4" t="s">
        <v>13</v>
      </c>
      <c r="F4361" s="4" t="s">
        <v>13</v>
      </c>
      <c r="G4361" s="4" t="s">
        <v>13</v>
      </c>
      <c r="H4361" s="4" t="s">
        <v>11</v>
      </c>
      <c r="I4361" s="4" t="s">
        <v>7</v>
      </c>
    </row>
    <row r="4362" spans="1:28">
      <c r="A4362" t="n">
        <v>46221</v>
      </c>
      <c r="B4362" s="35" t="n">
        <v>45</v>
      </c>
      <c r="C4362" s="7" t="n">
        <v>4</v>
      </c>
      <c r="D4362" s="7" t="n">
        <v>3</v>
      </c>
      <c r="E4362" s="7" t="n">
        <v>357.540008544922</v>
      </c>
      <c r="F4362" s="7" t="n">
        <v>234.199996948242</v>
      </c>
      <c r="G4362" s="7" t="n">
        <v>0</v>
      </c>
      <c r="H4362" s="7" t="n">
        <v>0</v>
      </c>
      <c r="I4362" s="7" t="n">
        <v>0</v>
      </c>
    </row>
    <row r="4363" spans="1:28">
      <c r="A4363" t="s">
        <v>4</v>
      </c>
      <c r="B4363" s="4" t="s">
        <v>5</v>
      </c>
      <c r="C4363" s="4" t="s">
        <v>7</v>
      </c>
      <c r="D4363" s="4" t="s">
        <v>7</v>
      </c>
      <c r="E4363" s="4" t="s">
        <v>13</v>
      </c>
      <c r="F4363" s="4" t="s">
        <v>11</v>
      </c>
    </row>
    <row r="4364" spans="1:28">
      <c r="A4364" t="n">
        <v>46239</v>
      </c>
      <c r="B4364" s="35" t="n">
        <v>45</v>
      </c>
      <c r="C4364" s="7" t="n">
        <v>5</v>
      </c>
      <c r="D4364" s="7" t="n">
        <v>3</v>
      </c>
      <c r="E4364" s="7" t="n">
        <v>1.20000004768372</v>
      </c>
      <c r="F4364" s="7" t="n">
        <v>0</v>
      </c>
    </row>
    <row r="4365" spans="1:28">
      <c r="A4365" t="s">
        <v>4</v>
      </c>
      <c r="B4365" s="4" t="s">
        <v>5</v>
      </c>
      <c r="C4365" s="4" t="s">
        <v>7</v>
      </c>
      <c r="D4365" s="4" t="s">
        <v>7</v>
      </c>
      <c r="E4365" s="4" t="s">
        <v>13</v>
      </c>
      <c r="F4365" s="4" t="s">
        <v>11</v>
      </c>
    </row>
    <row r="4366" spans="1:28">
      <c r="A4366" t="n">
        <v>46248</v>
      </c>
      <c r="B4366" s="35" t="n">
        <v>45</v>
      </c>
      <c r="C4366" s="7" t="n">
        <v>11</v>
      </c>
      <c r="D4366" s="7" t="n">
        <v>3</v>
      </c>
      <c r="E4366" s="7" t="n">
        <v>28.7000007629395</v>
      </c>
      <c r="F4366" s="7" t="n">
        <v>0</v>
      </c>
    </row>
    <row r="4367" spans="1:28">
      <c r="A4367" t="s">
        <v>4</v>
      </c>
      <c r="B4367" s="4" t="s">
        <v>5</v>
      </c>
      <c r="C4367" s="4" t="s">
        <v>7</v>
      </c>
      <c r="D4367" s="4" t="s">
        <v>11</v>
      </c>
    </row>
    <row r="4368" spans="1:28">
      <c r="A4368" t="n">
        <v>46257</v>
      </c>
      <c r="B4368" s="17" t="n">
        <v>58</v>
      </c>
      <c r="C4368" s="7" t="n">
        <v>255</v>
      </c>
      <c r="D4368" s="7" t="n">
        <v>0</v>
      </c>
    </row>
    <row r="4369" spans="1:9">
      <c r="A4369" t="s">
        <v>4</v>
      </c>
      <c r="B4369" s="4" t="s">
        <v>5</v>
      </c>
      <c r="C4369" s="4" t="s">
        <v>11</v>
      </c>
      <c r="D4369" s="4" t="s">
        <v>7</v>
      </c>
      <c r="E4369" s="4" t="s">
        <v>13</v>
      </c>
      <c r="F4369" s="4" t="s">
        <v>11</v>
      </c>
    </row>
    <row r="4370" spans="1:9">
      <c r="A4370" t="n">
        <v>46261</v>
      </c>
      <c r="B4370" s="41" t="n">
        <v>59</v>
      </c>
      <c r="C4370" s="7" t="n">
        <v>0</v>
      </c>
      <c r="D4370" s="7" t="n">
        <v>8</v>
      </c>
      <c r="E4370" s="7" t="n">
        <v>0.150000005960464</v>
      </c>
      <c r="F4370" s="7" t="n">
        <v>0</v>
      </c>
    </row>
    <row r="4371" spans="1:9">
      <c r="A4371" t="s">
        <v>4</v>
      </c>
      <c r="B4371" s="4" t="s">
        <v>5</v>
      </c>
      <c r="C4371" s="4" t="s">
        <v>11</v>
      </c>
    </row>
    <row r="4372" spans="1:9">
      <c r="A4372" t="n">
        <v>46271</v>
      </c>
      <c r="B4372" s="24" t="n">
        <v>16</v>
      </c>
      <c r="C4372" s="7" t="n">
        <v>1500</v>
      </c>
    </row>
    <row r="4373" spans="1:9">
      <c r="A4373" t="s">
        <v>4</v>
      </c>
      <c r="B4373" s="4" t="s">
        <v>5</v>
      </c>
      <c r="C4373" s="4" t="s">
        <v>11</v>
      </c>
      <c r="D4373" s="4" t="s">
        <v>7</v>
      </c>
      <c r="E4373" s="4" t="s">
        <v>13</v>
      </c>
      <c r="F4373" s="4" t="s">
        <v>11</v>
      </c>
    </row>
    <row r="4374" spans="1:9">
      <c r="A4374" t="n">
        <v>46274</v>
      </c>
      <c r="B4374" s="41" t="n">
        <v>59</v>
      </c>
      <c r="C4374" s="7" t="n">
        <v>0</v>
      </c>
      <c r="D4374" s="7" t="n">
        <v>255</v>
      </c>
      <c r="E4374" s="7" t="n">
        <v>0</v>
      </c>
      <c r="F4374" s="7" t="n">
        <v>0</v>
      </c>
    </row>
    <row r="4375" spans="1:9">
      <c r="A4375" t="s">
        <v>4</v>
      </c>
      <c r="B4375" s="4" t="s">
        <v>5</v>
      </c>
      <c r="C4375" s="4" t="s">
        <v>7</v>
      </c>
      <c r="D4375" s="4" t="s">
        <v>11</v>
      </c>
      <c r="E4375" s="4" t="s">
        <v>8</v>
      </c>
    </row>
    <row r="4376" spans="1:9">
      <c r="A4376" t="n">
        <v>46284</v>
      </c>
      <c r="B4376" s="38" t="n">
        <v>51</v>
      </c>
      <c r="C4376" s="7" t="n">
        <v>4</v>
      </c>
      <c r="D4376" s="7" t="n">
        <v>0</v>
      </c>
      <c r="E4376" s="7" t="s">
        <v>453</v>
      </c>
    </row>
    <row r="4377" spans="1:9">
      <c r="A4377" t="s">
        <v>4</v>
      </c>
      <c r="B4377" s="4" t="s">
        <v>5</v>
      </c>
      <c r="C4377" s="4" t="s">
        <v>11</v>
      </c>
    </row>
    <row r="4378" spans="1:9">
      <c r="A4378" t="n">
        <v>46298</v>
      </c>
      <c r="B4378" s="24" t="n">
        <v>16</v>
      </c>
      <c r="C4378" s="7" t="n">
        <v>0</v>
      </c>
    </row>
    <row r="4379" spans="1:9">
      <c r="A4379" t="s">
        <v>4</v>
      </c>
      <c r="B4379" s="4" t="s">
        <v>5</v>
      </c>
      <c r="C4379" s="4" t="s">
        <v>11</v>
      </c>
      <c r="D4379" s="4" t="s">
        <v>7</v>
      </c>
      <c r="E4379" s="4" t="s">
        <v>14</v>
      </c>
      <c r="F4379" s="4" t="s">
        <v>79</v>
      </c>
      <c r="G4379" s="4" t="s">
        <v>7</v>
      </c>
      <c r="H4379" s="4" t="s">
        <v>7</v>
      </c>
    </row>
    <row r="4380" spans="1:9">
      <c r="A4380" t="n">
        <v>46301</v>
      </c>
      <c r="B4380" s="39" t="n">
        <v>26</v>
      </c>
      <c r="C4380" s="7" t="n">
        <v>0</v>
      </c>
      <c r="D4380" s="7" t="n">
        <v>17</v>
      </c>
      <c r="E4380" s="7" t="n">
        <v>60292</v>
      </c>
      <c r="F4380" s="7" t="s">
        <v>503</v>
      </c>
      <c r="G4380" s="7" t="n">
        <v>2</v>
      </c>
      <c r="H4380" s="7" t="n">
        <v>0</v>
      </c>
    </row>
    <row r="4381" spans="1:9">
      <c r="A4381" t="s">
        <v>4</v>
      </c>
      <c r="B4381" s="4" t="s">
        <v>5</v>
      </c>
    </row>
    <row r="4382" spans="1:9">
      <c r="A4382" t="n">
        <v>46324</v>
      </c>
      <c r="B4382" s="40" t="n">
        <v>28</v>
      </c>
    </row>
    <row r="4383" spans="1:9">
      <c r="A4383" t="s">
        <v>4</v>
      </c>
      <c r="B4383" s="4" t="s">
        <v>5</v>
      </c>
      <c r="C4383" s="4" t="s">
        <v>11</v>
      </c>
    </row>
    <row r="4384" spans="1:9">
      <c r="A4384" t="n">
        <v>46325</v>
      </c>
      <c r="B4384" s="24" t="n">
        <v>16</v>
      </c>
      <c r="C4384" s="7" t="n">
        <v>500</v>
      </c>
    </row>
    <row r="4385" spans="1:8">
      <c r="A4385" t="s">
        <v>4</v>
      </c>
      <c r="B4385" s="4" t="s">
        <v>5</v>
      </c>
      <c r="C4385" s="4" t="s">
        <v>7</v>
      </c>
      <c r="D4385" s="4" t="s">
        <v>13</v>
      </c>
      <c r="E4385" s="4" t="s">
        <v>13</v>
      </c>
      <c r="F4385" s="4" t="s">
        <v>13</v>
      </c>
    </row>
    <row r="4386" spans="1:8">
      <c r="A4386" t="n">
        <v>46328</v>
      </c>
      <c r="B4386" s="35" t="n">
        <v>45</v>
      </c>
      <c r="C4386" s="7" t="n">
        <v>9</v>
      </c>
      <c r="D4386" s="7" t="n">
        <v>0.0500000007450581</v>
      </c>
      <c r="E4386" s="7" t="n">
        <v>0.0500000007450581</v>
      </c>
      <c r="F4386" s="7" t="n">
        <v>0.200000002980232</v>
      </c>
    </row>
    <row r="4387" spans="1:8">
      <c r="A4387" t="s">
        <v>4</v>
      </c>
      <c r="B4387" s="4" t="s">
        <v>5</v>
      </c>
      <c r="C4387" s="4" t="s">
        <v>7</v>
      </c>
      <c r="D4387" s="4" t="s">
        <v>7</v>
      </c>
      <c r="E4387" s="4" t="s">
        <v>13</v>
      </c>
      <c r="F4387" s="4" t="s">
        <v>11</v>
      </c>
    </row>
    <row r="4388" spans="1:8">
      <c r="A4388" t="n">
        <v>46342</v>
      </c>
      <c r="B4388" s="35" t="n">
        <v>45</v>
      </c>
      <c r="C4388" s="7" t="n">
        <v>5</v>
      </c>
      <c r="D4388" s="7" t="n">
        <v>3</v>
      </c>
      <c r="E4388" s="7" t="n">
        <v>1.39999997615814</v>
      </c>
      <c r="F4388" s="7" t="n">
        <v>500</v>
      </c>
    </row>
    <row r="4389" spans="1:8">
      <c r="A4389" t="s">
        <v>4</v>
      </c>
      <c r="B4389" s="4" t="s">
        <v>5</v>
      </c>
      <c r="C4389" s="4" t="s">
        <v>7</v>
      </c>
      <c r="D4389" s="4" t="s">
        <v>11</v>
      </c>
      <c r="E4389" s="4" t="s">
        <v>8</v>
      </c>
    </row>
    <row r="4390" spans="1:8">
      <c r="A4390" t="n">
        <v>46351</v>
      </c>
      <c r="B4390" s="38" t="n">
        <v>51</v>
      </c>
      <c r="C4390" s="7" t="n">
        <v>4</v>
      </c>
      <c r="D4390" s="7" t="n">
        <v>0</v>
      </c>
      <c r="E4390" s="7" t="s">
        <v>455</v>
      </c>
    </row>
    <row r="4391" spans="1:8">
      <c r="A4391" t="s">
        <v>4</v>
      </c>
      <c r="B4391" s="4" t="s">
        <v>5</v>
      </c>
      <c r="C4391" s="4" t="s">
        <v>11</v>
      </c>
    </row>
    <row r="4392" spans="1:8">
      <c r="A4392" t="n">
        <v>46365</v>
      </c>
      <c r="B4392" s="24" t="n">
        <v>16</v>
      </c>
      <c r="C4392" s="7" t="n">
        <v>0</v>
      </c>
    </row>
    <row r="4393" spans="1:8">
      <c r="A4393" t="s">
        <v>4</v>
      </c>
      <c r="B4393" s="4" t="s">
        <v>5</v>
      </c>
      <c r="C4393" s="4" t="s">
        <v>11</v>
      </c>
      <c r="D4393" s="4" t="s">
        <v>7</v>
      </c>
      <c r="E4393" s="4" t="s">
        <v>14</v>
      </c>
      <c r="F4393" s="4" t="s">
        <v>79</v>
      </c>
      <c r="G4393" s="4" t="s">
        <v>7</v>
      </c>
      <c r="H4393" s="4" t="s">
        <v>7</v>
      </c>
    </row>
    <row r="4394" spans="1:8">
      <c r="A4394" t="n">
        <v>46368</v>
      </c>
      <c r="B4394" s="39" t="n">
        <v>26</v>
      </c>
      <c r="C4394" s="7" t="n">
        <v>0</v>
      </c>
      <c r="D4394" s="7" t="n">
        <v>17</v>
      </c>
      <c r="E4394" s="7" t="n">
        <v>60293</v>
      </c>
      <c r="F4394" s="7" t="s">
        <v>504</v>
      </c>
      <c r="G4394" s="7" t="n">
        <v>2</v>
      </c>
      <c r="H4394" s="7" t="n">
        <v>0</v>
      </c>
    </row>
    <row r="4395" spans="1:8">
      <c r="A4395" t="s">
        <v>4</v>
      </c>
      <c r="B4395" s="4" t="s">
        <v>5</v>
      </c>
    </row>
    <row r="4396" spans="1:8">
      <c r="A4396" t="n">
        <v>46396</v>
      </c>
      <c r="B4396" s="40" t="n">
        <v>28</v>
      </c>
    </row>
    <row r="4397" spans="1:8">
      <c r="A4397" t="s">
        <v>4</v>
      </c>
      <c r="B4397" s="4" t="s">
        <v>5</v>
      </c>
      <c r="C4397" s="4" t="s">
        <v>11</v>
      </c>
      <c r="D4397" s="4" t="s">
        <v>7</v>
      </c>
    </row>
    <row r="4398" spans="1:8">
      <c r="A4398" t="n">
        <v>46397</v>
      </c>
      <c r="B4398" s="44" t="n">
        <v>89</v>
      </c>
      <c r="C4398" s="7" t="n">
        <v>65533</v>
      </c>
      <c r="D4398" s="7" t="n">
        <v>1</v>
      </c>
    </row>
    <row r="4399" spans="1:8">
      <c r="A4399" t="s">
        <v>4</v>
      </c>
      <c r="B4399" s="4" t="s">
        <v>5</v>
      </c>
      <c r="C4399" s="4" t="s">
        <v>7</v>
      </c>
      <c r="D4399" s="4" t="s">
        <v>11</v>
      </c>
      <c r="E4399" s="4" t="s">
        <v>11</v>
      </c>
      <c r="F4399" s="4" t="s">
        <v>7</v>
      </c>
    </row>
    <row r="4400" spans="1:8">
      <c r="A4400" t="n">
        <v>46401</v>
      </c>
      <c r="B4400" s="43" t="n">
        <v>25</v>
      </c>
      <c r="C4400" s="7" t="n">
        <v>1</v>
      </c>
      <c r="D4400" s="7" t="n">
        <v>60</v>
      </c>
      <c r="E4400" s="7" t="n">
        <v>640</v>
      </c>
      <c r="F4400" s="7" t="n">
        <v>2</v>
      </c>
    </row>
    <row r="4401" spans="1:8">
      <c r="A4401" t="s">
        <v>4</v>
      </c>
      <c r="B4401" s="4" t="s">
        <v>5</v>
      </c>
      <c r="C4401" s="4" t="s">
        <v>7</v>
      </c>
      <c r="D4401" s="4" t="s">
        <v>11</v>
      </c>
      <c r="E4401" s="4" t="s">
        <v>8</v>
      </c>
    </row>
    <row r="4402" spans="1:8">
      <c r="A4402" t="n">
        <v>46408</v>
      </c>
      <c r="B4402" s="38" t="n">
        <v>51</v>
      </c>
      <c r="C4402" s="7" t="n">
        <v>4</v>
      </c>
      <c r="D4402" s="7" t="n">
        <v>2</v>
      </c>
      <c r="E4402" s="7" t="s">
        <v>505</v>
      </c>
    </row>
    <row r="4403" spans="1:8">
      <c r="A4403" t="s">
        <v>4</v>
      </c>
      <c r="B4403" s="4" t="s">
        <v>5</v>
      </c>
      <c r="C4403" s="4" t="s">
        <v>11</v>
      </c>
    </row>
    <row r="4404" spans="1:8">
      <c r="A4404" t="n">
        <v>46421</v>
      </c>
      <c r="B4404" s="24" t="n">
        <v>16</v>
      </c>
      <c r="C4404" s="7" t="n">
        <v>0</v>
      </c>
    </row>
    <row r="4405" spans="1:8">
      <c r="A4405" t="s">
        <v>4</v>
      </c>
      <c r="B4405" s="4" t="s">
        <v>5</v>
      </c>
      <c r="C4405" s="4" t="s">
        <v>11</v>
      </c>
      <c r="D4405" s="4" t="s">
        <v>7</v>
      </c>
      <c r="E4405" s="4" t="s">
        <v>14</v>
      </c>
      <c r="F4405" s="4" t="s">
        <v>79</v>
      </c>
      <c r="G4405" s="4" t="s">
        <v>7</v>
      </c>
      <c r="H4405" s="4" t="s">
        <v>7</v>
      </c>
      <c r="I4405" s="4" t="s">
        <v>7</v>
      </c>
      <c r="J4405" s="4" t="s">
        <v>14</v>
      </c>
      <c r="K4405" s="4" t="s">
        <v>79</v>
      </c>
      <c r="L4405" s="4" t="s">
        <v>7</v>
      </c>
      <c r="M4405" s="4" t="s">
        <v>7</v>
      </c>
    </row>
    <row r="4406" spans="1:8">
      <c r="A4406" t="n">
        <v>46424</v>
      </c>
      <c r="B4406" s="39" t="n">
        <v>26</v>
      </c>
      <c r="C4406" s="7" t="n">
        <v>2</v>
      </c>
      <c r="D4406" s="7" t="n">
        <v>17</v>
      </c>
      <c r="E4406" s="7" t="n">
        <v>60333</v>
      </c>
      <c r="F4406" s="7" t="s">
        <v>506</v>
      </c>
      <c r="G4406" s="7" t="n">
        <v>2</v>
      </c>
      <c r="H4406" s="7" t="n">
        <v>3</v>
      </c>
      <c r="I4406" s="7" t="n">
        <v>17</v>
      </c>
      <c r="J4406" s="7" t="n">
        <v>60334</v>
      </c>
      <c r="K4406" s="7" t="s">
        <v>507</v>
      </c>
      <c r="L4406" s="7" t="n">
        <v>2</v>
      </c>
      <c r="M4406" s="7" t="n">
        <v>0</v>
      </c>
    </row>
    <row r="4407" spans="1:8">
      <c r="A4407" t="s">
        <v>4</v>
      </c>
      <c r="B4407" s="4" t="s">
        <v>5</v>
      </c>
    </row>
    <row r="4408" spans="1:8">
      <c r="A4408" t="n">
        <v>46541</v>
      </c>
      <c r="B4408" s="40" t="n">
        <v>28</v>
      </c>
    </row>
    <row r="4409" spans="1:8">
      <c r="A4409" t="s">
        <v>4</v>
      </c>
      <c r="B4409" s="4" t="s">
        <v>5</v>
      </c>
      <c r="C4409" s="4" t="s">
        <v>7</v>
      </c>
      <c r="D4409" s="4" t="s">
        <v>11</v>
      </c>
      <c r="E4409" s="4" t="s">
        <v>11</v>
      </c>
      <c r="F4409" s="4" t="s">
        <v>7</v>
      </c>
    </row>
    <row r="4410" spans="1:8">
      <c r="A4410" t="n">
        <v>46542</v>
      </c>
      <c r="B4410" s="43" t="n">
        <v>25</v>
      </c>
      <c r="C4410" s="7" t="n">
        <v>1</v>
      </c>
      <c r="D4410" s="7" t="n">
        <v>65535</v>
      </c>
      <c r="E4410" s="7" t="n">
        <v>65535</v>
      </c>
      <c r="F4410" s="7" t="n">
        <v>0</v>
      </c>
    </row>
    <row r="4411" spans="1:8">
      <c r="A4411" t="s">
        <v>4</v>
      </c>
      <c r="B4411" s="4" t="s">
        <v>5</v>
      </c>
      <c r="C4411" s="4" t="s">
        <v>7</v>
      </c>
      <c r="D4411" s="4" t="s">
        <v>11</v>
      </c>
      <c r="E4411" s="4" t="s">
        <v>8</v>
      </c>
    </row>
    <row r="4412" spans="1:8">
      <c r="A4412" t="n">
        <v>46549</v>
      </c>
      <c r="B4412" s="38" t="n">
        <v>51</v>
      </c>
      <c r="C4412" s="7" t="n">
        <v>4</v>
      </c>
      <c r="D4412" s="7" t="n">
        <v>0</v>
      </c>
      <c r="E4412" s="7" t="s">
        <v>446</v>
      </c>
    </row>
    <row r="4413" spans="1:8">
      <c r="A4413" t="s">
        <v>4</v>
      </c>
      <c r="B4413" s="4" t="s">
        <v>5</v>
      </c>
      <c r="C4413" s="4" t="s">
        <v>11</v>
      </c>
    </row>
    <row r="4414" spans="1:8">
      <c r="A4414" t="n">
        <v>46562</v>
      </c>
      <c r="B4414" s="24" t="n">
        <v>16</v>
      </c>
      <c r="C4414" s="7" t="n">
        <v>0</v>
      </c>
    </row>
    <row r="4415" spans="1:8">
      <c r="A4415" t="s">
        <v>4</v>
      </c>
      <c r="B4415" s="4" t="s">
        <v>5</v>
      </c>
      <c r="C4415" s="4" t="s">
        <v>11</v>
      </c>
      <c r="D4415" s="4" t="s">
        <v>7</v>
      </c>
      <c r="E4415" s="4" t="s">
        <v>14</v>
      </c>
      <c r="F4415" s="4" t="s">
        <v>79</v>
      </c>
      <c r="G4415" s="4" t="s">
        <v>7</v>
      </c>
      <c r="H4415" s="4" t="s">
        <v>7</v>
      </c>
      <c r="I4415" s="4" t="s">
        <v>7</v>
      </c>
      <c r="J4415" s="4" t="s">
        <v>14</v>
      </c>
      <c r="K4415" s="4" t="s">
        <v>79</v>
      </c>
      <c r="L4415" s="4" t="s">
        <v>7</v>
      </c>
      <c r="M4415" s="4" t="s">
        <v>7</v>
      </c>
      <c r="N4415" s="4" t="s">
        <v>7</v>
      </c>
      <c r="O4415" s="4" t="s">
        <v>14</v>
      </c>
      <c r="P4415" s="4" t="s">
        <v>79</v>
      </c>
      <c r="Q4415" s="4" t="s">
        <v>7</v>
      </c>
      <c r="R4415" s="4" t="s">
        <v>7</v>
      </c>
      <c r="S4415" s="4" t="s">
        <v>7</v>
      </c>
      <c r="T4415" s="4" t="s">
        <v>14</v>
      </c>
      <c r="U4415" s="4" t="s">
        <v>79</v>
      </c>
      <c r="V4415" s="4" t="s">
        <v>7</v>
      </c>
      <c r="W4415" s="4" t="s">
        <v>7</v>
      </c>
      <c r="X4415" s="4" t="s">
        <v>7</v>
      </c>
      <c r="Y4415" s="4" t="s">
        <v>14</v>
      </c>
      <c r="Z4415" s="4" t="s">
        <v>79</v>
      </c>
      <c r="AA4415" s="4" t="s">
        <v>7</v>
      </c>
      <c r="AB4415" s="4" t="s">
        <v>7</v>
      </c>
    </row>
    <row r="4416" spans="1:8">
      <c r="A4416" t="n">
        <v>46565</v>
      </c>
      <c r="B4416" s="39" t="n">
        <v>26</v>
      </c>
      <c r="C4416" s="7" t="n">
        <v>0</v>
      </c>
      <c r="D4416" s="7" t="n">
        <v>17</v>
      </c>
      <c r="E4416" s="7" t="n">
        <v>60296</v>
      </c>
      <c r="F4416" s="7" t="s">
        <v>460</v>
      </c>
      <c r="G4416" s="7" t="n">
        <v>2</v>
      </c>
      <c r="H4416" s="7" t="n">
        <v>3</v>
      </c>
      <c r="I4416" s="7" t="n">
        <v>17</v>
      </c>
      <c r="J4416" s="7" t="n">
        <v>60298</v>
      </c>
      <c r="K4416" s="7" t="s">
        <v>461</v>
      </c>
      <c r="L4416" s="7" t="n">
        <v>2</v>
      </c>
      <c r="M4416" s="7" t="n">
        <v>3</v>
      </c>
      <c r="N4416" s="7" t="n">
        <v>17</v>
      </c>
      <c r="O4416" s="7" t="n">
        <v>60299</v>
      </c>
      <c r="P4416" s="7" t="s">
        <v>462</v>
      </c>
      <c r="Q4416" s="7" t="n">
        <v>2</v>
      </c>
      <c r="R4416" s="7" t="n">
        <v>3</v>
      </c>
      <c r="S4416" s="7" t="n">
        <v>17</v>
      </c>
      <c r="T4416" s="7" t="n">
        <v>60300</v>
      </c>
      <c r="U4416" s="7" t="s">
        <v>508</v>
      </c>
      <c r="V4416" s="7" t="n">
        <v>2</v>
      </c>
      <c r="W4416" s="7" t="n">
        <v>3</v>
      </c>
      <c r="X4416" s="7" t="n">
        <v>17</v>
      </c>
      <c r="Y4416" s="7" t="n">
        <v>60301</v>
      </c>
      <c r="Z4416" s="7" t="s">
        <v>464</v>
      </c>
      <c r="AA4416" s="7" t="n">
        <v>2</v>
      </c>
      <c r="AB4416" s="7" t="n">
        <v>0</v>
      </c>
    </row>
    <row r="4417" spans="1:28">
      <c r="A4417" t="s">
        <v>4</v>
      </c>
      <c r="B4417" s="4" t="s">
        <v>5</v>
      </c>
    </row>
    <row r="4418" spans="1:28">
      <c r="A4418" t="n">
        <v>46960</v>
      </c>
      <c r="B4418" s="40" t="n">
        <v>28</v>
      </c>
    </row>
    <row r="4419" spans="1:28">
      <c r="A4419" t="s">
        <v>4</v>
      </c>
      <c r="B4419" s="4" t="s">
        <v>5</v>
      </c>
      <c r="C4419" s="4" t="s">
        <v>11</v>
      </c>
      <c r="D4419" s="4" t="s">
        <v>7</v>
      </c>
    </row>
    <row r="4420" spans="1:28">
      <c r="A4420" t="n">
        <v>46961</v>
      </c>
      <c r="B4420" s="44" t="n">
        <v>89</v>
      </c>
      <c r="C4420" s="7" t="n">
        <v>65533</v>
      </c>
      <c r="D4420" s="7" t="n">
        <v>1</v>
      </c>
    </row>
    <row r="4421" spans="1:28">
      <c r="A4421" t="s">
        <v>4</v>
      </c>
      <c r="B4421" s="4" t="s">
        <v>5</v>
      </c>
      <c r="C4421" s="4" t="s">
        <v>7</v>
      </c>
      <c r="D4421" s="4" t="s">
        <v>11</v>
      </c>
      <c r="E4421" s="4" t="s">
        <v>13</v>
      </c>
    </row>
    <row r="4422" spans="1:28">
      <c r="A4422" t="n">
        <v>46965</v>
      </c>
      <c r="B4422" s="17" t="n">
        <v>58</v>
      </c>
      <c r="C4422" s="7" t="n">
        <v>101</v>
      </c>
      <c r="D4422" s="7" t="n">
        <v>300</v>
      </c>
      <c r="E4422" s="7" t="n">
        <v>1</v>
      </c>
    </row>
    <row r="4423" spans="1:28">
      <c r="A4423" t="s">
        <v>4</v>
      </c>
      <c r="B4423" s="4" t="s">
        <v>5</v>
      </c>
      <c r="C4423" s="4" t="s">
        <v>7</v>
      </c>
      <c r="D4423" s="4" t="s">
        <v>11</v>
      </c>
    </row>
    <row r="4424" spans="1:28">
      <c r="A4424" t="n">
        <v>46973</v>
      </c>
      <c r="B4424" s="17" t="n">
        <v>58</v>
      </c>
      <c r="C4424" s="7" t="n">
        <v>254</v>
      </c>
      <c r="D4424" s="7" t="n">
        <v>0</v>
      </c>
    </row>
    <row r="4425" spans="1:28">
      <c r="A4425" t="s">
        <v>4</v>
      </c>
      <c r="B4425" s="4" t="s">
        <v>5</v>
      </c>
      <c r="C4425" s="4" t="s">
        <v>7</v>
      </c>
      <c r="D4425" s="4" t="s">
        <v>7</v>
      </c>
      <c r="E4425" s="4" t="s">
        <v>13</v>
      </c>
      <c r="F4425" s="4" t="s">
        <v>13</v>
      </c>
      <c r="G4425" s="4" t="s">
        <v>13</v>
      </c>
      <c r="H4425" s="4" t="s">
        <v>11</v>
      </c>
    </row>
    <row r="4426" spans="1:28">
      <c r="A4426" t="n">
        <v>46977</v>
      </c>
      <c r="B4426" s="35" t="n">
        <v>45</v>
      </c>
      <c r="C4426" s="7" t="n">
        <v>2</v>
      </c>
      <c r="D4426" s="7" t="n">
        <v>3</v>
      </c>
      <c r="E4426" s="7" t="n">
        <v>-1.77999997138977</v>
      </c>
      <c r="F4426" s="7" t="n">
        <v>0.189999997615814</v>
      </c>
      <c r="G4426" s="7" t="n">
        <v>-10.7600002288818</v>
      </c>
      <c r="H4426" s="7" t="n">
        <v>0</v>
      </c>
    </row>
    <row r="4427" spans="1:28">
      <c r="A4427" t="s">
        <v>4</v>
      </c>
      <c r="B4427" s="4" t="s">
        <v>5</v>
      </c>
      <c r="C4427" s="4" t="s">
        <v>7</v>
      </c>
      <c r="D4427" s="4" t="s">
        <v>7</v>
      </c>
      <c r="E4427" s="4" t="s">
        <v>13</v>
      </c>
      <c r="F4427" s="4" t="s">
        <v>13</v>
      </c>
      <c r="G4427" s="4" t="s">
        <v>13</v>
      </c>
      <c r="H4427" s="4" t="s">
        <v>11</v>
      </c>
      <c r="I4427" s="4" t="s">
        <v>7</v>
      </c>
    </row>
    <row r="4428" spans="1:28">
      <c r="A4428" t="n">
        <v>46994</v>
      </c>
      <c r="B4428" s="35" t="n">
        <v>45</v>
      </c>
      <c r="C4428" s="7" t="n">
        <v>4</v>
      </c>
      <c r="D4428" s="7" t="n">
        <v>3</v>
      </c>
      <c r="E4428" s="7" t="n">
        <v>10.3599996566772</v>
      </c>
      <c r="F4428" s="7" t="n">
        <v>185.830001831055</v>
      </c>
      <c r="G4428" s="7" t="n">
        <v>4.55999994277954</v>
      </c>
      <c r="H4428" s="7" t="n">
        <v>0</v>
      </c>
      <c r="I4428" s="7" t="n">
        <v>0</v>
      </c>
    </row>
    <row r="4429" spans="1:28">
      <c r="A4429" t="s">
        <v>4</v>
      </c>
      <c r="B4429" s="4" t="s">
        <v>5</v>
      </c>
      <c r="C4429" s="4" t="s">
        <v>7</v>
      </c>
      <c r="D4429" s="4" t="s">
        <v>7</v>
      </c>
      <c r="E4429" s="4" t="s">
        <v>13</v>
      </c>
      <c r="F4429" s="4" t="s">
        <v>11</v>
      </c>
    </row>
    <row r="4430" spans="1:28">
      <c r="A4430" t="n">
        <v>47012</v>
      </c>
      <c r="B4430" s="35" t="n">
        <v>45</v>
      </c>
      <c r="C4430" s="7" t="n">
        <v>5</v>
      </c>
      <c r="D4430" s="7" t="n">
        <v>3</v>
      </c>
      <c r="E4430" s="7" t="n">
        <v>1.20000004768372</v>
      </c>
      <c r="F4430" s="7" t="n">
        <v>0</v>
      </c>
    </row>
    <row r="4431" spans="1:28">
      <c r="A4431" t="s">
        <v>4</v>
      </c>
      <c r="B4431" s="4" t="s">
        <v>5</v>
      </c>
      <c r="C4431" s="4" t="s">
        <v>7</v>
      </c>
      <c r="D4431" s="4" t="s">
        <v>7</v>
      </c>
      <c r="E4431" s="4" t="s">
        <v>13</v>
      </c>
      <c r="F4431" s="4" t="s">
        <v>11</v>
      </c>
    </row>
    <row r="4432" spans="1:28">
      <c r="A4432" t="n">
        <v>47021</v>
      </c>
      <c r="B4432" s="35" t="n">
        <v>45</v>
      </c>
      <c r="C4432" s="7" t="n">
        <v>11</v>
      </c>
      <c r="D4432" s="7" t="n">
        <v>3</v>
      </c>
      <c r="E4432" s="7" t="n">
        <v>28.7000007629395</v>
      </c>
      <c r="F4432" s="7" t="n">
        <v>0</v>
      </c>
    </row>
    <row r="4433" spans="1:9">
      <c r="A4433" t="s">
        <v>4</v>
      </c>
      <c r="B4433" s="4" t="s">
        <v>5</v>
      </c>
      <c r="C4433" s="4" t="s">
        <v>7</v>
      </c>
      <c r="D4433" s="4" t="s">
        <v>7</v>
      </c>
      <c r="E4433" s="4" t="s">
        <v>13</v>
      </c>
      <c r="F4433" s="4" t="s">
        <v>13</v>
      </c>
      <c r="G4433" s="4" t="s">
        <v>13</v>
      </c>
      <c r="H4433" s="4" t="s">
        <v>11</v>
      </c>
      <c r="I4433" s="4" t="s">
        <v>7</v>
      </c>
    </row>
    <row r="4434" spans="1:9">
      <c r="A4434" t="n">
        <v>47030</v>
      </c>
      <c r="B4434" s="35" t="n">
        <v>45</v>
      </c>
      <c r="C4434" s="7" t="n">
        <v>4</v>
      </c>
      <c r="D4434" s="7" t="n">
        <v>3</v>
      </c>
      <c r="E4434" s="7" t="n">
        <v>4.8899998664856</v>
      </c>
      <c r="F4434" s="7" t="n">
        <v>172.210006713867</v>
      </c>
      <c r="G4434" s="7" t="n">
        <v>4.55999994277954</v>
      </c>
      <c r="H4434" s="7" t="n">
        <v>20000</v>
      </c>
      <c r="I4434" s="7" t="n">
        <v>1</v>
      </c>
    </row>
    <row r="4435" spans="1:9">
      <c r="A4435" t="s">
        <v>4</v>
      </c>
      <c r="B4435" s="4" t="s">
        <v>5</v>
      </c>
      <c r="C4435" s="4" t="s">
        <v>7</v>
      </c>
      <c r="D4435" s="4" t="s">
        <v>11</v>
      </c>
      <c r="E4435" s="4" t="s">
        <v>8</v>
      </c>
      <c r="F4435" s="4" t="s">
        <v>8</v>
      </c>
      <c r="G4435" s="4" t="s">
        <v>8</v>
      </c>
      <c r="H4435" s="4" t="s">
        <v>8</v>
      </c>
    </row>
    <row r="4436" spans="1:9">
      <c r="A4436" t="n">
        <v>47048</v>
      </c>
      <c r="B4436" s="38" t="n">
        <v>51</v>
      </c>
      <c r="C4436" s="7" t="n">
        <v>3</v>
      </c>
      <c r="D4436" s="7" t="n">
        <v>2</v>
      </c>
      <c r="E4436" s="7" t="s">
        <v>276</v>
      </c>
      <c r="F4436" s="7" t="s">
        <v>87</v>
      </c>
      <c r="G4436" s="7" t="s">
        <v>86</v>
      </c>
      <c r="H4436" s="7" t="s">
        <v>87</v>
      </c>
    </row>
    <row r="4437" spans="1:9">
      <c r="A4437" t="s">
        <v>4</v>
      </c>
      <c r="B4437" s="4" t="s">
        <v>5</v>
      </c>
      <c r="C4437" s="4" t="s">
        <v>7</v>
      </c>
      <c r="D4437" s="4" t="s">
        <v>11</v>
      </c>
    </row>
    <row r="4438" spans="1:9">
      <c r="A4438" t="n">
        <v>47061</v>
      </c>
      <c r="B4438" s="17" t="n">
        <v>58</v>
      </c>
      <c r="C4438" s="7" t="n">
        <v>255</v>
      </c>
      <c r="D4438" s="7" t="n">
        <v>0</v>
      </c>
    </row>
    <row r="4439" spans="1:9">
      <c r="A4439" t="s">
        <v>4</v>
      </c>
      <c r="B4439" s="4" t="s">
        <v>5</v>
      </c>
      <c r="C4439" s="4" t="s">
        <v>7</v>
      </c>
      <c r="D4439" s="4" t="s">
        <v>11</v>
      </c>
      <c r="E4439" s="4" t="s">
        <v>8</v>
      </c>
    </row>
    <row r="4440" spans="1:9">
      <c r="A4440" t="n">
        <v>47065</v>
      </c>
      <c r="B4440" s="38" t="n">
        <v>51</v>
      </c>
      <c r="C4440" s="7" t="n">
        <v>4</v>
      </c>
      <c r="D4440" s="7" t="n">
        <v>2</v>
      </c>
      <c r="E4440" s="7" t="s">
        <v>509</v>
      </c>
    </row>
    <row r="4441" spans="1:9">
      <c r="A4441" t="s">
        <v>4</v>
      </c>
      <c r="B4441" s="4" t="s">
        <v>5</v>
      </c>
      <c r="C4441" s="4" t="s">
        <v>11</v>
      </c>
    </row>
    <row r="4442" spans="1:9">
      <c r="A4442" t="n">
        <v>47083</v>
      </c>
      <c r="B4442" s="24" t="n">
        <v>16</v>
      </c>
      <c r="C4442" s="7" t="n">
        <v>0</v>
      </c>
    </row>
    <row r="4443" spans="1:9">
      <c r="A4443" t="s">
        <v>4</v>
      </c>
      <c r="B4443" s="4" t="s">
        <v>5</v>
      </c>
      <c r="C4443" s="4" t="s">
        <v>11</v>
      </c>
      <c r="D4443" s="4" t="s">
        <v>7</v>
      </c>
      <c r="E4443" s="4" t="s">
        <v>14</v>
      </c>
      <c r="F4443" s="4" t="s">
        <v>79</v>
      </c>
      <c r="G4443" s="4" t="s">
        <v>7</v>
      </c>
      <c r="H4443" s="4" t="s">
        <v>7</v>
      </c>
      <c r="I4443" s="4" t="s">
        <v>7</v>
      </c>
      <c r="J4443" s="4" t="s">
        <v>14</v>
      </c>
      <c r="K4443" s="4" t="s">
        <v>79</v>
      </c>
      <c r="L4443" s="4" t="s">
        <v>7</v>
      </c>
      <c r="M4443" s="4" t="s">
        <v>7</v>
      </c>
      <c r="N4443" s="4" t="s">
        <v>7</v>
      </c>
      <c r="O4443" s="4" t="s">
        <v>14</v>
      </c>
      <c r="P4443" s="4" t="s">
        <v>79</v>
      </c>
      <c r="Q4443" s="4" t="s">
        <v>7</v>
      </c>
      <c r="R4443" s="4" t="s">
        <v>7</v>
      </c>
    </row>
    <row r="4444" spans="1:9">
      <c r="A4444" t="n">
        <v>47086</v>
      </c>
      <c r="B4444" s="39" t="n">
        <v>26</v>
      </c>
      <c r="C4444" s="7" t="n">
        <v>2</v>
      </c>
      <c r="D4444" s="7" t="n">
        <v>17</v>
      </c>
      <c r="E4444" s="7" t="n">
        <v>60335</v>
      </c>
      <c r="F4444" s="7" t="s">
        <v>510</v>
      </c>
      <c r="G4444" s="7" t="n">
        <v>2</v>
      </c>
      <c r="H4444" s="7" t="n">
        <v>3</v>
      </c>
      <c r="I4444" s="7" t="n">
        <v>17</v>
      </c>
      <c r="J4444" s="7" t="n">
        <v>60336</v>
      </c>
      <c r="K4444" s="7" t="s">
        <v>511</v>
      </c>
      <c r="L4444" s="7" t="n">
        <v>2</v>
      </c>
      <c r="M4444" s="7" t="n">
        <v>3</v>
      </c>
      <c r="N4444" s="7" t="n">
        <v>17</v>
      </c>
      <c r="O4444" s="7" t="n">
        <v>60337</v>
      </c>
      <c r="P4444" s="7" t="s">
        <v>512</v>
      </c>
      <c r="Q4444" s="7" t="n">
        <v>2</v>
      </c>
      <c r="R4444" s="7" t="n">
        <v>0</v>
      </c>
    </row>
    <row r="4445" spans="1:9">
      <c r="A4445" t="s">
        <v>4</v>
      </c>
      <c r="B4445" s="4" t="s">
        <v>5</v>
      </c>
    </row>
    <row r="4446" spans="1:9">
      <c r="A4446" t="n">
        <v>47264</v>
      </c>
      <c r="B4446" s="40" t="n">
        <v>28</v>
      </c>
    </row>
    <row r="4447" spans="1:9">
      <c r="A4447" t="s">
        <v>4</v>
      </c>
      <c r="B4447" s="4" t="s">
        <v>5</v>
      </c>
      <c r="C4447" s="4" t="s">
        <v>7</v>
      </c>
      <c r="D4447" s="4" t="s">
        <v>11</v>
      </c>
      <c r="E4447" s="4" t="s">
        <v>11</v>
      </c>
      <c r="F4447" s="4" t="s">
        <v>7</v>
      </c>
    </row>
    <row r="4448" spans="1:9">
      <c r="A4448" t="n">
        <v>47265</v>
      </c>
      <c r="B4448" s="43" t="n">
        <v>25</v>
      </c>
      <c r="C4448" s="7" t="n">
        <v>1</v>
      </c>
      <c r="D4448" s="7" t="n">
        <v>60</v>
      </c>
      <c r="E4448" s="7" t="n">
        <v>640</v>
      </c>
      <c r="F4448" s="7" t="n">
        <v>1</v>
      </c>
    </row>
    <row r="4449" spans="1:18">
      <c r="A4449" t="s">
        <v>4</v>
      </c>
      <c r="B4449" s="4" t="s">
        <v>5</v>
      </c>
      <c r="C4449" s="4" t="s">
        <v>7</v>
      </c>
      <c r="D4449" s="4" t="s">
        <v>11</v>
      </c>
      <c r="E4449" s="4" t="s">
        <v>8</v>
      </c>
    </row>
    <row r="4450" spans="1:18">
      <c r="A4450" t="n">
        <v>47272</v>
      </c>
      <c r="B4450" s="38" t="n">
        <v>51</v>
      </c>
      <c r="C4450" s="7" t="n">
        <v>4</v>
      </c>
      <c r="D4450" s="7" t="n">
        <v>0</v>
      </c>
      <c r="E4450" s="7" t="s">
        <v>240</v>
      </c>
    </row>
    <row r="4451" spans="1:18">
      <c r="A4451" t="s">
        <v>4</v>
      </c>
      <c r="B4451" s="4" t="s">
        <v>5</v>
      </c>
      <c r="C4451" s="4" t="s">
        <v>11</v>
      </c>
    </row>
    <row r="4452" spans="1:18">
      <c r="A4452" t="n">
        <v>47286</v>
      </c>
      <c r="B4452" s="24" t="n">
        <v>16</v>
      </c>
      <c r="C4452" s="7" t="n">
        <v>0</v>
      </c>
    </row>
    <row r="4453" spans="1:18">
      <c r="A4453" t="s">
        <v>4</v>
      </c>
      <c r="B4453" s="4" t="s">
        <v>5</v>
      </c>
      <c r="C4453" s="4" t="s">
        <v>11</v>
      </c>
      <c r="D4453" s="4" t="s">
        <v>7</v>
      </c>
      <c r="E4453" s="4" t="s">
        <v>14</v>
      </c>
      <c r="F4453" s="4" t="s">
        <v>79</v>
      </c>
      <c r="G4453" s="4" t="s">
        <v>7</v>
      </c>
      <c r="H4453" s="4" t="s">
        <v>7</v>
      </c>
      <c r="I4453" s="4" t="s">
        <v>7</v>
      </c>
      <c r="J4453" s="4" t="s">
        <v>14</v>
      </c>
      <c r="K4453" s="4" t="s">
        <v>79</v>
      </c>
      <c r="L4453" s="4" t="s">
        <v>7</v>
      </c>
      <c r="M4453" s="4" t="s">
        <v>7</v>
      </c>
      <c r="N4453" s="4" t="s">
        <v>7</v>
      </c>
      <c r="O4453" s="4" t="s">
        <v>14</v>
      </c>
      <c r="P4453" s="4" t="s">
        <v>79</v>
      </c>
      <c r="Q4453" s="4" t="s">
        <v>7</v>
      </c>
      <c r="R4453" s="4" t="s">
        <v>7</v>
      </c>
      <c r="S4453" s="4" t="s">
        <v>7</v>
      </c>
      <c r="T4453" s="4" t="s">
        <v>14</v>
      </c>
      <c r="U4453" s="4" t="s">
        <v>79</v>
      </c>
      <c r="V4453" s="4" t="s">
        <v>7</v>
      </c>
      <c r="W4453" s="4" t="s">
        <v>7</v>
      </c>
    </row>
    <row r="4454" spans="1:18">
      <c r="A4454" t="n">
        <v>47289</v>
      </c>
      <c r="B4454" s="39" t="n">
        <v>26</v>
      </c>
      <c r="C4454" s="7" t="n">
        <v>0</v>
      </c>
      <c r="D4454" s="7" t="n">
        <v>17</v>
      </c>
      <c r="E4454" s="7" t="n">
        <v>60338</v>
      </c>
      <c r="F4454" s="7" t="s">
        <v>513</v>
      </c>
      <c r="G4454" s="7" t="n">
        <v>2</v>
      </c>
      <c r="H4454" s="7" t="n">
        <v>3</v>
      </c>
      <c r="I4454" s="7" t="n">
        <v>17</v>
      </c>
      <c r="J4454" s="7" t="n">
        <v>60306</v>
      </c>
      <c r="K4454" s="7" t="s">
        <v>470</v>
      </c>
      <c r="L4454" s="7" t="n">
        <v>2</v>
      </c>
      <c r="M4454" s="7" t="n">
        <v>3</v>
      </c>
      <c r="N4454" s="7" t="n">
        <v>17</v>
      </c>
      <c r="O4454" s="7" t="n">
        <v>60307</v>
      </c>
      <c r="P4454" s="7" t="s">
        <v>471</v>
      </c>
      <c r="Q4454" s="7" t="n">
        <v>2</v>
      </c>
      <c r="R4454" s="7" t="n">
        <v>3</v>
      </c>
      <c r="S4454" s="7" t="n">
        <v>17</v>
      </c>
      <c r="T4454" s="7" t="n">
        <v>60308</v>
      </c>
      <c r="U4454" s="7" t="s">
        <v>472</v>
      </c>
      <c r="V4454" s="7" t="n">
        <v>2</v>
      </c>
      <c r="W4454" s="7" t="n">
        <v>0</v>
      </c>
    </row>
    <row r="4455" spans="1:18">
      <c r="A4455" t="s">
        <v>4</v>
      </c>
      <c r="B4455" s="4" t="s">
        <v>5</v>
      </c>
    </row>
    <row r="4456" spans="1:18">
      <c r="A4456" t="n">
        <v>47582</v>
      </c>
      <c r="B4456" s="40" t="n">
        <v>28</v>
      </c>
    </row>
    <row r="4457" spans="1:18">
      <c r="A4457" t="s">
        <v>4</v>
      </c>
      <c r="B4457" s="4" t="s">
        <v>5</v>
      </c>
      <c r="C4457" s="4" t="s">
        <v>7</v>
      </c>
      <c r="D4457" s="4" t="s">
        <v>11</v>
      </c>
      <c r="E4457" s="4" t="s">
        <v>11</v>
      </c>
      <c r="F4457" s="4" t="s">
        <v>7</v>
      </c>
    </row>
    <row r="4458" spans="1:18">
      <c r="A4458" t="n">
        <v>47583</v>
      </c>
      <c r="B4458" s="43" t="n">
        <v>25</v>
      </c>
      <c r="C4458" s="7" t="n">
        <v>1</v>
      </c>
      <c r="D4458" s="7" t="n">
        <v>65535</v>
      </c>
      <c r="E4458" s="7" t="n">
        <v>65535</v>
      </c>
      <c r="F4458" s="7" t="n">
        <v>0</v>
      </c>
    </row>
    <row r="4459" spans="1:18">
      <c r="A4459" t="s">
        <v>4</v>
      </c>
      <c r="B4459" s="4" t="s">
        <v>5</v>
      </c>
      <c r="C4459" s="4" t="s">
        <v>7</v>
      </c>
      <c r="D4459" s="4" t="s">
        <v>11</v>
      </c>
      <c r="E4459" s="4" t="s">
        <v>8</v>
      </c>
    </row>
    <row r="4460" spans="1:18">
      <c r="A4460" t="n">
        <v>47590</v>
      </c>
      <c r="B4460" s="38" t="n">
        <v>51</v>
      </c>
      <c r="C4460" s="7" t="n">
        <v>4</v>
      </c>
      <c r="D4460" s="7" t="n">
        <v>2</v>
      </c>
      <c r="E4460" s="7" t="s">
        <v>455</v>
      </c>
    </row>
    <row r="4461" spans="1:18">
      <c r="A4461" t="s">
        <v>4</v>
      </c>
      <c r="B4461" s="4" t="s">
        <v>5</v>
      </c>
      <c r="C4461" s="4" t="s">
        <v>11</v>
      </c>
    </row>
    <row r="4462" spans="1:18">
      <c r="A4462" t="n">
        <v>47604</v>
      </c>
      <c r="B4462" s="24" t="n">
        <v>16</v>
      </c>
      <c r="C4462" s="7" t="n">
        <v>0</v>
      </c>
    </row>
    <row r="4463" spans="1:18">
      <c r="A4463" t="s">
        <v>4</v>
      </c>
      <c r="B4463" s="4" t="s">
        <v>5</v>
      </c>
      <c r="C4463" s="4" t="s">
        <v>11</v>
      </c>
      <c r="D4463" s="4" t="s">
        <v>7</v>
      </c>
      <c r="E4463" s="4" t="s">
        <v>14</v>
      </c>
      <c r="F4463" s="4" t="s">
        <v>79</v>
      </c>
      <c r="G4463" s="4" t="s">
        <v>7</v>
      </c>
      <c r="H4463" s="4" t="s">
        <v>7</v>
      </c>
    </row>
    <row r="4464" spans="1:18">
      <c r="A4464" t="n">
        <v>47607</v>
      </c>
      <c r="B4464" s="39" t="n">
        <v>26</v>
      </c>
      <c r="C4464" s="7" t="n">
        <v>2</v>
      </c>
      <c r="D4464" s="7" t="n">
        <v>17</v>
      </c>
      <c r="E4464" s="7" t="n">
        <v>60339</v>
      </c>
      <c r="F4464" s="7" t="s">
        <v>514</v>
      </c>
      <c r="G4464" s="7" t="n">
        <v>2</v>
      </c>
      <c r="H4464" s="7" t="n">
        <v>0</v>
      </c>
    </row>
    <row r="4465" spans="1:23">
      <c r="A4465" t="s">
        <v>4</v>
      </c>
      <c r="B4465" s="4" t="s">
        <v>5</v>
      </c>
    </row>
    <row r="4466" spans="1:23">
      <c r="A4466" t="n">
        <v>47626</v>
      </c>
      <c r="B4466" s="40" t="n">
        <v>28</v>
      </c>
    </row>
    <row r="4467" spans="1:23">
      <c r="A4467" t="s">
        <v>4</v>
      </c>
      <c r="B4467" s="4" t="s">
        <v>5</v>
      </c>
      <c r="C4467" s="4" t="s">
        <v>11</v>
      </c>
      <c r="D4467" s="4" t="s">
        <v>7</v>
      </c>
    </row>
    <row r="4468" spans="1:23">
      <c r="A4468" t="n">
        <v>47627</v>
      </c>
      <c r="B4468" s="44" t="n">
        <v>89</v>
      </c>
      <c r="C4468" s="7" t="n">
        <v>65533</v>
      </c>
      <c r="D4468" s="7" t="n">
        <v>1</v>
      </c>
    </row>
    <row r="4469" spans="1:23">
      <c r="A4469" t="s">
        <v>4</v>
      </c>
      <c r="B4469" s="4" t="s">
        <v>5</v>
      </c>
      <c r="C4469" s="4" t="s">
        <v>7</v>
      </c>
      <c r="D4469" s="4" t="s">
        <v>11</v>
      </c>
      <c r="E4469" s="4" t="s">
        <v>13</v>
      </c>
    </row>
    <row r="4470" spans="1:23">
      <c r="A4470" t="n">
        <v>47631</v>
      </c>
      <c r="B4470" s="17" t="n">
        <v>58</v>
      </c>
      <c r="C4470" s="7" t="n">
        <v>101</v>
      </c>
      <c r="D4470" s="7" t="n">
        <v>1000</v>
      </c>
      <c r="E4470" s="7" t="n">
        <v>1</v>
      </c>
    </row>
    <row r="4471" spans="1:23">
      <c r="A4471" t="s">
        <v>4</v>
      </c>
      <c r="B4471" s="4" t="s">
        <v>5</v>
      </c>
      <c r="C4471" s="4" t="s">
        <v>7</v>
      </c>
      <c r="D4471" s="4" t="s">
        <v>11</v>
      </c>
    </row>
    <row r="4472" spans="1:23">
      <c r="A4472" t="n">
        <v>47639</v>
      </c>
      <c r="B4472" s="17" t="n">
        <v>58</v>
      </c>
      <c r="C4472" s="7" t="n">
        <v>254</v>
      </c>
      <c r="D4472" s="7" t="n">
        <v>0</v>
      </c>
    </row>
    <row r="4473" spans="1:23">
      <c r="A4473" t="s">
        <v>4</v>
      </c>
      <c r="B4473" s="4" t="s">
        <v>5</v>
      </c>
      <c r="C4473" s="4" t="s">
        <v>7</v>
      </c>
    </row>
    <row r="4474" spans="1:23">
      <c r="A4474" t="n">
        <v>47643</v>
      </c>
      <c r="B4474" s="31" t="n">
        <v>116</v>
      </c>
      <c r="C4474" s="7" t="n">
        <v>1</v>
      </c>
    </row>
    <row r="4475" spans="1:23">
      <c r="A4475" t="s">
        <v>4</v>
      </c>
      <c r="B4475" s="4" t="s">
        <v>5</v>
      </c>
      <c r="C4475" s="4" t="s">
        <v>7</v>
      </c>
      <c r="D4475" s="4" t="s">
        <v>7</v>
      </c>
      <c r="E4475" s="4" t="s">
        <v>13</v>
      </c>
      <c r="F4475" s="4" t="s">
        <v>13</v>
      </c>
      <c r="G4475" s="4" t="s">
        <v>13</v>
      </c>
      <c r="H4475" s="4" t="s">
        <v>11</v>
      </c>
    </row>
    <row r="4476" spans="1:23">
      <c r="A4476" t="n">
        <v>47645</v>
      </c>
      <c r="B4476" s="35" t="n">
        <v>45</v>
      </c>
      <c r="C4476" s="7" t="n">
        <v>2</v>
      </c>
      <c r="D4476" s="7" t="n">
        <v>3</v>
      </c>
      <c r="E4476" s="7" t="n">
        <v>-1.12999999523163</v>
      </c>
      <c r="F4476" s="7" t="n">
        <v>0.360000014305115</v>
      </c>
      <c r="G4476" s="7" t="n">
        <v>-11.4200000762939</v>
      </c>
      <c r="H4476" s="7" t="n">
        <v>0</v>
      </c>
    </row>
    <row r="4477" spans="1:23">
      <c r="A4477" t="s">
        <v>4</v>
      </c>
      <c r="B4477" s="4" t="s">
        <v>5</v>
      </c>
      <c r="C4477" s="4" t="s">
        <v>7</v>
      </c>
      <c r="D4477" s="4" t="s">
        <v>7</v>
      </c>
      <c r="E4477" s="4" t="s">
        <v>13</v>
      </c>
      <c r="F4477" s="4" t="s">
        <v>13</v>
      </c>
      <c r="G4477" s="4" t="s">
        <v>13</v>
      </c>
      <c r="H4477" s="4" t="s">
        <v>11</v>
      </c>
      <c r="I4477" s="4" t="s">
        <v>7</v>
      </c>
    </row>
    <row r="4478" spans="1:23">
      <c r="A4478" t="n">
        <v>47662</v>
      </c>
      <c r="B4478" s="35" t="n">
        <v>45</v>
      </c>
      <c r="C4478" s="7" t="n">
        <v>4</v>
      </c>
      <c r="D4478" s="7" t="n">
        <v>3</v>
      </c>
      <c r="E4478" s="7" t="n">
        <v>359.609985351563</v>
      </c>
      <c r="F4478" s="7" t="n">
        <v>81.6500015258789</v>
      </c>
      <c r="G4478" s="7" t="n">
        <v>0</v>
      </c>
      <c r="H4478" s="7" t="n">
        <v>0</v>
      </c>
      <c r="I4478" s="7" t="n">
        <v>0</v>
      </c>
    </row>
    <row r="4479" spans="1:23">
      <c r="A4479" t="s">
        <v>4</v>
      </c>
      <c r="B4479" s="4" t="s">
        <v>5</v>
      </c>
      <c r="C4479" s="4" t="s">
        <v>7</v>
      </c>
      <c r="D4479" s="4" t="s">
        <v>7</v>
      </c>
      <c r="E4479" s="4" t="s">
        <v>13</v>
      </c>
      <c r="F4479" s="4" t="s">
        <v>11</v>
      </c>
    </row>
    <row r="4480" spans="1:23">
      <c r="A4480" t="n">
        <v>47680</v>
      </c>
      <c r="B4480" s="35" t="n">
        <v>45</v>
      </c>
      <c r="C4480" s="7" t="n">
        <v>5</v>
      </c>
      <c r="D4480" s="7" t="n">
        <v>3</v>
      </c>
      <c r="E4480" s="7" t="n">
        <v>1.70000004768372</v>
      </c>
      <c r="F4480" s="7" t="n">
        <v>0</v>
      </c>
    </row>
    <row r="4481" spans="1:9">
      <c r="A4481" t="s">
        <v>4</v>
      </c>
      <c r="B4481" s="4" t="s">
        <v>5</v>
      </c>
      <c r="C4481" s="4" t="s">
        <v>7</v>
      </c>
      <c r="D4481" s="4" t="s">
        <v>7</v>
      </c>
      <c r="E4481" s="4" t="s">
        <v>13</v>
      </c>
      <c r="F4481" s="4" t="s">
        <v>11</v>
      </c>
    </row>
    <row r="4482" spans="1:9">
      <c r="A4482" t="n">
        <v>47689</v>
      </c>
      <c r="B4482" s="35" t="n">
        <v>45</v>
      </c>
      <c r="C4482" s="7" t="n">
        <v>11</v>
      </c>
      <c r="D4482" s="7" t="n">
        <v>3</v>
      </c>
      <c r="E4482" s="7" t="n">
        <v>28.7000007629395</v>
      </c>
      <c r="F4482" s="7" t="n">
        <v>0</v>
      </c>
    </row>
    <row r="4483" spans="1:9">
      <c r="A4483" t="s">
        <v>4</v>
      </c>
      <c r="B4483" s="4" t="s">
        <v>5</v>
      </c>
      <c r="C4483" s="4" t="s">
        <v>7</v>
      </c>
      <c r="D4483" s="4" t="s">
        <v>7</v>
      </c>
      <c r="E4483" s="4" t="s">
        <v>13</v>
      </c>
      <c r="F4483" s="4" t="s">
        <v>13</v>
      </c>
      <c r="G4483" s="4" t="s">
        <v>13</v>
      </c>
      <c r="H4483" s="4" t="s">
        <v>11</v>
      </c>
    </row>
    <row r="4484" spans="1:9">
      <c r="A4484" t="n">
        <v>47698</v>
      </c>
      <c r="B4484" s="35" t="n">
        <v>45</v>
      </c>
      <c r="C4484" s="7" t="n">
        <v>2</v>
      </c>
      <c r="D4484" s="7" t="n">
        <v>3</v>
      </c>
      <c r="E4484" s="7" t="n">
        <v>-1.3400000333786</v>
      </c>
      <c r="F4484" s="7" t="n">
        <v>1.53999996185303</v>
      </c>
      <c r="G4484" s="7" t="n">
        <v>-12.2299995422363</v>
      </c>
      <c r="H4484" s="7" t="n">
        <v>8000</v>
      </c>
    </row>
    <row r="4485" spans="1:9">
      <c r="A4485" t="s">
        <v>4</v>
      </c>
      <c r="B4485" s="4" t="s">
        <v>5</v>
      </c>
      <c r="C4485" s="4" t="s">
        <v>7</v>
      </c>
      <c r="D4485" s="4" t="s">
        <v>7</v>
      </c>
      <c r="E4485" s="4" t="s">
        <v>13</v>
      </c>
      <c r="F4485" s="4" t="s">
        <v>13</v>
      </c>
      <c r="G4485" s="4" t="s">
        <v>13</v>
      </c>
      <c r="H4485" s="4" t="s">
        <v>11</v>
      </c>
      <c r="I4485" s="4" t="s">
        <v>7</v>
      </c>
    </row>
    <row r="4486" spans="1:9">
      <c r="A4486" t="n">
        <v>47715</v>
      </c>
      <c r="B4486" s="35" t="n">
        <v>45</v>
      </c>
      <c r="C4486" s="7" t="n">
        <v>4</v>
      </c>
      <c r="D4486" s="7" t="n">
        <v>3</v>
      </c>
      <c r="E4486" s="7" t="n">
        <v>328.010009765625</v>
      </c>
      <c r="F4486" s="7" t="n">
        <v>17.1599998474121</v>
      </c>
      <c r="G4486" s="7" t="n">
        <v>0</v>
      </c>
      <c r="H4486" s="7" t="n">
        <v>8000</v>
      </c>
      <c r="I4486" s="7" t="n">
        <v>0</v>
      </c>
    </row>
    <row r="4487" spans="1:9">
      <c r="A4487" t="s">
        <v>4</v>
      </c>
      <c r="B4487" s="4" t="s">
        <v>5</v>
      </c>
      <c r="C4487" s="4" t="s">
        <v>11</v>
      </c>
    </row>
    <row r="4488" spans="1:9">
      <c r="A4488" t="n">
        <v>47733</v>
      </c>
      <c r="B4488" s="24" t="n">
        <v>16</v>
      </c>
      <c r="C4488" s="7" t="n">
        <v>6000</v>
      </c>
    </row>
    <row r="4489" spans="1:9">
      <c r="A4489" t="s">
        <v>4</v>
      </c>
      <c r="B4489" s="4" t="s">
        <v>5</v>
      </c>
      <c r="C4489" s="4" t="s">
        <v>7</v>
      </c>
      <c r="D4489" s="4" t="s">
        <v>11</v>
      </c>
      <c r="E4489" s="4" t="s">
        <v>7</v>
      </c>
    </row>
    <row r="4490" spans="1:9">
      <c r="A4490" t="n">
        <v>47736</v>
      </c>
      <c r="B4490" s="36" t="n">
        <v>49</v>
      </c>
      <c r="C4490" s="7" t="n">
        <v>1</v>
      </c>
      <c r="D4490" s="7" t="n">
        <v>4000</v>
      </c>
      <c r="E4490" s="7" t="n">
        <v>0</v>
      </c>
    </row>
    <row r="4491" spans="1:9">
      <c r="A4491" t="s">
        <v>4</v>
      </c>
      <c r="B4491" s="4" t="s">
        <v>5</v>
      </c>
      <c r="C4491" s="4" t="s">
        <v>7</v>
      </c>
      <c r="D4491" s="4" t="s">
        <v>11</v>
      </c>
      <c r="E4491" s="4" t="s">
        <v>11</v>
      </c>
    </row>
    <row r="4492" spans="1:9">
      <c r="A4492" t="n">
        <v>47741</v>
      </c>
      <c r="B4492" s="14" t="n">
        <v>50</v>
      </c>
      <c r="C4492" s="7" t="n">
        <v>1</v>
      </c>
      <c r="D4492" s="7" t="n">
        <v>8040</v>
      </c>
      <c r="E4492" s="7" t="n">
        <v>2000</v>
      </c>
    </row>
    <row r="4493" spans="1:9">
      <c r="A4493" t="s">
        <v>4</v>
      </c>
      <c r="B4493" s="4" t="s">
        <v>5</v>
      </c>
      <c r="C4493" s="4" t="s">
        <v>7</v>
      </c>
      <c r="D4493" s="4" t="s">
        <v>11</v>
      </c>
      <c r="E4493" s="4" t="s">
        <v>13</v>
      </c>
    </row>
    <row r="4494" spans="1:9">
      <c r="A4494" t="n">
        <v>47747</v>
      </c>
      <c r="B4494" s="17" t="n">
        <v>58</v>
      </c>
      <c r="C4494" s="7" t="n">
        <v>0</v>
      </c>
      <c r="D4494" s="7" t="n">
        <v>2000</v>
      </c>
      <c r="E4494" s="7" t="n">
        <v>1</v>
      </c>
    </row>
    <row r="4495" spans="1:9">
      <c r="A4495" t="s">
        <v>4</v>
      </c>
      <c r="B4495" s="4" t="s">
        <v>5</v>
      </c>
      <c r="C4495" s="4" t="s">
        <v>7</v>
      </c>
      <c r="D4495" s="4" t="s">
        <v>11</v>
      </c>
    </row>
    <row r="4496" spans="1:9">
      <c r="A4496" t="n">
        <v>47755</v>
      </c>
      <c r="B4496" s="17" t="n">
        <v>58</v>
      </c>
      <c r="C4496" s="7" t="n">
        <v>255</v>
      </c>
      <c r="D4496" s="7" t="n">
        <v>0</v>
      </c>
    </row>
    <row r="4497" spans="1:9">
      <c r="A4497" t="s">
        <v>4</v>
      </c>
      <c r="B4497" s="4" t="s">
        <v>5</v>
      </c>
      <c r="C4497" s="4" t="s">
        <v>7</v>
      </c>
      <c r="D4497" s="4" t="s">
        <v>7</v>
      </c>
    </row>
    <row r="4498" spans="1:9">
      <c r="A4498" t="n">
        <v>47759</v>
      </c>
      <c r="B4498" s="36" t="n">
        <v>49</v>
      </c>
      <c r="C4498" s="7" t="n">
        <v>2</v>
      </c>
      <c r="D4498" s="7" t="n">
        <v>0</v>
      </c>
    </row>
    <row r="4499" spans="1:9">
      <c r="A4499" t="s">
        <v>4</v>
      </c>
      <c r="B4499" s="4" t="s">
        <v>5</v>
      </c>
      <c r="C4499" s="4" t="s">
        <v>7</v>
      </c>
      <c r="D4499" s="4" t="s">
        <v>11</v>
      </c>
      <c r="E4499" s="4" t="s">
        <v>13</v>
      </c>
      <c r="F4499" s="4" t="s">
        <v>11</v>
      </c>
      <c r="G4499" s="4" t="s">
        <v>14</v>
      </c>
      <c r="H4499" s="4" t="s">
        <v>14</v>
      </c>
      <c r="I4499" s="4" t="s">
        <v>11</v>
      </c>
      <c r="J4499" s="4" t="s">
        <v>11</v>
      </c>
      <c r="K4499" s="4" t="s">
        <v>14</v>
      </c>
      <c r="L4499" s="4" t="s">
        <v>14</v>
      </c>
      <c r="M4499" s="4" t="s">
        <v>14</v>
      </c>
      <c r="N4499" s="4" t="s">
        <v>14</v>
      </c>
      <c r="O4499" s="4" t="s">
        <v>8</v>
      </c>
    </row>
    <row r="4500" spans="1:9">
      <c r="A4500" t="n">
        <v>47762</v>
      </c>
      <c r="B4500" s="14" t="n">
        <v>50</v>
      </c>
      <c r="C4500" s="7" t="n">
        <v>0</v>
      </c>
      <c r="D4500" s="7" t="n">
        <v>12101</v>
      </c>
      <c r="E4500" s="7" t="n">
        <v>1</v>
      </c>
      <c r="F4500" s="7" t="n">
        <v>0</v>
      </c>
      <c r="G4500" s="7" t="n">
        <v>0</v>
      </c>
      <c r="H4500" s="7" t="n">
        <v>0</v>
      </c>
      <c r="I4500" s="7" t="n">
        <v>0</v>
      </c>
      <c r="J4500" s="7" t="n">
        <v>65533</v>
      </c>
      <c r="K4500" s="7" t="n">
        <v>0</v>
      </c>
      <c r="L4500" s="7" t="n">
        <v>0</v>
      </c>
      <c r="M4500" s="7" t="n">
        <v>0</v>
      </c>
      <c r="N4500" s="7" t="n">
        <v>0</v>
      </c>
      <c r="O4500" s="7" t="s">
        <v>17</v>
      </c>
    </row>
    <row r="4501" spans="1:9">
      <c r="A4501" t="s">
        <v>4</v>
      </c>
      <c r="B4501" s="4" t="s">
        <v>5</v>
      </c>
      <c r="C4501" s="4" t="s">
        <v>7</v>
      </c>
      <c r="D4501" s="4" t="s">
        <v>11</v>
      </c>
      <c r="E4501" s="4" t="s">
        <v>11</v>
      </c>
      <c r="F4501" s="4" t="s">
        <v>11</v>
      </c>
      <c r="G4501" s="4" t="s">
        <v>11</v>
      </c>
      <c r="H4501" s="4" t="s">
        <v>7</v>
      </c>
    </row>
    <row r="4502" spans="1:9">
      <c r="A4502" t="n">
        <v>47801</v>
      </c>
      <c r="B4502" s="43" t="n">
        <v>25</v>
      </c>
      <c r="C4502" s="7" t="n">
        <v>5</v>
      </c>
      <c r="D4502" s="7" t="n">
        <v>65535</v>
      </c>
      <c r="E4502" s="7" t="n">
        <v>65535</v>
      </c>
      <c r="F4502" s="7" t="n">
        <v>65535</v>
      </c>
      <c r="G4502" s="7" t="n">
        <v>65535</v>
      </c>
      <c r="H4502" s="7" t="n">
        <v>0</v>
      </c>
    </row>
    <row r="4503" spans="1:9">
      <c r="A4503" t="s">
        <v>4</v>
      </c>
      <c r="B4503" s="4" t="s">
        <v>5</v>
      </c>
      <c r="C4503" s="4" t="s">
        <v>11</v>
      </c>
      <c r="D4503" s="4" t="s">
        <v>7</v>
      </c>
      <c r="E4503" s="4" t="s">
        <v>7</v>
      </c>
      <c r="F4503" s="4" t="s">
        <v>79</v>
      </c>
      <c r="G4503" s="4" t="s">
        <v>7</v>
      </c>
      <c r="H4503" s="4" t="s">
        <v>7</v>
      </c>
    </row>
    <row r="4504" spans="1:9">
      <c r="A4504" t="n">
        <v>47812</v>
      </c>
      <c r="B4504" s="58" t="n">
        <v>24</v>
      </c>
      <c r="C4504" s="7" t="n">
        <v>65533</v>
      </c>
      <c r="D4504" s="7" t="n">
        <v>11</v>
      </c>
      <c r="E4504" s="7" t="n">
        <v>6</v>
      </c>
      <c r="F4504" s="7" t="s">
        <v>515</v>
      </c>
      <c r="G4504" s="7" t="n">
        <v>2</v>
      </c>
      <c r="H4504" s="7" t="n">
        <v>0</v>
      </c>
    </row>
    <row r="4505" spans="1:9">
      <c r="A4505" t="s">
        <v>4</v>
      </c>
      <c r="B4505" s="4" t="s">
        <v>5</v>
      </c>
    </row>
    <row r="4506" spans="1:9">
      <c r="A4506" t="n">
        <v>47854</v>
      </c>
      <c r="B4506" s="40" t="n">
        <v>28</v>
      </c>
    </row>
    <row r="4507" spans="1:9">
      <c r="A4507" t="s">
        <v>4</v>
      </c>
      <c r="B4507" s="4" t="s">
        <v>5</v>
      </c>
      <c r="C4507" s="4" t="s">
        <v>7</v>
      </c>
    </row>
    <row r="4508" spans="1:9">
      <c r="A4508" t="n">
        <v>47855</v>
      </c>
      <c r="B4508" s="61" t="n">
        <v>27</v>
      </c>
      <c r="C4508" s="7" t="n">
        <v>0</v>
      </c>
    </row>
    <row r="4509" spans="1:9">
      <c r="A4509" t="s">
        <v>4</v>
      </c>
      <c r="B4509" s="4" t="s">
        <v>5</v>
      </c>
      <c r="C4509" s="4" t="s">
        <v>7</v>
      </c>
    </row>
    <row r="4510" spans="1:9">
      <c r="A4510" t="n">
        <v>47857</v>
      </c>
      <c r="B4510" s="61" t="n">
        <v>27</v>
      </c>
      <c r="C4510" s="7" t="n">
        <v>1</v>
      </c>
    </row>
    <row r="4511" spans="1:9">
      <c r="A4511" t="s">
        <v>4</v>
      </c>
      <c r="B4511" s="4" t="s">
        <v>5</v>
      </c>
      <c r="C4511" s="4" t="s">
        <v>7</v>
      </c>
      <c r="D4511" s="4" t="s">
        <v>11</v>
      </c>
      <c r="E4511" s="4" t="s">
        <v>11</v>
      </c>
      <c r="F4511" s="4" t="s">
        <v>11</v>
      </c>
      <c r="G4511" s="4" t="s">
        <v>11</v>
      </c>
      <c r="H4511" s="4" t="s">
        <v>7</v>
      </c>
    </row>
    <row r="4512" spans="1:9">
      <c r="A4512" t="n">
        <v>47859</v>
      </c>
      <c r="B4512" s="43" t="n">
        <v>25</v>
      </c>
      <c r="C4512" s="7" t="n">
        <v>5</v>
      </c>
      <c r="D4512" s="7" t="n">
        <v>65535</v>
      </c>
      <c r="E4512" s="7" t="n">
        <v>65535</v>
      </c>
      <c r="F4512" s="7" t="n">
        <v>65535</v>
      </c>
      <c r="G4512" s="7" t="n">
        <v>65535</v>
      </c>
      <c r="H4512" s="7" t="n">
        <v>0</v>
      </c>
    </row>
    <row r="4513" spans="1:15">
      <c r="A4513" t="s">
        <v>4</v>
      </c>
      <c r="B4513" s="4" t="s">
        <v>5</v>
      </c>
      <c r="C4513" s="4" t="s">
        <v>11</v>
      </c>
    </row>
    <row r="4514" spans="1:15">
      <c r="A4514" t="n">
        <v>47870</v>
      </c>
      <c r="B4514" s="24" t="n">
        <v>16</v>
      </c>
      <c r="C4514" s="7" t="n">
        <v>300</v>
      </c>
    </row>
    <row r="4515" spans="1:15">
      <c r="A4515" t="s">
        <v>4</v>
      </c>
      <c r="B4515" s="4" t="s">
        <v>5</v>
      </c>
      <c r="C4515" s="4" t="s">
        <v>7</v>
      </c>
      <c r="D4515" s="4" t="s">
        <v>11</v>
      </c>
      <c r="E4515" s="4" t="s">
        <v>11</v>
      </c>
      <c r="F4515" s="4" t="s">
        <v>11</v>
      </c>
      <c r="G4515" s="4" t="s">
        <v>14</v>
      </c>
    </row>
    <row r="4516" spans="1:15">
      <c r="A4516" t="n">
        <v>47873</v>
      </c>
      <c r="B4516" s="57" t="n">
        <v>95</v>
      </c>
      <c r="C4516" s="7" t="n">
        <v>6</v>
      </c>
      <c r="D4516" s="7" t="n">
        <v>0</v>
      </c>
      <c r="E4516" s="7" t="n">
        <v>2</v>
      </c>
      <c r="F4516" s="7" t="n">
        <v>600</v>
      </c>
      <c r="G4516" s="7" t="n">
        <v>0</v>
      </c>
    </row>
    <row r="4517" spans="1:15">
      <c r="A4517" t="s">
        <v>4</v>
      </c>
      <c r="B4517" s="4" t="s">
        <v>5</v>
      </c>
      <c r="C4517" s="4" t="s">
        <v>7</v>
      </c>
      <c r="D4517" s="4" t="s">
        <v>11</v>
      </c>
    </row>
    <row r="4518" spans="1:15">
      <c r="A4518" t="n">
        <v>47885</v>
      </c>
      <c r="B4518" s="57" t="n">
        <v>95</v>
      </c>
      <c r="C4518" s="7" t="n">
        <v>7</v>
      </c>
      <c r="D4518" s="7" t="n">
        <v>0</v>
      </c>
    </row>
    <row r="4519" spans="1:15">
      <c r="A4519" t="s">
        <v>4</v>
      </c>
      <c r="B4519" s="4" t="s">
        <v>5</v>
      </c>
      <c r="C4519" s="4" t="s">
        <v>7</v>
      </c>
      <c r="D4519" s="4" t="s">
        <v>11</v>
      </c>
    </row>
    <row r="4520" spans="1:15">
      <c r="A4520" t="n">
        <v>47889</v>
      </c>
      <c r="B4520" s="57" t="n">
        <v>95</v>
      </c>
      <c r="C4520" s="7" t="n">
        <v>9</v>
      </c>
      <c r="D4520" s="7" t="n">
        <v>0</v>
      </c>
    </row>
    <row r="4521" spans="1:15">
      <c r="A4521" t="s">
        <v>4</v>
      </c>
      <c r="B4521" s="4" t="s">
        <v>5</v>
      </c>
      <c r="C4521" s="4" t="s">
        <v>7</v>
      </c>
      <c r="D4521" s="4" t="s">
        <v>11</v>
      </c>
    </row>
    <row r="4522" spans="1:15">
      <c r="A4522" t="n">
        <v>47893</v>
      </c>
      <c r="B4522" s="57" t="n">
        <v>95</v>
      </c>
      <c r="C4522" s="7" t="n">
        <v>8</v>
      </c>
      <c r="D4522" s="7" t="n">
        <v>0</v>
      </c>
    </row>
    <row r="4523" spans="1:15">
      <c r="A4523" t="s">
        <v>4</v>
      </c>
      <c r="B4523" s="4" t="s">
        <v>5</v>
      </c>
      <c r="C4523" s="4" t="s">
        <v>11</v>
      </c>
    </row>
    <row r="4524" spans="1:15">
      <c r="A4524" t="n">
        <v>47897</v>
      </c>
      <c r="B4524" s="24" t="n">
        <v>16</v>
      </c>
      <c r="C4524" s="7" t="n">
        <v>500</v>
      </c>
    </row>
    <row r="4525" spans="1:15">
      <c r="A4525" t="s">
        <v>4</v>
      </c>
      <c r="B4525" s="4" t="s">
        <v>5</v>
      </c>
      <c r="C4525" s="4" t="s">
        <v>11</v>
      </c>
    </row>
    <row r="4526" spans="1:15">
      <c r="A4526" t="n">
        <v>47900</v>
      </c>
      <c r="B4526" s="24" t="n">
        <v>16</v>
      </c>
      <c r="C4526" s="7" t="n">
        <v>300</v>
      </c>
    </row>
    <row r="4527" spans="1:15">
      <c r="A4527" t="s">
        <v>4</v>
      </c>
      <c r="B4527" s="4" t="s">
        <v>5</v>
      </c>
      <c r="C4527" s="4" t="s">
        <v>7</v>
      </c>
      <c r="D4527" s="4" t="s">
        <v>7</v>
      </c>
      <c r="E4527" s="4" t="s">
        <v>7</v>
      </c>
      <c r="F4527" s="4" t="s">
        <v>13</v>
      </c>
      <c r="G4527" s="4" t="s">
        <v>13</v>
      </c>
      <c r="H4527" s="4" t="s">
        <v>13</v>
      </c>
      <c r="I4527" s="4" t="s">
        <v>13</v>
      </c>
      <c r="J4527" s="4" t="s">
        <v>13</v>
      </c>
    </row>
    <row r="4528" spans="1:15">
      <c r="A4528" t="n">
        <v>47903</v>
      </c>
      <c r="B4528" s="26" t="n">
        <v>76</v>
      </c>
      <c r="C4528" s="7" t="n">
        <v>0</v>
      </c>
      <c r="D4528" s="7" t="n">
        <v>3</v>
      </c>
      <c r="E4528" s="7" t="n">
        <v>0</v>
      </c>
      <c r="F4528" s="7" t="n">
        <v>1</v>
      </c>
      <c r="G4528" s="7" t="n">
        <v>1</v>
      </c>
      <c r="H4528" s="7" t="n">
        <v>1</v>
      </c>
      <c r="I4528" s="7" t="n">
        <v>1</v>
      </c>
      <c r="J4528" s="7" t="n">
        <v>1000</v>
      </c>
    </row>
    <row r="4529" spans="1:10">
      <c r="A4529" t="s">
        <v>4</v>
      </c>
      <c r="B4529" s="4" t="s">
        <v>5</v>
      </c>
      <c r="C4529" s="4" t="s">
        <v>7</v>
      </c>
      <c r="D4529" s="4" t="s">
        <v>7</v>
      </c>
    </row>
    <row r="4530" spans="1:10">
      <c r="A4530" t="n">
        <v>47927</v>
      </c>
      <c r="B4530" s="42" t="n">
        <v>77</v>
      </c>
      <c r="C4530" s="7" t="n">
        <v>0</v>
      </c>
      <c r="D4530" s="7" t="n">
        <v>3</v>
      </c>
    </row>
    <row r="4531" spans="1:10">
      <c r="A4531" t="s">
        <v>4</v>
      </c>
      <c r="B4531" s="4" t="s">
        <v>5</v>
      </c>
      <c r="C4531" s="4" t="s">
        <v>11</v>
      </c>
    </row>
    <row r="4532" spans="1:10">
      <c r="A4532" t="n">
        <v>47930</v>
      </c>
      <c r="B4532" s="24" t="n">
        <v>16</v>
      </c>
      <c r="C4532" s="7" t="n">
        <v>2500</v>
      </c>
    </row>
    <row r="4533" spans="1:10">
      <c r="A4533" t="s">
        <v>4</v>
      </c>
      <c r="B4533" s="4" t="s">
        <v>5</v>
      </c>
      <c r="C4533" s="4" t="s">
        <v>7</v>
      </c>
      <c r="D4533" s="4" t="s">
        <v>7</v>
      </c>
      <c r="E4533" s="4" t="s">
        <v>7</v>
      </c>
      <c r="F4533" s="4" t="s">
        <v>13</v>
      </c>
      <c r="G4533" s="4" t="s">
        <v>13</v>
      </c>
      <c r="H4533" s="4" t="s">
        <v>13</v>
      </c>
      <c r="I4533" s="4" t="s">
        <v>13</v>
      </c>
      <c r="J4533" s="4" t="s">
        <v>13</v>
      </c>
    </row>
    <row r="4534" spans="1:10">
      <c r="A4534" t="n">
        <v>47933</v>
      </c>
      <c r="B4534" s="26" t="n">
        <v>76</v>
      </c>
      <c r="C4534" s="7" t="n">
        <v>0</v>
      </c>
      <c r="D4534" s="7" t="n">
        <v>3</v>
      </c>
      <c r="E4534" s="7" t="n">
        <v>0</v>
      </c>
      <c r="F4534" s="7" t="n">
        <v>1</v>
      </c>
      <c r="G4534" s="7" t="n">
        <v>1</v>
      </c>
      <c r="H4534" s="7" t="n">
        <v>1</v>
      </c>
      <c r="I4534" s="7" t="n">
        <v>0</v>
      </c>
      <c r="J4534" s="7" t="n">
        <v>1000</v>
      </c>
    </row>
    <row r="4535" spans="1:10">
      <c r="A4535" t="s">
        <v>4</v>
      </c>
      <c r="B4535" s="4" t="s">
        <v>5</v>
      </c>
      <c r="C4535" s="4" t="s">
        <v>7</v>
      </c>
      <c r="D4535" s="4" t="s">
        <v>7</v>
      </c>
    </row>
    <row r="4536" spans="1:10">
      <c r="A4536" t="n">
        <v>47957</v>
      </c>
      <c r="B4536" s="42" t="n">
        <v>77</v>
      </c>
      <c r="C4536" s="7" t="n">
        <v>0</v>
      </c>
      <c r="D4536" s="7" t="n">
        <v>3</v>
      </c>
    </row>
    <row r="4537" spans="1:10">
      <c r="A4537" t="s">
        <v>4</v>
      </c>
      <c r="B4537" s="4" t="s">
        <v>5</v>
      </c>
      <c r="C4537" s="4" t="s">
        <v>7</v>
      </c>
    </row>
    <row r="4538" spans="1:10">
      <c r="A4538" t="n">
        <v>47960</v>
      </c>
      <c r="B4538" s="56" t="n">
        <v>78</v>
      </c>
      <c r="C4538" s="7" t="n">
        <v>255</v>
      </c>
    </row>
    <row r="4539" spans="1:10">
      <c r="A4539" t="s">
        <v>4</v>
      </c>
      <c r="B4539" s="4" t="s">
        <v>5</v>
      </c>
      <c r="C4539" s="4" t="s">
        <v>11</v>
      </c>
    </row>
    <row r="4540" spans="1:10">
      <c r="A4540" t="n">
        <v>47962</v>
      </c>
      <c r="B4540" s="62" t="n">
        <v>12</v>
      </c>
      <c r="C4540" s="7" t="n">
        <v>6767</v>
      </c>
    </row>
    <row r="4541" spans="1:10">
      <c r="A4541" t="s">
        <v>4</v>
      </c>
      <c r="B4541" s="4" t="s">
        <v>5</v>
      </c>
      <c r="C4541" s="4" t="s">
        <v>7</v>
      </c>
      <c r="D4541" s="4" t="s">
        <v>11</v>
      </c>
      <c r="E4541" s="4" t="s">
        <v>7</v>
      </c>
    </row>
    <row r="4542" spans="1:10">
      <c r="A4542" t="n">
        <v>47965</v>
      </c>
      <c r="B4542" s="30" t="n">
        <v>36</v>
      </c>
      <c r="C4542" s="7" t="n">
        <v>9</v>
      </c>
      <c r="D4542" s="7" t="n">
        <v>0</v>
      </c>
      <c r="E4542" s="7" t="n">
        <v>0</v>
      </c>
    </row>
    <row r="4543" spans="1:10">
      <c r="A4543" t="s">
        <v>4</v>
      </c>
      <c r="B4543" s="4" t="s">
        <v>5</v>
      </c>
      <c r="C4543" s="4" t="s">
        <v>7</v>
      </c>
      <c r="D4543" s="4" t="s">
        <v>11</v>
      </c>
      <c r="E4543" s="4" t="s">
        <v>7</v>
      </c>
    </row>
    <row r="4544" spans="1:10">
      <c r="A4544" t="n">
        <v>47970</v>
      </c>
      <c r="B4544" s="30" t="n">
        <v>36</v>
      </c>
      <c r="C4544" s="7" t="n">
        <v>9</v>
      </c>
      <c r="D4544" s="7" t="n">
        <v>2</v>
      </c>
      <c r="E4544" s="7" t="n">
        <v>0</v>
      </c>
    </row>
    <row r="4545" spans="1:10">
      <c r="A4545" t="s">
        <v>4</v>
      </c>
      <c r="B4545" s="4" t="s">
        <v>5</v>
      </c>
      <c r="C4545" s="4" t="s">
        <v>14</v>
      </c>
    </row>
    <row r="4546" spans="1:10">
      <c r="A4546" t="n">
        <v>47975</v>
      </c>
      <c r="B4546" s="37" t="n">
        <v>15</v>
      </c>
      <c r="C4546" s="7" t="n">
        <v>1024</v>
      </c>
    </row>
    <row r="4547" spans="1:10">
      <c r="A4547" t="s">
        <v>4</v>
      </c>
      <c r="B4547" s="4" t="s">
        <v>5</v>
      </c>
      <c r="C4547" s="4" t="s">
        <v>7</v>
      </c>
      <c r="D4547" s="4" t="s">
        <v>11</v>
      </c>
    </row>
    <row r="4548" spans="1:10">
      <c r="A4548" t="n">
        <v>47980</v>
      </c>
      <c r="B4548" s="8" t="n">
        <v>162</v>
      </c>
      <c r="C4548" s="7" t="n">
        <v>1</v>
      </c>
      <c r="D4548" s="7" t="n">
        <v>0</v>
      </c>
    </row>
    <row r="4549" spans="1:10">
      <c r="A4549" t="s">
        <v>4</v>
      </c>
      <c r="B4549" s="4" t="s">
        <v>5</v>
      </c>
    </row>
    <row r="4550" spans="1:10">
      <c r="A4550" t="n">
        <v>47984</v>
      </c>
      <c r="B4550" s="5" t="n">
        <v>1</v>
      </c>
    </row>
    <row r="4551" spans="1:10" s="3" customFormat="1" customHeight="0">
      <c r="A4551" s="3" t="s">
        <v>2</v>
      </c>
      <c r="B4551" s="3" t="s">
        <v>516</v>
      </c>
    </row>
    <row r="4552" spans="1:10">
      <c r="A4552" t="s">
        <v>4</v>
      </c>
      <c r="B4552" s="4" t="s">
        <v>5</v>
      </c>
      <c r="C4552" s="4" t="s">
        <v>7</v>
      </c>
      <c r="D4552" s="4" t="s">
        <v>7</v>
      </c>
      <c r="E4552" s="4" t="s">
        <v>7</v>
      </c>
      <c r="F4552" s="4" t="s">
        <v>7</v>
      </c>
    </row>
    <row r="4553" spans="1:10">
      <c r="A4553" t="n">
        <v>47988</v>
      </c>
      <c r="B4553" s="9" t="n">
        <v>14</v>
      </c>
      <c r="C4553" s="7" t="n">
        <v>2</v>
      </c>
      <c r="D4553" s="7" t="n">
        <v>0</v>
      </c>
      <c r="E4553" s="7" t="n">
        <v>0</v>
      </c>
      <c r="F4553" s="7" t="n">
        <v>0</v>
      </c>
    </row>
    <row r="4554" spans="1:10">
      <c r="A4554" t="s">
        <v>4</v>
      </c>
      <c r="B4554" s="4" t="s">
        <v>5</v>
      </c>
      <c r="C4554" s="4" t="s">
        <v>7</v>
      </c>
      <c r="D4554" s="16" t="s">
        <v>21</v>
      </c>
      <c r="E4554" s="4" t="s">
        <v>5</v>
      </c>
      <c r="F4554" s="4" t="s">
        <v>7</v>
      </c>
      <c r="G4554" s="4" t="s">
        <v>11</v>
      </c>
      <c r="H4554" s="16" t="s">
        <v>22</v>
      </c>
      <c r="I4554" s="4" t="s">
        <v>7</v>
      </c>
      <c r="J4554" s="4" t="s">
        <v>14</v>
      </c>
      <c r="K4554" s="4" t="s">
        <v>7</v>
      </c>
      <c r="L4554" s="4" t="s">
        <v>7</v>
      </c>
      <c r="M4554" s="16" t="s">
        <v>21</v>
      </c>
      <c r="N4554" s="4" t="s">
        <v>5</v>
      </c>
      <c r="O4554" s="4" t="s">
        <v>7</v>
      </c>
      <c r="P4554" s="4" t="s">
        <v>11</v>
      </c>
      <c r="Q4554" s="16" t="s">
        <v>22</v>
      </c>
      <c r="R4554" s="4" t="s">
        <v>7</v>
      </c>
      <c r="S4554" s="4" t="s">
        <v>14</v>
      </c>
      <c r="T4554" s="4" t="s">
        <v>7</v>
      </c>
      <c r="U4554" s="4" t="s">
        <v>7</v>
      </c>
      <c r="V4554" s="4" t="s">
        <v>7</v>
      </c>
      <c r="W4554" s="4" t="s">
        <v>12</v>
      </c>
    </row>
    <row r="4555" spans="1:10">
      <c r="A4555" t="n">
        <v>47993</v>
      </c>
      <c r="B4555" s="11" t="n">
        <v>5</v>
      </c>
      <c r="C4555" s="7" t="n">
        <v>28</v>
      </c>
      <c r="D4555" s="16" t="s">
        <v>3</v>
      </c>
      <c r="E4555" s="8" t="n">
        <v>162</v>
      </c>
      <c r="F4555" s="7" t="n">
        <v>3</v>
      </c>
      <c r="G4555" s="7" t="n">
        <v>4250</v>
      </c>
      <c r="H4555" s="16" t="s">
        <v>3</v>
      </c>
      <c r="I4555" s="7" t="n">
        <v>0</v>
      </c>
      <c r="J4555" s="7" t="n">
        <v>1</v>
      </c>
      <c r="K4555" s="7" t="n">
        <v>2</v>
      </c>
      <c r="L4555" s="7" t="n">
        <v>28</v>
      </c>
      <c r="M4555" s="16" t="s">
        <v>3</v>
      </c>
      <c r="N4555" s="8" t="n">
        <v>162</v>
      </c>
      <c r="O4555" s="7" t="n">
        <v>3</v>
      </c>
      <c r="P4555" s="7" t="n">
        <v>4250</v>
      </c>
      <c r="Q4555" s="16" t="s">
        <v>3</v>
      </c>
      <c r="R4555" s="7" t="n">
        <v>0</v>
      </c>
      <c r="S4555" s="7" t="n">
        <v>2</v>
      </c>
      <c r="T4555" s="7" t="n">
        <v>2</v>
      </c>
      <c r="U4555" s="7" t="n">
        <v>11</v>
      </c>
      <c r="V4555" s="7" t="n">
        <v>1</v>
      </c>
      <c r="W4555" s="12" t="n">
        <f t="normal" ca="1">A4559</f>
        <v>0</v>
      </c>
    </row>
    <row r="4556" spans="1:10">
      <c r="A4556" t="s">
        <v>4</v>
      </c>
      <c r="B4556" s="4" t="s">
        <v>5</v>
      </c>
      <c r="C4556" s="4" t="s">
        <v>7</v>
      </c>
      <c r="D4556" s="4" t="s">
        <v>11</v>
      </c>
      <c r="E4556" s="4" t="s">
        <v>13</v>
      </c>
    </row>
    <row r="4557" spans="1:10">
      <c r="A4557" t="n">
        <v>48022</v>
      </c>
      <c r="B4557" s="17" t="n">
        <v>58</v>
      </c>
      <c r="C4557" s="7" t="n">
        <v>0</v>
      </c>
      <c r="D4557" s="7" t="n">
        <v>0</v>
      </c>
      <c r="E4557" s="7" t="n">
        <v>1</v>
      </c>
    </row>
    <row r="4558" spans="1:10">
      <c r="A4558" t="s">
        <v>4</v>
      </c>
      <c r="B4558" s="4" t="s">
        <v>5</v>
      </c>
      <c r="C4558" s="4" t="s">
        <v>7</v>
      </c>
      <c r="D4558" s="16" t="s">
        <v>21</v>
      </c>
      <c r="E4558" s="4" t="s">
        <v>5</v>
      </c>
      <c r="F4558" s="4" t="s">
        <v>7</v>
      </c>
      <c r="G4558" s="4" t="s">
        <v>11</v>
      </c>
      <c r="H4558" s="16" t="s">
        <v>22</v>
      </c>
      <c r="I4558" s="4" t="s">
        <v>7</v>
      </c>
      <c r="J4558" s="4" t="s">
        <v>14</v>
      </c>
      <c r="K4558" s="4" t="s">
        <v>7</v>
      </c>
      <c r="L4558" s="4" t="s">
        <v>7</v>
      </c>
      <c r="M4558" s="16" t="s">
        <v>21</v>
      </c>
      <c r="N4558" s="4" t="s">
        <v>5</v>
      </c>
      <c r="O4558" s="4" t="s">
        <v>7</v>
      </c>
      <c r="P4558" s="4" t="s">
        <v>11</v>
      </c>
      <c r="Q4558" s="16" t="s">
        <v>22</v>
      </c>
      <c r="R4558" s="4" t="s">
        <v>7</v>
      </c>
      <c r="S4558" s="4" t="s">
        <v>14</v>
      </c>
      <c r="T4558" s="4" t="s">
        <v>7</v>
      </c>
      <c r="U4558" s="4" t="s">
        <v>7</v>
      </c>
      <c r="V4558" s="4" t="s">
        <v>7</v>
      </c>
      <c r="W4558" s="4" t="s">
        <v>12</v>
      </c>
    </row>
    <row r="4559" spans="1:10">
      <c r="A4559" t="n">
        <v>48030</v>
      </c>
      <c r="B4559" s="11" t="n">
        <v>5</v>
      </c>
      <c r="C4559" s="7" t="n">
        <v>28</v>
      </c>
      <c r="D4559" s="16" t="s">
        <v>3</v>
      </c>
      <c r="E4559" s="8" t="n">
        <v>162</v>
      </c>
      <c r="F4559" s="7" t="n">
        <v>3</v>
      </c>
      <c r="G4559" s="7" t="n">
        <v>4250</v>
      </c>
      <c r="H4559" s="16" t="s">
        <v>3</v>
      </c>
      <c r="I4559" s="7" t="n">
        <v>0</v>
      </c>
      <c r="J4559" s="7" t="n">
        <v>1</v>
      </c>
      <c r="K4559" s="7" t="n">
        <v>3</v>
      </c>
      <c r="L4559" s="7" t="n">
        <v>28</v>
      </c>
      <c r="M4559" s="16" t="s">
        <v>3</v>
      </c>
      <c r="N4559" s="8" t="n">
        <v>162</v>
      </c>
      <c r="O4559" s="7" t="n">
        <v>3</v>
      </c>
      <c r="P4559" s="7" t="n">
        <v>4250</v>
      </c>
      <c r="Q4559" s="16" t="s">
        <v>3</v>
      </c>
      <c r="R4559" s="7" t="n">
        <v>0</v>
      </c>
      <c r="S4559" s="7" t="n">
        <v>2</v>
      </c>
      <c r="T4559" s="7" t="n">
        <v>3</v>
      </c>
      <c r="U4559" s="7" t="n">
        <v>9</v>
      </c>
      <c r="V4559" s="7" t="n">
        <v>1</v>
      </c>
      <c r="W4559" s="12" t="n">
        <f t="normal" ca="1">A4569</f>
        <v>0</v>
      </c>
    </row>
    <row r="4560" spans="1:10">
      <c r="A4560" t="s">
        <v>4</v>
      </c>
      <c r="B4560" s="4" t="s">
        <v>5</v>
      </c>
      <c r="C4560" s="4" t="s">
        <v>7</v>
      </c>
      <c r="D4560" s="16" t="s">
        <v>21</v>
      </c>
      <c r="E4560" s="4" t="s">
        <v>5</v>
      </c>
      <c r="F4560" s="4" t="s">
        <v>11</v>
      </c>
      <c r="G4560" s="4" t="s">
        <v>7</v>
      </c>
      <c r="H4560" s="4" t="s">
        <v>7</v>
      </c>
      <c r="I4560" s="4" t="s">
        <v>8</v>
      </c>
      <c r="J4560" s="16" t="s">
        <v>22</v>
      </c>
      <c r="K4560" s="4" t="s">
        <v>7</v>
      </c>
      <c r="L4560" s="4" t="s">
        <v>7</v>
      </c>
      <c r="M4560" s="16" t="s">
        <v>21</v>
      </c>
      <c r="N4560" s="4" t="s">
        <v>5</v>
      </c>
      <c r="O4560" s="4" t="s">
        <v>7</v>
      </c>
      <c r="P4560" s="16" t="s">
        <v>22</v>
      </c>
      <c r="Q4560" s="4" t="s">
        <v>7</v>
      </c>
      <c r="R4560" s="4" t="s">
        <v>14</v>
      </c>
      <c r="S4560" s="4" t="s">
        <v>7</v>
      </c>
      <c r="T4560" s="4" t="s">
        <v>7</v>
      </c>
      <c r="U4560" s="4" t="s">
        <v>7</v>
      </c>
      <c r="V4560" s="16" t="s">
        <v>21</v>
      </c>
      <c r="W4560" s="4" t="s">
        <v>5</v>
      </c>
      <c r="X4560" s="4" t="s">
        <v>7</v>
      </c>
      <c r="Y4560" s="16" t="s">
        <v>22</v>
      </c>
      <c r="Z4560" s="4" t="s">
        <v>7</v>
      </c>
      <c r="AA4560" s="4" t="s">
        <v>14</v>
      </c>
      <c r="AB4560" s="4" t="s">
        <v>7</v>
      </c>
      <c r="AC4560" s="4" t="s">
        <v>7</v>
      </c>
      <c r="AD4560" s="4" t="s">
        <v>7</v>
      </c>
      <c r="AE4560" s="4" t="s">
        <v>12</v>
      </c>
    </row>
    <row r="4561" spans="1:31">
      <c r="A4561" t="n">
        <v>48059</v>
      </c>
      <c r="B4561" s="11" t="n">
        <v>5</v>
      </c>
      <c r="C4561" s="7" t="n">
        <v>28</v>
      </c>
      <c r="D4561" s="16" t="s">
        <v>3</v>
      </c>
      <c r="E4561" s="18" t="n">
        <v>47</v>
      </c>
      <c r="F4561" s="7" t="n">
        <v>61456</v>
      </c>
      <c r="G4561" s="7" t="n">
        <v>2</v>
      </c>
      <c r="H4561" s="7" t="n">
        <v>0</v>
      </c>
      <c r="I4561" s="7" t="s">
        <v>23</v>
      </c>
      <c r="J4561" s="16" t="s">
        <v>3</v>
      </c>
      <c r="K4561" s="7" t="n">
        <v>8</v>
      </c>
      <c r="L4561" s="7" t="n">
        <v>28</v>
      </c>
      <c r="M4561" s="16" t="s">
        <v>3</v>
      </c>
      <c r="N4561" s="19" t="n">
        <v>74</v>
      </c>
      <c r="O4561" s="7" t="n">
        <v>65</v>
      </c>
      <c r="P4561" s="16" t="s">
        <v>3</v>
      </c>
      <c r="Q4561" s="7" t="n">
        <v>0</v>
      </c>
      <c r="R4561" s="7" t="n">
        <v>1</v>
      </c>
      <c r="S4561" s="7" t="n">
        <v>3</v>
      </c>
      <c r="T4561" s="7" t="n">
        <v>9</v>
      </c>
      <c r="U4561" s="7" t="n">
        <v>28</v>
      </c>
      <c r="V4561" s="16" t="s">
        <v>3</v>
      </c>
      <c r="W4561" s="19" t="n">
        <v>74</v>
      </c>
      <c r="X4561" s="7" t="n">
        <v>65</v>
      </c>
      <c r="Y4561" s="16" t="s">
        <v>3</v>
      </c>
      <c r="Z4561" s="7" t="n">
        <v>0</v>
      </c>
      <c r="AA4561" s="7" t="n">
        <v>2</v>
      </c>
      <c r="AB4561" s="7" t="n">
        <v>3</v>
      </c>
      <c r="AC4561" s="7" t="n">
        <v>9</v>
      </c>
      <c r="AD4561" s="7" t="n">
        <v>1</v>
      </c>
      <c r="AE4561" s="12" t="n">
        <f t="normal" ca="1">A4565</f>
        <v>0</v>
      </c>
    </row>
    <row r="4562" spans="1:31">
      <c r="A4562" t="s">
        <v>4</v>
      </c>
      <c r="B4562" s="4" t="s">
        <v>5</v>
      </c>
      <c r="C4562" s="4" t="s">
        <v>11</v>
      </c>
      <c r="D4562" s="4" t="s">
        <v>7</v>
      </c>
      <c r="E4562" s="4" t="s">
        <v>7</v>
      </c>
      <c r="F4562" s="4" t="s">
        <v>8</v>
      </c>
    </row>
    <row r="4563" spans="1:31">
      <c r="A4563" t="n">
        <v>48107</v>
      </c>
      <c r="B4563" s="18" t="n">
        <v>47</v>
      </c>
      <c r="C4563" s="7" t="n">
        <v>61456</v>
      </c>
      <c r="D4563" s="7" t="n">
        <v>0</v>
      </c>
      <c r="E4563" s="7" t="n">
        <v>0</v>
      </c>
      <c r="F4563" s="7" t="s">
        <v>24</v>
      </c>
    </row>
    <row r="4564" spans="1:31">
      <c r="A4564" t="s">
        <v>4</v>
      </c>
      <c r="B4564" s="4" t="s">
        <v>5</v>
      </c>
      <c r="C4564" s="4" t="s">
        <v>7</v>
      </c>
      <c r="D4564" s="4" t="s">
        <v>11</v>
      </c>
      <c r="E4564" s="4" t="s">
        <v>13</v>
      </c>
    </row>
    <row r="4565" spans="1:31">
      <c r="A4565" t="n">
        <v>48120</v>
      </c>
      <c r="B4565" s="17" t="n">
        <v>58</v>
      </c>
      <c r="C4565" s="7" t="n">
        <v>0</v>
      </c>
      <c r="D4565" s="7" t="n">
        <v>300</v>
      </c>
      <c r="E4565" s="7" t="n">
        <v>1</v>
      </c>
    </row>
    <row r="4566" spans="1:31">
      <c r="A4566" t="s">
        <v>4</v>
      </c>
      <c r="B4566" s="4" t="s">
        <v>5</v>
      </c>
      <c r="C4566" s="4" t="s">
        <v>7</v>
      </c>
      <c r="D4566" s="4" t="s">
        <v>11</v>
      </c>
    </row>
    <row r="4567" spans="1:31">
      <c r="A4567" t="n">
        <v>48128</v>
      </c>
      <c r="B4567" s="17" t="n">
        <v>58</v>
      </c>
      <c r="C4567" s="7" t="n">
        <v>255</v>
      </c>
      <c r="D4567" s="7" t="n">
        <v>0</v>
      </c>
    </row>
    <row r="4568" spans="1:31">
      <c r="A4568" t="s">
        <v>4</v>
      </c>
      <c r="B4568" s="4" t="s">
        <v>5</v>
      </c>
      <c r="C4568" s="4" t="s">
        <v>7</v>
      </c>
      <c r="D4568" s="4" t="s">
        <v>7</v>
      </c>
      <c r="E4568" s="4" t="s">
        <v>7</v>
      </c>
      <c r="F4568" s="4" t="s">
        <v>7</v>
      </c>
    </row>
    <row r="4569" spans="1:31">
      <c r="A4569" t="n">
        <v>48132</v>
      </c>
      <c r="B4569" s="9" t="n">
        <v>14</v>
      </c>
      <c r="C4569" s="7" t="n">
        <v>0</v>
      </c>
      <c r="D4569" s="7" t="n">
        <v>0</v>
      </c>
      <c r="E4569" s="7" t="n">
        <v>0</v>
      </c>
      <c r="F4569" s="7" t="n">
        <v>64</v>
      </c>
    </row>
    <row r="4570" spans="1:31">
      <c r="A4570" t="s">
        <v>4</v>
      </c>
      <c r="B4570" s="4" t="s">
        <v>5</v>
      </c>
      <c r="C4570" s="4" t="s">
        <v>7</v>
      </c>
      <c r="D4570" s="4" t="s">
        <v>11</v>
      </c>
    </row>
    <row r="4571" spans="1:31">
      <c r="A4571" t="n">
        <v>48137</v>
      </c>
      <c r="B4571" s="20" t="n">
        <v>22</v>
      </c>
      <c r="C4571" s="7" t="n">
        <v>0</v>
      </c>
      <c r="D4571" s="7" t="n">
        <v>4250</v>
      </c>
    </row>
    <row r="4572" spans="1:31">
      <c r="A4572" t="s">
        <v>4</v>
      </c>
      <c r="B4572" s="4" t="s">
        <v>5</v>
      </c>
      <c r="C4572" s="4" t="s">
        <v>7</v>
      </c>
      <c r="D4572" s="4" t="s">
        <v>11</v>
      </c>
    </row>
    <row r="4573" spans="1:31">
      <c r="A4573" t="n">
        <v>48141</v>
      </c>
      <c r="B4573" s="17" t="n">
        <v>58</v>
      </c>
      <c r="C4573" s="7" t="n">
        <v>5</v>
      </c>
      <c r="D4573" s="7" t="n">
        <v>300</v>
      </c>
    </row>
    <row r="4574" spans="1:31">
      <c r="A4574" t="s">
        <v>4</v>
      </c>
      <c r="B4574" s="4" t="s">
        <v>5</v>
      </c>
      <c r="C4574" s="4" t="s">
        <v>13</v>
      </c>
      <c r="D4574" s="4" t="s">
        <v>11</v>
      </c>
    </row>
    <row r="4575" spans="1:31">
      <c r="A4575" t="n">
        <v>48145</v>
      </c>
      <c r="B4575" s="21" t="n">
        <v>103</v>
      </c>
      <c r="C4575" s="7" t="n">
        <v>0</v>
      </c>
      <c r="D4575" s="7" t="n">
        <v>300</v>
      </c>
    </row>
    <row r="4576" spans="1:31">
      <c r="A4576" t="s">
        <v>4</v>
      </c>
      <c r="B4576" s="4" t="s">
        <v>5</v>
      </c>
      <c r="C4576" s="4" t="s">
        <v>7</v>
      </c>
    </row>
    <row r="4577" spans="1:31">
      <c r="A4577" t="n">
        <v>48152</v>
      </c>
      <c r="B4577" s="22" t="n">
        <v>64</v>
      </c>
      <c r="C4577" s="7" t="n">
        <v>7</v>
      </c>
    </row>
    <row r="4578" spans="1:31">
      <c r="A4578" t="s">
        <v>4</v>
      </c>
      <c r="B4578" s="4" t="s">
        <v>5</v>
      </c>
      <c r="C4578" s="4" t="s">
        <v>7</v>
      </c>
      <c r="D4578" s="4" t="s">
        <v>11</v>
      </c>
    </row>
    <row r="4579" spans="1:31">
      <c r="A4579" t="n">
        <v>48154</v>
      </c>
      <c r="B4579" s="23" t="n">
        <v>72</v>
      </c>
      <c r="C4579" s="7" t="n">
        <v>5</v>
      </c>
      <c r="D4579" s="7" t="n">
        <v>0</v>
      </c>
    </row>
    <row r="4580" spans="1:31">
      <c r="A4580" t="s">
        <v>4</v>
      </c>
      <c r="B4580" s="4" t="s">
        <v>5</v>
      </c>
      <c r="C4580" s="4" t="s">
        <v>7</v>
      </c>
      <c r="D4580" s="16" t="s">
        <v>21</v>
      </c>
      <c r="E4580" s="4" t="s">
        <v>5</v>
      </c>
      <c r="F4580" s="4" t="s">
        <v>7</v>
      </c>
      <c r="G4580" s="4" t="s">
        <v>11</v>
      </c>
      <c r="H4580" s="16" t="s">
        <v>22</v>
      </c>
      <c r="I4580" s="4" t="s">
        <v>7</v>
      </c>
      <c r="J4580" s="4" t="s">
        <v>14</v>
      </c>
      <c r="K4580" s="4" t="s">
        <v>7</v>
      </c>
      <c r="L4580" s="4" t="s">
        <v>7</v>
      </c>
      <c r="M4580" s="4" t="s">
        <v>12</v>
      </c>
    </row>
    <row r="4581" spans="1:31">
      <c r="A4581" t="n">
        <v>48158</v>
      </c>
      <c r="B4581" s="11" t="n">
        <v>5</v>
      </c>
      <c r="C4581" s="7" t="n">
        <v>28</v>
      </c>
      <c r="D4581" s="16" t="s">
        <v>3</v>
      </c>
      <c r="E4581" s="8" t="n">
        <v>162</v>
      </c>
      <c r="F4581" s="7" t="n">
        <v>4</v>
      </c>
      <c r="G4581" s="7" t="n">
        <v>4250</v>
      </c>
      <c r="H4581" s="16" t="s">
        <v>3</v>
      </c>
      <c r="I4581" s="7" t="n">
        <v>0</v>
      </c>
      <c r="J4581" s="7" t="n">
        <v>1</v>
      </c>
      <c r="K4581" s="7" t="n">
        <v>2</v>
      </c>
      <c r="L4581" s="7" t="n">
        <v>1</v>
      </c>
      <c r="M4581" s="12" t="n">
        <f t="normal" ca="1">A4587</f>
        <v>0</v>
      </c>
    </row>
    <row r="4582" spans="1:31">
      <c r="A4582" t="s">
        <v>4</v>
      </c>
      <c r="B4582" s="4" t="s">
        <v>5</v>
      </c>
      <c r="C4582" s="4" t="s">
        <v>7</v>
      </c>
      <c r="D4582" s="4" t="s">
        <v>8</v>
      </c>
    </row>
    <row r="4583" spans="1:31">
      <c r="A4583" t="n">
        <v>48175</v>
      </c>
      <c r="B4583" s="6" t="n">
        <v>2</v>
      </c>
      <c r="C4583" s="7" t="n">
        <v>10</v>
      </c>
      <c r="D4583" s="7" t="s">
        <v>25</v>
      </c>
    </row>
    <row r="4584" spans="1:31">
      <c r="A4584" t="s">
        <v>4</v>
      </c>
      <c r="B4584" s="4" t="s">
        <v>5</v>
      </c>
      <c r="C4584" s="4" t="s">
        <v>11</v>
      </c>
    </row>
    <row r="4585" spans="1:31">
      <c r="A4585" t="n">
        <v>48192</v>
      </c>
      <c r="B4585" s="24" t="n">
        <v>16</v>
      </c>
      <c r="C4585" s="7" t="n">
        <v>0</v>
      </c>
    </row>
    <row r="4586" spans="1:31">
      <c r="A4586" t="s">
        <v>4</v>
      </c>
      <c r="B4586" s="4" t="s">
        <v>5</v>
      </c>
      <c r="C4586" s="4" t="s">
        <v>7</v>
      </c>
      <c r="D4586" s="4" t="s">
        <v>11</v>
      </c>
      <c r="E4586" s="4" t="s">
        <v>11</v>
      </c>
      <c r="F4586" s="4" t="s">
        <v>11</v>
      </c>
      <c r="G4586" s="4" t="s">
        <v>11</v>
      </c>
      <c r="H4586" s="4" t="s">
        <v>11</v>
      </c>
      <c r="I4586" s="4" t="s">
        <v>11</v>
      </c>
      <c r="J4586" s="4" t="s">
        <v>11</v>
      </c>
      <c r="K4586" s="4" t="s">
        <v>11</v>
      </c>
      <c r="L4586" s="4" t="s">
        <v>11</v>
      </c>
      <c r="M4586" s="4" t="s">
        <v>11</v>
      </c>
      <c r="N4586" s="4" t="s">
        <v>14</v>
      </c>
      <c r="O4586" s="4" t="s">
        <v>14</v>
      </c>
      <c r="P4586" s="4" t="s">
        <v>14</v>
      </c>
      <c r="Q4586" s="4" t="s">
        <v>14</v>
      </c>
      <c r="R4586" s="4" t="s">
        <v>7</v>
      </c>
      <c r="S4586" s="4" t="s">
        <v>8</v>
      </c>
    </row>
    <row r="4587" spans="1:31">
      <c r="A4587" t="n">
        <v>48195</v>
      </c>
      <c r="B4587" s="25" t="n">
        <v>75</v>
      </c>
      <c r="C4587" s="7" t="n">
        <v>0</v>
      </c>
      <c r="D4587" s="7" t="n">
        <v>0</v>
      </c>
      <c r="E4587" s="7" t="n">
        <v>0</v>
      </c>
      <c r="F4587" s="7" t="n">
        <v>1024</v>
      </c>
      <c r="G4587" s="7" t="n">
        <v>720</v>
      </c>
      <c r="H4587" s="7" t="n">
        <v>0</v>
      </c>
      <c r="I4587" s="7" t="n">
        <v>0</v>
      </c>
      <c r="J4587" s="7" t="n">
        <v>0</v>
      </c>
      <c r="K4587" s="7" t="n">
        <v>0</v>
      </c>
      <c r="L4587" s="7" t="n">
        <v>1024</v>
      </c>
      <c r="M4587" s="7" t="n">
        <v>720</v>
      </c>
      <c r="N4587" s="7" t="n">
        <v>1065353216</v>
      </c>
      <c r="O4587" s="7" t="n">
        <v>1065353216</v>
      </c>
      <c r="P4587" s="7" t="n">
        <v>1065353216</v>
      </c>
      <c r="Q4587" s="7" t="n">
        <v>0</v>
      </c>
      <c r="R4587" s="7" t="n">
        <v>1</v>
      </c>
      <c r="S4587" s="7" t="s">
        <v>48</v>
      </c>
    </row>
    <row r="4588" spans="1:31">
      <c r="A4588" t="s">
        <v>4</v>
      </c>
      <c r="B4588" s="4" t="s">
        <v>5</v>
      </c>
      <c r="C4588" s="4" t="s">
        <v>7</v>
      </c>
      <c r="D4588" s="4" t="s">
        <v>7</v>
      </c>
      <c r="E4588" s="4" t="s">
        <v>7</v>
      </c>
      <c r="F4588" s="4" t="s">
        <v>13</v>
      </c>
      <c r="G4588" s="4" t="s">
        <v>13</v>
      </c>
      <c r="H4588" s="4" t="s">
        <v>13</v>
      </c>
      <c r="I4588" s="4" t="s">
        <v>13</v>
      </c>
      <c r="J4588" s="4" t="s">
        <v>13</v>
      </c>
    </row>
    <row r="4589" spans="1:31">
      <c r="A4589" t="n">
        <v>48243</v>
      </c>
      <c r="B4589" s="26" t="n">
        <v>76</v>
      </c>
      <c r="C4589" s="7" t="n">
        <v>0</v>
      </c>
      <c r="D4589" s="7" t="n">
        <v>9</v>
      </c>
      <c r="E4589" s="7" t="n">
        <v>2</v>
      </c>
      <c r="F4589" s="7" t="n">
        <v>0</v>
      </c>
      <c r="G4589" s="7" t="n">
        <v>0</v>
      </c>
      <c r="H4589" s="7" t="n">
        <v>0</v>
      </c>
      <c r="I4589" s="7" t="n">
        <v>0</v>
      </c>
      <c r="J4589" s="7" t="n">
        <v>0</v>
      </c>
    </row>
    <row r="4590" spans="1:31">
      <c r="A4590" t="s">
        <v>4</v>
      </c>
      <c r="B4590" s="4" t="s">
        <v>5</v>
      </c>
      <c r="C4590" s="4" t="s">
        <v>11</v>
      </c>
      <c r="D4590" s="4" t="s">
        <v>8</v>
      </c>
      <c r="E4590" s="4" t="s">
        <v>8</v>
      </c>
      <c r="F4590" s="4" t="s">
        <v>8</v>
      </c>
      <c r="G4590" s="4" t="s">
        <v>7</v>
      </c>
      <c r="H4590" s="4" t="s">
        <v>14</v>
      </c>
      <c r="I4590" s="4" t="s">
        <v>13</v>
      </c>
      <c r="J4590" s="4" t="s">
        <v>13</v>
      </c>
      <c r="K4590" s="4" t="s">
        <v>13</v>
      </c>
      <c r="L4590" s="4" t="s">
        <v>13</v>
      </c>
      <c r="M4590" s="4" t="s">
        <v>13</v>
      </c>
      <c r="N4590" s="4" t="s">
        <v>13</v>
      </c>
      <c r="O4590" s="4" t="s">
        <v>13</v>
      </c>
      <c r="P4590" s="4" t="s">
        <v>8</v>
      </c>
      <c r="Q4590" s="4" t="s">
        <v>8</v>
      </c>
      <c r="R4590" s="4" t="s">
        <v>14</v>
      </c>
      <c r="S4590" s="4" t="s">
        <v>7</v>
      </c>
      <c r="T4590" s="4" t="s">
        <v>14</v>
      </c>
      <c r="U4590" s="4" t="s">
        <v>14</v>
      </c>
      <c r="V4590" s="4" t="s">
        <v>11</v>
      </c>
    </row>
    <row r="4591" spans="1:31">
      <c r="A4591" t="n">
        <v>48267</v>
      </c>
      <c r="B4591" s="28" t="n">
        <v>19</v>
      </c>
      <c r="C4591" s="7" t="n">
        <v>3</v>
      </c>
      <c r="D4591" s="7" t="s">
        <v>517</v>
      </c>
      <c r="E4591" s="7" t="s">
        <v>341</v>
      </c>
      <c r="F4591" s="7" t="s">
        <v>17</v>
      </c>
      <c r="G4591" s="7" t="n">
        <v>0</v>
      </c>
      <c r="H4591" s="7" t="n">
        <v>1</v>
      </c>
      <c r="I4591" s="7" t="n">
        <v>0</v>
      </c>
      <c r="J4591" s="7" t="n">
        <v>0</v>
      </c>
      <c r="K4591" s="7" t="n">
        <v>0</v>
      </c>
      <c r="L4591" s="7" t="n">
        <v>0</v>
      </c>
      <c r="M4591" s="7" t="n">
        <v>1</v>
      </c>
      <c r="N4591" s="7" t="n">
        <v>1.60000002384186</v>
      </c>
      <c r="O4591" s="7" t="n">
        <v>0.0900000035762787</v>
      </c>
      <c r="P4591" s="7" t="s">
        <v>17</v>
      </c>
      <c r="Q4591" s="7" t="s">
        <v>17</v>
      </c>
      <c r="R4591" s="7" t="n">
        <v>-1</v>
      </c>
      <c r="S4591" s="7" t="n">
        <v>0</v>
      </c>
      <c r="T4591" s="7" t="n">
        <v>0</v>
      </c>
      <c r="U4591" s="7" t="n">
        <v>0</v>
      </c>
      <c r="V4591" s="7" t="n">
        <v>0</v>
      </c>
    </row>
    <row r="4592" spans="1:31">
      <c r="A4592" t="s">
        <v>4</v>
      </c>
      <c r="B4592" s="4" t="s">
        <v>5</v>
      </c>
      <c r="C4592" s="4" t="s">
        <v>11</v>
      </c>
      <c r="D4592" s="4" t="s">
        <v>7</v>
      </c>
      <c r="E4592" s="4" t="s">
        <v>7</v>
      </c>
      <c r="F4592" s="4" t="s">
        <v>8</v>
      </c>
    </row>
    <row r="4593" spans="1:22">
      <c r="A4593" t="n">
        <v>48340</v>
      </c>
      <c r="B4593" s="29" t="n">
        <v>20</v>
      </c>
      <c r="C4593" s="7" t="n">
        <v>0</v>
      </c>
      <c r="D4593" s="7" t="n">
        <v>3</v>
      </c>
      <c r="E4593" s="7" t="n">
        <v>10</v>
      </c>
      <c r="F4593" s="7" t="s">
        <v>60</v>
      </c>
    </row>
    <row r="4594" spans="1:22">
      <c r="A4594" t="s">
        <v>4</v>
      </c>
      <c r="B4594" s="4" t="s">
        <v>5</v>
      </c>
      <c r="C4594" s="4" t="s">
        <v>11</v>
      </c>
    </row>
    <row r="4595" spans="1:22">
      <c r="A4595" t="n">
        <v>48358</v>
      </c>
      <c r="B4595" s="24" t="n">
        <v>16</v>
      </c>
      <c r="C4595" s="7" t="n">
        <v>0</v>
      </c>
    </row>
    <row r="4596" spans="1:22">
      <c r="A4596" t="s">
        <v>4</v>
      </c>
      <c r="B4596" s="4" t="s">
        <v>5</v>
      </c>
      <c r="C4596" s="4" t="s">
        <v>11</v>
      </c>
      <c r="D4596" s="4" t="s">
        <v>7</v>
      </c>
      <c r="E4596" s="4" t="s">
        <v>7</v>
      </c>
      <c r="F4596" s="4" t="s">
        <v>8</v>
      </c>
    </row>
    <row r="4597" spans="1:22">
      <c r="A4597" t="n">
        <v>48361</v>
      </c>
      <c r="B4597" s="29" t="n">
        <v>20</v>
      </c>
      <c r="C4597" s="7" t="n">
        <v>3</v>
      </c>
      <c r="D4597" s="7" t="n">
        <v>3</v>
      </c>
      <c r="E4597" s="7" t="n">
        <v>10</v>
      </c>
      <c r="F4597" s="7" t="s">
        <v>60</v>
      </c>
    </row>
    <row r="4598" spans="1:22">
      <c r="A4598" t="s">
        <v>4</v>
      </c>
      <c r="B4598" s="4" t="s">
        <v>5</v>
      </c>
      <c r="C4598" s="4" t="s">
        <v>11</v>
      </c>
    </row>
    <row r="4599" spans="1:22">
      <c r="A4599" t="n">
        <v>48379</v>
      </c>
      <c r="B4599" s="24" t="n">
        <v>16</v>
      </c>
      <c r="C4599" s="7" t="n">
        <v>0</v>
      </c>
    </row>
    <row r="4600" spans="1:22">
      <c r="A4600" t="s">
        <v>4</v>
      </c>
      <c r="B4600" s="4" t="s">
        <v>5</v>
      </c>
      <c r="C4600" s="4" t="s">
        <v>7</v>
      </c>
      <c r="D4600" s="4" t="s">
        <v>11</v>
      </c>
      <c r="E4600" s="4" t="s">
        <v>8</v>
      </c>
      <c r="F4600" s="4" t="s">
        <v>8</v>
      </c>
    </row>
    <row r="4601" spans="1:22">
      <c r="A4601" t="n">
        <v>48382</v>
      </c>
      <c r="B4601" s="30" t="n">
        <v>36</v>
      </c>
      <c r="C4601" s="7" t="n">
        <v>10</v>
      </c>
      <c r="D4601" s="7" t="n">
        <v>3</v>
      </c>
      <c r="E4601" s="7" t="s">
        <v>517</v>
      </c>
      <c r="F4601" s="7" t="s">
        <v>17</v>
      </c>
    </row>
    <row r="4602" spans="1:22">
      <c r="A4602" t="s">
        <v>4</v>
      </c>
      <c r="B4602" s="4" t="s">
        <v>5</v>
      </c>
      <c r="C4602" s="4" t="s">
        <v>7</v>
      </c>
      <c r="D4602" s="4" t="s">
        <v>11</v>
      </c>
      <c r="E4602" s="4" t="s">
        <v>7</v>
      </c>
      <c r="F4602" s="4" t="s">
        <v>8</v>
      </c>
      <c r="G4602" s="4" t="s">
        <v>8</v>
      </c>
      <c r="H4602" s="4" t="s">
        <v>8</v>
      </c>
      <c r="I4602" s="4" t="s">
        <v>8</v>
      </c>
      <c r="J4602" s="4" t="s">
        <v>8</v>
      </c>
      <c r="K4602" s="4" t="s">
        <v>8</v>
      </c>
      <c r="L4602" s="4" t="s">
        <v>8</v>
      </c>
      <c r="M4602" s="4" t="s">
        <v>8</v>
      </c>
      <c r="N4602" s="4" t="s">
        <v>8</v>
      </c>
      <c r="O4602" s="4" t="s">
        <v>8</v>
      </c>
      <c r="P4602" s="4" t="s">
        <v>8</v>
      </c>
      <c r="Q4602" s="4" t="s">
        <v>8</v>
      </c>
      <c r="R4602" s="4" t="s">
        <v>8</v>
      </c>
      <c r="S4602" s="4" t="s">
        <v>8</v>
      </c>
      <c r="T4602" s="4" t="s">
        <v>8</v>
      </c>
      <c r="U4602" s="4" t="s">
        <v>8</v>
      </c>
    </row>
    <row r="4603" spans="1:22">
      <c r="A4603" t="n">
        <v>48400</v>
      </c>
      <c r="B4603" s="30" t="n">
        <v>36</v>
      </c>
      <c r="C4603" s="7" t="n">
        <v>8</v>
      </c>
      <c r="D4603" s="7" t="n">
        <v>3</v>
      </c>
      <c r="E4603" s="7" t="n">
        <v>0</v>
      </c>
      <c r="F4603" s="7" t="s">
        <v>63</v>
      </c>
      <c r="G4603" s="7" t="s">
        <v>406</v>
      </c>
      <c r="H4603" s="7" t="s">
        <v>17</v>
      </c>
      <c r="I4603" s="7" t="s">
        <v>17</v>
      </c>
      <c r="J4603" s="7" t="s">
        <v>17</v>
      </c>
      <c r="K4603" s="7" t="s">
        <v>17</v>
      </c>
      <c r="L4603" s="7" t="s">
        <v>17</v>
      </c>
      <c r="M4603" s="7" t="s">
        <v>17</v>
      </c>
      <c r="N4603" s="7" t="s">
        <v>17</v>
      </c>
      <c r="O4603" s="7" t="s">
        <v>17</v>
      </c>
      <c r="P4603" s="7" t="s">
        <v>17</v>
      </c>
      <c r="Q4603" s="7" t="s">
        <v>17</v>
      </c>
      <c r="R4603" s="7" t="s">
        <v>17</v>
      </c>
      <c r="S4603" s="7" t="s">
        <v>17</v>
      </c>
      <c r="T4603" s="7" t="s">
        <v>17</v>
      </c>
      <c r="U4603" s="7" t="s">
        <v>17</v>
      </c>
    </row>
    <row r="4604" spans="1:22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7</v>
      </c>
      <c r="F4604" s="4" t="s">
        <v>12</v>
      </c>
    </row>
    <row r="4605" spans="1:22">
      <c r="A4605" t="n">
        <v>48443</v>
      </c>
      <c r="B4605" s="11" t="n">
        <v>5</v>
      </c>
      <c r="C4605" s="7" t="n">
        <v>30</v>
      </c>
      <c r="D4605" s="7" t="n">
        <v>6471</v>
      </c>
      <c r="E4605" s="7" t="n">
        <v>1</v>
      </c>
      <c r="F4605" s="12" t="n">
        <f t="normal" ca="1">A4611</f>
        <v>0</v>
      </c>
    </row>
    <row r="4606" spans="1:22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8</v>
      </c>
      <c r="F4606" s="4" t="s">
        <v>8</v>
      </c>
    </row>
    <row r="4607" spans="1:22">
      <c r="A4607" t="n">
        <v>48452</v>
      </c>
      <c r="B4607" s="30" t="n">
        <v>36</v>
      </c>
      <c r="C4607" s="7" t="n">
        <v>10</v>
      </c>
      <c r="D4607" s="7" t="n">
        <v>0</v>
      </c>
      <c r="E4607" s="7" t="s">
        <v>61</v>
      </c>
      <c r="F4607" s="7" t="s">
        <v>17</v>
      </c>
    </row>
    <row r="4608" spans="1:22">
      <c r="A4608" t="s">
        <v>4</v>
      </c>
      <c r="B4608" s="4" t="s">
        <v>5</v>
      </c>
      <c r="C4608" s="4" t="s">
        <v>7</v>
      </c>
      <c r="D4608" s="4" t="s">
        <v>11</v>
      </c>
      <c r="E4608" s="4" t="s">
        <v>7</v>
      </c>
      <c r="F4608" s="4" t="s">
        <v>8</v>
      </c>
      <c r="G4608" s="4" t="s">
        <v>8</v>
      </c>
      <c r="H4608" s="4" t="s">
        <v>8</v>
      </c>
      <c r="I4608" s="4" t="s">
        <v>8</v>
      </c>
      <c r="J4608" s="4" t="s">
        <v>8</v>
      </c>
      <c r="K4608" s="4" t="s">
        <v>8</v>
      </c>
      <c r="L4608" s="4" t="s">
        <v>8</v>
      </c>
      <c r="M4608" s="4" t="s">
        <v>8</v>
      </c>
      <c r="N4608" s="4" t="s">
        <v>8</v>
      </c>
      <c r="O4608" s="4" t="s">
        <v>8</v>
      </c>
      <c r="P4608" s="4" t="s">
        <v>8</v>
      </c>
      <c r="Q4608" s="4" t="s">
        <v>8</v>
      </c>
      <c r="R4608" s="4" t="s">
        <v>8</v>
      </c>
      <c r="S4608" s="4" t="s">
        <v>8</v>
      </c>
      <c r="T4608" s="4" t="s">
        <v>8</v>
      </c>
      <c r="U4608" s="4" t="s">
        <v>8</v>
      </c>
    </row>
    <row r="4609" spans="1:21">
      <c r="A4609" t="n">
        <v>48470</v>
      </c>
      <c r="B4609" s="30" t="n">
        <v>36</v>
      </c>
      <c r="C4609" s="7" t="n">
        <v>8</v>
      </c>
      <c r="D4609" s="7" t="n">
        <v>0</v>
      </c>
      <c r="E4609" s="7" t="n">
        <v>0</v>
      </c>
      <c r="F4609" s="7" t="s">
        <v>62</v>
      </c>
      <c r="G4609" s="7" t="s">
        <v>63</v>
      </c>
      <c r="H4609" s="7" t="s">
        <v>17</v>
      </c>
      <c r="I4609" s="7" t="s">
        <v>17</v>
      </c>
      <c r="J4609" s="7" t="s">
        <v>17</v>
      </c>
      <c r="K4609" s="7" t="s">
        <v>17</v>
      </c>
      <c r="L4609" s="7" t="s">
        <v>17</v>
      </c>
      <c r="M4609" s="7" t="s">
        <v>17</v>
      </c>
      <c r="N4609" s="7" t="s">
        <v>17</v>
      </c>
      <c r="O4609" s="7" t="s">
        <v>17</v>
      </c>
      <c r="P4609" s="7" t="s">
        <v>17</v>
      </c>
      <c r="Q4609" s="7" t="s">
        <v>17</v>
      </c>
      <c r="R4609" s="7" t="s">
        <v>17</v>
      </c>
      <c r="S4609" s="7" t="s">
        <v>17</v>
      </c>
      <c r="T4609" s="7" t="s">
        <v>17</v>
      </c>
      <c r="U4609" s="7" t="s">
        <v>17</v>
      </c>
    </row>
    <row r="4610" spans="1:21">
      <c r="A4610" t="s">
        <v>4</v>
      </c>
      <c r="B4610" s="4" t="s">
        <v>5</v>
      </c>
      <c r="C4610" s="4" t="s">
        <v>7</v>
      </c>
    </row>
    <row r="4611" spans="1:21">
      <c r="A4611" t="n">
        <v>48509</v>
      </c>
      <c r="B4611" s="31" t="n">
        <v>116</v>
      </c>
      <c r="C4611" s="7" t="n">
        <v>0</v>
      </c>
    </row>
    <row r="4612" spans="1:21">
      <c r="A4612" t="s">
        <v>4</v>
      </c>
      <c r="B4612" s="4" t="s">
        <v>5</v>
      </c>
      <c r="C4612" s="4" t="s">
        <v>7</v>
      </c>
      <c r="D4612" s="4" t="s">
        <v>11</v>
      </c>
    </row>
    <row r="4613" spans="1:21">
      <c r="A4613" t="n">
        <v>48511</v>
      </c>
      <c r="B4613" s="31" t="n">
        <v>116</v>
      </c>
      <c r="C4613" s="7" t="n">
        <v>2</v>
      </c>
      <c r="D4613" s="7" t="n">
        <v>1</v>
      </c>
    </row>
    <row r="4614" spans="1:21">
      <c r="A4614" t="s">
        <v>4</v>
      </c>
      <c r="B4614" s="4" t="s">
        <v>5</v>
      </c>
      <c r="C4614" s="4" t="s">
        <v>7</v>
      </c>
      <c r="D4614" s="4" t="s">
        <v>14</v>
      </c>
    </row>
    <row r="4615" spans="1:21">
      <c r="A4615" t="n">
        <v>48515</v>
      </c>
      <c r="B4615" s="31" t="n">
        <v>116</v>
      </c>
      <c r="C4615" s="7" t="n">
        <v>5</v>
      </c>
      <c r="D4615" s="7" t="n">
        <v>1103626240</v>
      </c>
    </row>
    <row r="4616" spans="1:21">
      <c r="A4616" t="s">
        <v>4</v>
      </c>
      <c r="B4616" s="4" t="s">
        <v>5</v>
      </c>
      <c r="C4616" s="4" t="s">
        <v>7</v>
      </c>
      <c r="D4616" s="4" t="s">
        <v>11</v>
      </c>
    </row>
    <row r="4617" spans="1:21">
      <c r="A4617" t="n">
        <v>48521</v>
      </c>
      <c r="B4617" s="31" t="n">
        <v>116</v>
      </c>
      <c r="C4617" s="7" t="n">
        <v>6</v>
      </c>
      <c r="D4617" s="7" t="n">
        <v>1</v>
      </c>
    </row>
    <row r="4618" spans="1:21">
      <c r="A4618" t="s">
        <v>4</v>
      </c>
      <c r="B4618" s="4" t="s">
        <v>5</v>
      </c>
      <c r="C4618" s="4" t="s">
        <v>7</v>
      </c>
      <c r="D4618" s="4" t="s">
        <v>7</v>
      </c>
      <c r="E4618" s="4" t="s">
        <v>7</v>
      </c>
      <c r="F4618" s="4" t="s">
        <v>7</v>
      </c>
    </row>
    <row r="4619" spans="1:21">
      <c r="A4619" t="n">
        <v>48525</v>
      </c>
      <c r="B4619" s="9" t="n">
        <v>14</v>
      </c>
      <c r="C4619" s="7" t="n">
        <v>0</v>
      </c>
      <c r="D4619" s="7" t="n">
        <v>4</v>
      </c>
      <c r="E4619" s="7" t="n">
        <v>0</v>
      </c>
      <c r="F4619" s="7" t="n">
        <v>0</v>
      </c>
    </row>
    <row r="4620" spans="1:21">
      <c r="A4620" t="s">
        <v>4</v>
      </c>
      <c r="B4620" s="4" t="s">
        <v>5</v>
      </c>
      <c r="C4620" s="4" t="s">
        <v>11</v>
      </c>
      <c r="D4620" s="4" t="s">
        <v>13</v>
      </c>
      <c r="E4620" s="4" t="s">
        <v>13</v>
      </c>
      <c r="F4620" s="4" t="s">
        <v>13</v>
      </c>
      <c r="G4620" s="4" t="s">
        <v>13</v>
      </c>
    </row>
    <row r="4621" spans="1:21">
      <c r="A4621" t="n">
        <v>48530</v>
      </c>
      <c r="B4621" s="32" t="n">
        <v>46</v>
      </c>
      <c r="C4621" s="7" t="n">
        <v>0</v>
      </c>
      <c r="D4621" s="7" t="n">
        <v>-2.09999990463257</v>
      </c>
      <c r="E4621" s="7" t="n">
        <v>-0.5</v>
      </c>
      <c r="F4621" s="7" t="n">
        <v>-11.1199998855591</v>
      </c>
      <c r="G4621" s="7" t="n">
        <v>215.100006103516</v>
      </c>
    </row>
    <row r="4622" spans="1:21">
      <c r="A4622" t="s">
        <v>4</v>
      </c>
      <c r="B4622" s="4" t="s">
        <v>5</v>
      </c>
      <c r="C4622" s="4" t="s">
        <v>11</v>
      </c>
      <c r="D4622" s="4" t="s">
        <v>7</v>
      </c>
      <c r="E4622" s="4" t="s">
        <v>8</v>
      </c>
      <c r="F4622" s="4" t="s">
        <v>13</v>
      </c>
      <c r="G4622" s="4" t="s">
        <v>13</v>
      </c>
      <c r="H4622" s="4" t="s">
        <v>13</v>
      </c>
    </row>
    <row r="4623" spans="1:21">
      <c r="A4623" t="n">
        <v>48549</v>
      </c>
      <c r="B4623" s="33" t="n">
        <v>48</v>
      </c>
      <c r="C4623" s="7" t="n">
        <v>0</v>
      </c>
      <c r="D4623" s="7" t="n">
        <v>0</v>
      </c>
      <c r="E4623" s="7" t="s">
        <v>62</v>
      </c>
      <c r="F4623" s="7" t="n">
        <v>0</v>
      </c>
      <c r="G4623" s="7" t="n">
        <v>1</v>
      </c>
      <c r="H4623" s="7" t="n">
        <v>0</v>
      </c>
    </row>
    <row r="4624" spans="1:21">
      <c r="A4624" t="s">
        <v>4</v>
      </c>
      <c r="B4624" s="4" t="s">
        <v>5</v>
      </c>
      <c r="C4624" s="4" t="s">
        <v>11</v>
      </c>
      <c r="D4624" s="4" t="s">
        <v>13</v>
      </c>
      <c r="E4624" s="4" t="s">
        <v>13</v>
      </c>
      <c r="F4624" s="4" t="s">
        <v>13</v>
      </c>
      <c r="G4624" s="4" t="s">
        <v>13</v>
      </c>
    </row>
    <row r="4625" spans="1:21">
      <c r="A4625" t="n">
        <v>48575</v>
      </c>
      <c r="B4625" s="32" t="n">
        <v>46</v>
      </c>
      <c r="C4625" s="7" t="n">
        <v>3</v>
      </c>
      <c r="D4625" s="7" t="n">
        <v>6.13000011444092</v>
      </c>
      <c r="E4625" s="7" t="n">
        <v>0.159999996423721</v>
      </c>
      <c r="F4625" s="7" t="n">
        <v>2</v>
      </c>
      <c r="G4625" s="7" t="n">
        <v>180</v>
      </c>
    </row>
    <row r="4626" spans="1:21">
      <c r="A4626" t="s">
        <v>4</v>
      </c>
      <c r="B4626" s="4" t="s">
        <v>5</v>
      </c>
      <c r="C4626" s="4" t="s">
        <v>7</v>
      </c>
      <c r="D4626" s="4" t="s">
        <v>11</v>
      </c>
      <c r="E4626" s="4" t="s">
        <v>8</v>
      </c>
      <c r="F4626" s="4" t="s">
        <v>8</v>
      </c>
      <c r="G4626" s="4" t="s">
        <v>8</v>
      </c>
      <c r="H4626" s="4" t="s">
        <v>8</v>
      </c>
    </row>
    <row r="4627" spans="1:21">
      <c r="A4627" t="n">
        <v>48594</v>
      </c>
      <c r="B4627" s="38" t="n">
        <v>51</v>
      </c>
      <c r="C4627" s="7" t="n">
        <v>3</v>
      </c>
      <c r="D4627" s="7" t="n">
        <v>0</v>
      </c>
      <c r="E4627" s="7" t="s">
        <v>407</v>
      </c>
      <c r="F4627" s="7" t="s">
        <v>109</v>
      </c>
      <c r="G4627" s="7" t="s">
        <v>86</v>
      </c>
      <c r="H4627" s="7" t="s">
        <v>87</v>
      </c>
    </row>
    <row r="4628" spans="1:21">
      <c r="A4628" t="s">
        <v>4</v>
      </c>
      <c r="B4628" s="4" t="s">
        <v>5</v>
      </c>
      <c r="C4628" s="4" t="s">
        <v>7</v>
      </c>
      <c r="D4628" s="4" t="s">
        <v>7</v>
      </c>
      <c r="E4628" s="4" t="s">
        <v>13</v>
      </c>
      <c r="F4628" s="4" t="s">
        <v>13</v>
      </c>
      <c r="G4628" s="4" t="s">
        <v>13</v>
      </c>
      <c r="H4628" s="4" t="s">
        <v>11</v>
      </c>
    </row>
    <row r="4629" spans="1:21">
      <c r="A4629" t="n">
        <v>48607</v>
      </c>
      <c r="B4629" s="35" t="n">
        <v>45</v>
      </c>
      <c r="C4629" s="7" t="n">
        <v>2</v>
      </c>
      <c r="D4629" s="7" t="n">
        <v>3</v>
      </c>
      <c r="E4629" s="7" t="n">
        <v>-2.03999996185303</v>
      </c>
      <c r="F4629" s="7" t="n">
        <v>0.0900000035762787</v>
      </c>
      <c r="G4629" s="7" t="n">
        <v>-11.039999961853</v>
      </c>
      <c r="H4629" s="7" t="n">
        <v>0</v>
      </c>
    </row>
    <row r="4630" spans="1:21">
      <c r="A4630" t="s">
        <v>4</v>
      </c>
      <c r="B4630" s="4" t="s">
        <v>5</v>
      </c>
      <c r="C4630" s="4" t="s">
        <v>7</v>
      </c>
      <c r="D4630" s="4" t="s">
        <v>7</v>
      </c>
      <c r="E4630" s="4" t="s">
        <v>13</v>
      </c>
      <c r="F4630" s="4" t="s">
        <v>13</v>
      </c>
      <c r="G4630" s="4" t="s">
        <v>13</v>
      </c>
      <c r="H4630" s="4" t="s">
        <v>11</v>
      </c>
      <c r="I4630" s="4" t="s">
        <v>7</v>
      </c>
    </row>
    <row r="4631" spans="1:21">
      <c r="A4631" t="n">
        <v>48624</v>
      </c>
      <c r="B4631" s="35" t="n">
        <v>45</v>
      </c>
      <c r="C4631" s="7" t="n">
        <v>4</v>
      </c>
      <c r="D4631" s="7" t="n">
        <v>3</v>
      </c>
      <c r="E4631" s="7" t="n">
        <v>17.5900001525879</v>
      </c>
      <c r="F4631" s="7" t="n">
        <v>201.940002441406</v>
      </c>
      <c r="G4631" s="7" t="n">
        <v>-5</v>
      </c>
      <c r="H4631" s="7" t="n">
        <v>0</v>
      </c>
      <c r="I4631" s="7" t="n">
        <v>0</v>
      </c>
    </row>
    <row r="4632" spans="1:21">
      <c r="A4632" t="s">
        <v>4</v>
      </c>
      <c r="B4632" s="4" t="s">
        <v>5</v>
      </c>
      <c r="C4632" s="4" t="s">
        <v>7</v>
      </c>
      <c r="D4632" s="4" t="s">
        <v>7</v>
      </c>
      <c r="E4632" s="4" t="s">
        <v>13</v>
      </c>
      <c r="F4632" s="4" t="s">
        <v>11</v>
      </c>
    </row>
    <row r="4633" spans="1:21">
      <c r="A4633" t="n">
        <v>48642</v>
      </c>
      <c r="B4633" s="35" t="n">
        <v>45</v>
      </c>
      <c r="C4633" s="7" t="n">
        <v>5</v>
      </c>
      <c r="D4633" s="7" t="n">
        <v>3</v>
      </c>
      <c r="E4633" s="7" t="n">
        <v>1.39999997615814</v>
      </c>
      <c r="F4633" s="7" t="n">
        <v>0</v>
      </c>
    </row>
    <row r="4634" spans="1:21">
      <c r="A4634" t="s">
        <v>4</v>
      </c>
      <c r="B4634" s="4" t="s">
        <v>5</v>
      </c>
      <c r="C4634" s="4" t="s">
        <v>7</v>
      </c>
      <c r="D4634" s="4" t="s">
        <v>7</v>
      </c>
      <c r="E4634" s="4" t="s">
        <v>13</v>
      </c>
      <c r="F4634" s="4" t="s">
        <v>11</v>
      </c>
    </row>
    <row r="4635" spans="1:21">
      <c r="A4635" t="n">
        <v>48651</v>
      </c>
      <c r="B4635" s="35" t="n">
        <v>45</v>
      </c>
      <c r="C4635" s="7" t="n">
        <v>11</v>
      </c>
      <c r="D4635" s="7" t="n">
        <v>3</v>
      </c>
      <c r="E4635" s="7" t="n">
        <v>31.6000003814697</v>
      </c>
      <c r="F4635" s="7" t="n">
        <v>0</v>
      </c>
    </row>
    <row r="4636" spans="1:21">
      <c r="A4636" t="s">
        <v>4</v>
      </c>
      <c r="B4636" s="4" t="s">
        <v>5</v>
      </c>
      <c r="C4636" s="4" t="s">
        <v>7</v>
      </c>
      <c r="D4636" s="4" t="s">
        <v>11</v>
      </c>
      <c r="E4636" s="4" t="s">
        <v>8</v>
      </c>
      <c r="F4636" s="4" t="s">
        <v>8</v>
      </c>
      <c r="G4636" s="4" t="s">
        <v>8</v>
      </c>
      <c r="H4636" s="4" t="s">
        <v>8</v>
      </c>
    </row>
    <row r="4637" spans="1:21">
      <c r="A4637" t="n">
        <v>48660</v>
      </c>
      <c r="B4637" s="38" t="n">
        <v>51</v>
      </c>
      <c r="C4637" s="7" t="n">
        <v>3</v>
      </c>
      <c r="D4637" s="7" t="n">
        <v>0</v>
      </c>
      <c r="E4637" s="7" t="s">
        <v>218</v>
      </c>
      <c r="F4637" s="7" t="s">
        <v>109</v>
      </c>
      <c r="G4637" s="7" t="s">
        <v>86</v>
      </c>
      <c r="H4637" s="7" t="s">
        <v>87</v>
      </c>
    </row>
    <row r="4638" spans="1:21">
      <c r="A4638" t="s">
        <v>4</v>
      </c>
      <c r="B4638" s="4" t="s">
        <v>5</v>
      </c>
      <c r="C4638" s="4" t="s">
        <v>7</v>
      </c>
      <c r="D4638" s="4" t="s">
        <v>11</v>
      </c>
      <c r="E4638" s="4" t="s">
        <v>13</v>
      </c>
    </row>
    <row r="4639" spans="1:21">
      <c r="A4639" t="n">
        <v>48673</v>
      </c>
      <c r="B4639" s="17" t="n">
        <v>58</v>
      </c>
      <c r="C4639" s="7" t="n">
        <v>100</v>
      </c>
      <c r="D4639" s="7" t="n">
        <v>1000</v>
      </c>
      <c r="E4639" s="7" t="n">
        <v>1</v>
      </c>
    </row>
    <row r="4640" spans="1:21">
      <c r="A4640" t="s">
        <v>4</v>
      </c>
      <c r="B4640" s="4" t="s">
        <v>5</v>
      </c>
      <c r="C4640" s="4" t="s">
        <v>7</v>
      </c>
      <c r="D4640" s="4" t="s">
        <v>11</v>
      </c>
    </row>
    <row r="4641" spans="1:9">
      <c r="A4641" t="n">
        <v>48681</v>
      </c>
      <c r="B4641" s="17" t="n">
        <v>58</v>
      </c>
      <c r="C4641" s="7" t="n">
        <v>255</v>
      </c>
      <c r="D4641" s="7" t="n">
        <v>0</v>
      </c>
    </row>
    <row r="4642" spans="1:9">
      <c r="A4642" t="s">
        <v>4</v>
      </c>
      <c r="B4642" s="4" t="s">
        <v>5</v>
      </c>
      <c r="C4642" s="4" t="s">
        <v>7</v>
      </c>
      <c r="D4642" s="4" t="s">
        <v>11</v>
      </c>
      <c r="E4642" s="4" t="s">
        <v>8</v>
      </c>
    </row>
    <row r="4643" spans="1:9">
      <c r="A4643" t="n">
        <v>48685</v>
      </c>
      <c r="B4643" s="38" t="n">
        <v>51</v>
      </c>
      <c r="C4643" s="7" t="n">
        <v>4</v>
      </c>
      <c r="D4643" s="7" t="n">
        <v>0</v>
      </c>
      <c r="E4643" s="7" t="s">
        <v>323</v>
      </c>
    </row>
    <row r="4644" spans="1:9">
      <c r="A4644" t="s">
        <v>4</v>
      </c>
      <c r="B4644" s="4" t="s">
        <v>5</v>
      </c>
      <c r="C4644" s="4" t="s">
        <v>11</v>
      </c>
    </row>
    <row r="4645" spans="1:9">
      <c r="A4645" t="n">
        <v>48700</v>
      </c>
      <c r="B4645" s="24" t="n">
        <v>16</v>
      </c>
      <c r="C4645" s="7" t="n">
        <v>0</v>
      </c>
    </row>
    <row r="4646" spans="1:9">
      <c r="A4646" t="s">
        <v>4</v>
      </c>
      <c r="B4646" s="4" t="s">
        <v>5</v>
      </c>
      <c r="C4646" s="4" t="s">
        <v>11</v>
      </c>
      <c r="D4646" s="4" t="s">
        <v>79</v>
      </c>
      <c r="E4646" s="4" t="s">
        <v>7</v>
      </c>
      <c r="F4646" s="4" t="s">
        <v>7</v>
      </c>
    </row>
    <row r="4647" spans="1:9">
      <c r="A4647" t="n">
        <v>48703</v>
      </c>
      <c r="B4647" s="39" t="n">
        <v>26</v>
      </c>
      <c r="C4647" s="7" t="n">
        <v>0</v>
      </c>
      <c r="D4647" s="7" t="s">
        <v>408</v>
      </c>
      <c r="E4647" s="7" t="n">
        <v>2</v>
      </c>
      <c r="F4647" s="7" t="n">
        <v>0</v>
      </c>
    </row>
    <row r="4648" spans="1:9">
      <c r="A4648" t="s">
        <v>4</v>
      </c>
      <c r="B4648" s="4" t="s">
        <v>5</v>
      </c>
    </row>
    <row r="4649" spans="1:9">
      <c r="A4649" t="n">
        <v>48737</v>
      </c>
      <c r="B4649" s="40" t="n">
        <v>28</v>
      </c>
    </row>
    <row r="4650" spans="1:9">
      <c r="A4650" t="s">
        <v>4</v>
      </c>
      <c r="B4650" s="4" t="s">
        <v>5</v>
      </c>
      <c r="C4650" s="4" t="s">
        <v>11</v>
      </c>
      <c r="D4650" s="4" t="s">
        <v>13</v>
      </c>
      <c r="E4650" s="4" t="s">
        <v>13</v>
      </c>
      <c r="F4650" s="4" t="s">
        <v>13</v>
      </c>
      <c r="G4650" s="4" t="s">
        <v>11</v>
      </c>
      <c r="H4650" s="4" t="s">
        <v>11</v>
      </c>
    </row>
    <row r="4651" spans="1:9">
      <c r="A4651" t="n">
        <v>48738</v>
      </c>
      <c r="B4651" s="45" t="n">
        <v>60</v>
      </c>
      <c r="C4651" s="7" t="n">
        <v>0</v>
      </c>
      <c r="D4651" s="7" t="n">
        <v>0</v>
      </c>
      <c r="E4651" s="7" t="n">
        <v>25</v>
      </c>
      <c r="F4651" s="7" t="n">
        <v>0</v>
      </c>
      <c r="G4651" s="7" t="n">
        <v>1000</v>
      </c>
      <c r="H4651" s="7" t="n">
        <v>0</v>
      </c>
    </row>
    <row r="4652" spans="1:9">
      <c r="A4652" t="s">
        <v>4</v>
      </c>
      <c r="B4652" s="4" t="s">
        <v>5</v>
      </c>
      <c r="C4652" s="4" t="s">
        <v>11</v>
      </c>
    </row>
    <row r="4653" spans="1:9">
      <c r="A4653" t="n">
        <v>48757</v>
      </c>
      <c r="B4653" s="24" t="n">
        <v>16</v>
      </c>
      <c r="C4653" s="7" t="n">
        <v>500</v>
      </c>
    </row>
    <row r="4654" spans="1:9">
      <c r="A4654" t="s">
        <v>4</v>
      </c>
      <c r="B4654" s="4" t="s">
        <v>5</v>
      </c>
      <c r="C4654" s="4" t="s">
        <v>7</v>
      </c>
      <c r="D4654" s="4" t="s">
        <v>11</v>
      </c>
      <c r="E4654" s="4" t="s">
        <v>8</v>
      </c>
    </row>
    <row r="4655" spans="1:9">
      <c r="A4655" t="n">
        <v>48760</v>
      </c>
      <c r="B4655" s="38" t="n">
        <v>51</v>
      </c>
      <c r="C4655" s="7" t="n">
        <v>4</v>
      </c>
      <c r="D4655" s="7" t="n">
        <v>0</v>
      </c>
      <c r="E4655" s="7" t="s">
        <v>409</v>
      </c>
    </row>
    <row r="4656" spans="1:9">
      <c r="A4656" t="s">
        <v>4</v>
      </c>
      <c r="B4656" s="4" t="s">
        <v>5</v>
      </c>
      <c r="C4656" s="4" t="s">
        <v>11</v>
      </c>
    </row>
    <row r="4657" spans="1:8">
      <c r="A4657" t="n">
        <v>48774</v>
      </c>
      <c r="B4657" s="24" t="n">
        <v>16</v>
      </c>
      <c r="C4657" s="7" t="n">
        <v>0</v>
      </c>
    </row>
    <row r="4658" spans="1:8">
      <c r="A4658" t="s">
        <v>4</v>
      </c>
      <c r="B4658" s="4" t="s">
        <v>5</v>
      </c>
      <c r="C4658" s="4" t="s">
        <v>11</v>
      </c>
      <c r="D4658" s="4" t="s">
        <v>79</v>
      </c>
      <c r="E4658" s="4" t="s">
        <v>7</v>
      </c>
      <c r="F4658" s="4" t="s">
        <v>7</v>
      </c>
    </row>
    <row r="4659" spans="1:8">
      <c r="A4659" t="n">
        <v>48777</v>
      </c>
      <c r="B4659" s="39" t="n">
        <v>26</v>
      </c>
      <c r="C4659" s="7" t="n">
        <v>0</v>
      </c>
      <c r="D4659" s="7" t="s">
        <v>410</v>
      </c>
      <c r="E4659" s="7" t="n">
        <v>2</v>
      </c>
      <c r="F4659" s="7" t="n">
        <v>0</v>
      </c>
    </row>
    <row r="4660" spans="1:8">
      <c r="A4660" t="s">
        <v>4</v>
      </c>
      <c r="B4660" s="4" t="s">
        <v>5</v>
      </c>
    </row>
    <row r="4661" spans="1:8">
      <c r="A4661" t="n">
        <v>48814</v>
      </c>
      <c r="B4661" s="40" t="n">
        <v>28</v>
      </c>
    </row>
    <row r="4662" spans="1:8">
      <c r="A4662" t="s">
        <v>4</v>
      </c>
      <c r="B4662" s="4" t="s">
        <v>5</v>
      </c>
      <c r="C4662" s="4" t="s">
        <v>11</v>
      </c>
      <c r="D4662" s="4" t="s">
        <v>7</v>
      </c>
    </row>
    <row r="4663" spans="1:8">
      <c r="A4663" t="n">
        <v>48815</v>
      </c>
      <c r="B4663" s="44" t="n">
        <v>89</v>
      </c>
      <c r="C4663" s="7" t="n">
        <v>65533</v>
      </c>
      <c r="D4663" s="7" t="n">
        <v>1</v>
      </c>
    </row>
    <row r="4664" spans="1:8">
      <c r="A4664" t="s">
        <v>4</v>
      </c>
      <c r="B4664" s="4" t="s">
        <v>5</v>
      </c>
      <c r="C4664" s="4" t="s">
        <v>7</v>
      </c>
      <c r="D4664" s="4" t="s">
        <v>11</v>
      </c>
      <c r="E4664" s="4" t="s">
        <v>13</v>
      </c>
    </row>
    <row r="4665" spans="1:8">
      <c r="A4665" t="n">
        <v>48819</v>
      </c>
      <c r="B4665" s="17" t="n">
        <v>58</v>
      </c>
      <c r="C4665" s="7" t="n">
        <v>101</v>
      </c>
      <c r="D4665" s="7" t="n">
        <v>500</v>
      </c>
      <c r="E4665" s="7" t="n">
        <v>1</v>
      </c>
    </row>
    <row r="4666" spans="1:8">
      <c r="A4666" t="s">
        <v>4</v>
      </c>
      <c r="B4666" s="4" t="s">
        <v>5</v>
      </c>
      <c r="C4666" s="4" t="s">
        <v>7</v>
      </c>
      <c r="D4666" s="4" t="s">
        <v>11</v>
      </c>
    </row>
    <row r="4667" spans="1:8">
      <c r="A4667" t="n">
        <v>48827</v>
      </c>
      <c r="B4667" s="17" t="n">
        <v>58</v>
      </c>
      <c r="C4667" s="7" t="n">
        <v>254</v>
      </c>
      <c r="D4667" s="7" t="n">
        <v>0</v>
      </c>
    </row>
    <row r="4668" spans="1:8">
      <c r="A4668" t="s">
        <v>4</v>
      </c>
      <c r="B4668" s="4" t="s">
        <v>5</v>
      </c>
      <c r="C4668" s="4" t="s">
        <v>7</v>
      </c>
      <c r="D4668" s="4" t="s">
        <v>7</v>
      </c>
      <c r="E4668" s="4" t="s">
        <v>13</v>
      </c>
      <c r="F4668" s="4" t="s">
        <v>13</v>
      </c>
      <c r="G4668" s="4" t="s">
        <v>13</v>
      </c>
      <c r="H4668" s="4" t="s">
        <v>11</v>
      </c>
    </row>
    <row r="4669" spans="1:8">
      <c r="A4669" t="n">
        <v>48831</v>
      </c>
      <c r="B4669" s="35" t="n">
        <v>45</v>
      </c>
      <c r="C4669" s="7" t="n">
        <v>2</v>
      </c>
      <c r="D4669" s="7" t="n">
        <v>3</v>
      </c>
      <c r="E4669" s="7" t="n">
        <v>-2.04999995231628</v>
      </c>
      <c r="F4669" s="7" t="n">
        <v>0.100000001490116</v>
      </c>
      <c r="G4669" s="7" t="n">
        <v>-11.0600004196167</v>
      </c>
      <c r="H4669" s="7" t="n">
        <v>0</v>
      </c>
    </row>
    <row r="4670" spans="1:8">
      <c r="A4670" t="s">
        <v>4</v>
      </c>
      <c r="B4670" s="4" t="s">
        <v>5</v>
      </c>
      <c r="C4670" s="4" t="s">
        <v>7</v>
      </c>
      <c r="D4670" s="4" t="s">
        <v>7</v>
      </c>
      <c r="E4670" s="4" t="s">
        <v>13</v>
      </c>
      <c r="F4670" s="4" t="s">
        <v>13</v>
      </c>
      <c r="G4670" s="4" t="s">
        <v>13</v>
      </c>
      <c r="H4670" s="4" t="s">
        <v>11</v>
      </c>
      <c r="I4670" s="4" t="s">
        <v>7</v>
      </c>
    </row>
    <row r="4671" spans="1:8">
      <c r="A4671" t="n">
        <v>48848</v>
      </c>
      <c r="B4671" s="35" t="n">
        <v>45</v>
      </c>
      <c r="C4671" s="7" t="n">
        <v>4</v>
      </c>
      <c r="D4671" s="7" t="n">
        <v>3</v>
      </c>
      <c r="E4671" s="7" t="n">
        <v>8.80000019073486</v>
      </c>
      <c r="F4671" s="7" t="n">
        <v>266.540008544922</v>
      </c>
      <c r="G4671" s="7" t="n">
        <v>0</v>
      </c>
      <c r="H4671" s="7" t="n">
        <v>0</v>
      </c>
      <c r="I4671" s="7" t="n">
        <v>0</v>
      </c>
    </row>
    <row r="4672" spans="1:8">
      <c r="A4672" t="s">
        <v>4</v>
      </c>
      <c r="B4672" s="4" t="s">
        <v>5</v>
      </c>
      <c r="C4672" s="4" t="s">
        <v>7</v>
      </c>
      <c r="D4672" s="4" t="s">
        <v>7</v>
      </c>
      <c r="E4672" s="4" t="s">
        <v>13</v>
      </c>
      <c r="F4672" s="4" t="s">
        <v>11</v>
      </c>
    </row>
    <row r="4673" spans="1:9">
      <c r="A4673" t="n">
        <v>48866</v>
      </c>
      <c r="B4673" s="35" t="n">
        <v>45</v>
      </c>
      <c r="C4673" s="7" t="n">
        <v>5</v>
      </c>
      <c r="D4673" s="7" t="n">
        <v>3</v>
      </c>
      <c r="E4673" s="7" t="n">
        <v>1.39999997615814</v>
      </c>
      <c r="F4673" s="7" t="n">
        <v>0</v>
      </c>
    </row>
    <row r="4674" spans="1:9">
      <c r="A4674" t="s">
        <v>4</v>
      </c>
      <c r="B4674" s="4" t="s">
        <v>5</v>
      </c>
      <c r="C4674" s="4" t="s">
        <v>7</v>
      </c>
      <c r="D4674" s="4" t="s">
        <v>7</v>
      </c>
      <c r="E4674" s="4" t="s">
        <v>13</v>
      </c>
      <c r="F4674" s="4" t="s">
        <v>11</v>
      </c>
    </row>
    <row r="4675" spans="1:9">
      <c r="A4675" t="n">
        <v>48875</v>
      </c>
      <c r="B4675" s="35" t="n">
        <v>45</v>
      </c>
      <c r="C4675" s="7" t="n">
        <v>11</v>
      </c>
      <c r="D4675" s="7" t="n">
        <v>3</v>
      </c>
      <c r="E4675" s="7" t="n">
        <v>31.6000003814697</v>
      </c>
      <c r="F4675" s="7" t="n">
        <v>0</v>
      </c>
    </row>
    <row r="4676" spans="1:9">
      <c r="A4676" t="s">
        <v>4</v>
      </c>
      <c r="B4676" s="4" t="s">
        <v>5</v>
      </c>
      <c r="C4676" s="4" t="s">
        <v>7</v>
      </c>
      <c r="D4676" s="4" t="s">
        <v>7</v>
      </c>
      <c r="E4676" s="4" t="s">
        <v>13</v>
      </c>
      <c r="F4676" s="4" t="s">
        <v>13</v>
      </c>
      <c r="G4676" s="4" t="s">
        <v>13</v>
      </c>
      <c r="H4676" s="4" t="s">
        <v>11</v>
      </c>
    </row>
    <row r="4677" spans="1:9">
      <c r="A4677" t="n">
        <v>48884</v>
      </c>
      <c r="B4677" s="35" t="n">
        <v>45</v>
      </c>
      <c r="C4677" s="7" t="n">
        <v>2</v>
      </c>
      <c r="D4677" s="7" t="n">
        <v>3</v>
      </c>
      <c r="E4677" s="7" t="n">
        <v>-2.04999995231628</v>
      </c>
      <c r="F4677" s="7" t="n">
        <v>0.100000001490116</v>
      </c>
      <c r="G4677" s="7" t="n">
        <v>-11.0600004196167</v>
      </c>
      <c r="H4677" s="7" t="n">
        <v>3500</v>
      </c>
    </row>
    <row r="4678" spans="1:9">
      <c r="A4678" t="s">
        <v>4</v>
      </c>
      <c r="B4678" s="4" t="s">
        <v>5</v>
      </c>
      <c r="C4678" s="4" t="s">
        <v>7</v>
      </c>
      <c r="D4678" s="4" t="s">
        <v>7</v>
      </c>
      <c r="E4678" s="4" t="s">
        <v>13</v>
      </c>
      <c r="F4678" s="4" t="s">
        <v>13</v>
      </c>
      <c r="G4678" s="4" t="s">
        <v>13</v>
      </c>
      <c r="H4678" s="4" t="s">
        <v>11</v>
      </c>
      <c r="I4678" s="4" t="s">
        <v>7</v>
      </c>
    </row>
    <row r="4679" spans="1:9">
      <c r="A4679" t="n">
        <v>48901</v>
      </c>
      <c r="B4679" s="35" t="n">
        <v>45</v>
      </c>
      <c r="C4679" s="7" t="n">
        <v>4</v>
      </c>
      <c r="D4679" s="7" t="n">
        <v>3</v>
      </c>
      <c r="E4679" s="7" t="n">
        <v>357.549987792969</v>
      </c>
      <c r="F4679" s="7" t="n">
        <v>254.5</v>
      </c>
      <c r="G4679" s="7" t="n">
        <v>0</v>
      </c>
      <c r="H4679" s="7" t="n">
        <v>3500</v>
      </c>
      <c r="I4679" s="7" t="n">
        <v>1</v>
      </c>
    </row>
    <row r="4680" spans="1:9">
      <c r="A4680" t="s">
        <v>4</v>
      </c>
      <c r="B4680" s="4" t="s">
        <v>5</v>
      </c>
      <c r="C4680" s="4" t="s">
        <v>7</v>
      </c>
      <c r="D4680" s="4" t="s">
        <v>7</v>
      </c>
      <c r="E4680" s="4" t="s">
        <v>13</v>
      </c>
      <c r="F4680" s="4" t="s">
        <v>11</v>
      </c>
    </row>
    <row r="4681" spans="1:9">
      <c r="A4681" t="n">
        <v>48919</v>
      </c>
      <c r="B4681" s="35" t="n">
        <v>45</v>
      </c>
      <c r="C4681" s="7" t="n">
        <v>5</v>
      </c>
      <c r="D4681" s="7" t="n">
        <v>3</v>
      </c>
      <c r="E4681" s="7" t="n">
        <v>1.29999995231628</v>
      </c>
      <c r="F4681" s="7" t="n">
        <v>3500</v>
      </c>
    </row>
    <row r="4682" spans="1:9">
      <c r="A4682" t="s">
        <v>4</v>
      </c>
      <c r="B4682" s="4" t="s">
        <v>5</v>
      </c>
      <c r="C4682" s="4" t="s">
        <v>7</v>
      </c>
      <c r="D4682" s="4" t="s">
        <v>11</v>
      </c>
    </row>
    <row r="4683" spans="1:9">
      <c r="A4683" t="n">
        <v>48928</v>
      </c>
      <c r="B4683" s="17" t="n">
        <v>58</v>
      </c>
      <c r="C4683" s="7" t="n">
        <v>255</v>
      </c>
      <c r="D4683" s="7" t="n">
        <v>0</v>
      </c>
    </row>
    <row r="4684" spans="1:9">
      <c r="A4684" t="s">
        <v>4</v>
      </c>
      <c r="B4684" s="4" t="s">
        <v>5</v>
      </c>
      <c r="C4684" s="4" t="s">
        <v>11</v>
      </c>
    </row>
    <row r="4685" spans="1:9">
      <c r="A4685" t="n">
        <v>48932</v>
      </c>
      <c r="B4685" s="24" t="n">
        <v>16</v>
      </c>
      <c r="C4685" s="7" t="n">
        <v>500</v>
      </c>
    </row>
    <row r="4686" spans="1:9">
      <c r="A4686" t="s">
        <v>4</v>
      </c>
      <c r="B4686" s="4" t="s">
        <v>5</v>
      </c>
      <c r="C4686" s="4" t="s">
        <v>11</v>
      </c>
      <c r="D4686" s="4" t="s">
        <v>13</v>
      </c>
      <c r="E4686" s="4" t="s">
        <v>13</v>
      </c>
      <c r="F4686" s="4" t="s">
        <v>13</v>
      </c>
      <c r="G4686" s="4" t="s">
        <v>11</v>
      </c>
      <c r="H4686" s="4" t="s">
        <v>11</v>
      </c>
    </row>
    <row r="4687" spans="1:9">
      <c r="A4687" t="n">
        <v>48935</v>
      </c>
      <c r="B4687" s="45" t="n">
        <v>60</v>
      </c>
      <c r="C4687" s="7" t="n">
        <v>0</v>
      </c>
      <c r="D4687" s="7" t="n">
        <v>0</v>
      </c>
      <c r="E4687" s="7" t="n">
        <v>0</v>
      </c>
      <c r="F4687" s="7" t="n">
        <v>0</v>
      </c>
      <c r="G4687" s="7" t="n">
        <v>1000</v>
      </c>
      <c r="H4687" s="7" t="n">
        <v>0</v>
      </c>
    </row>
    <row r="4688" spans="1:9">
      <c r="A4688" t="s">
        <v>4</v>
      </c>
      <c r="B4688" s="4" t="s">
        <v>5</v>
      </c>
      <c r="C4688" s="4" t="s">
        <v>7</v>
      </c>
      <c r="D4688" s="4" t="s">
        <v>11</v>
      </c>
      <c r="E4688" s="4" t="s">
        <v>8</v>
      </c>
      <c r="F4688" s="4" t="s">
        <v>8</v>
      </c>
      <c r="G4688" s="4" t="s">
        <v>8</v>
      </c>
      <c r="H4688" s="4" t="s">
        <v>8</v>
      </c>
    </row>
    <row r="4689" spans="1:9">
      <c r="A4689" t="n">
        <v>48954</v>
      </c>
      <c r="B4689" s="38" t="n">
        <v>51</v>
      </c>
      <c r="C4689" s="7" t="n">
        <v>3</v>
      </c>
      <c r="D4689" s="7" t="n">
        <v>0</v>
      </c>
      <c r="E4689" s="7" t="s">
        <v>218</v>
      </c>
      <c r="F4689" s="7" t="s">
        <v>109</v>
      </c>
      <c r="G4689" s="7" t="s">
        <v>86</v>
      </c>
      <c r="H4689" s="7" t="s">
        <v>87</v>
      </c>
    </row>
    <row r="4690" spans="1:9">
      <c r="A4690" t="s">
        <v>4</v>
      </c>
      <c r="B4690" s="4" t="s">
        <v>5</v>
      </c>
      <c r="C4690" s="4" t="s">
        <v>7</v>
      </c>
      <c r="D4690" s="4" t="s">
        <v>11</v>
      </c>
    </row>
    <row r="4691" spans="1:9">
      <c r="A4691" t="n">
        <v>48967</v>
      </c>
      <c r="B4691" s="35" t="n">
        <v>45</v>
      </c>
      <c r="C4691" s="7" t="n">
        <v>7</v>
      </c>
      <c r="D4691" s="7" t="n">
        <v>255</v>
      </c>
    </row>
    <row r="4692" spans="1:9">
      <c r="A4692" t="s">
        <v>4</v>
      </c>
      <c r="B4692" s="4" t="s">
        <v>5</v>
      </c>
      <c r="C4692" s="4" t="s">
        <v>8</v>
      </c>
      <c r="D4692" s="4" t="s">
        <v>8</v>
      </c>
    </row>
    <row r="4693" spans="1:9">
      <c r="A4693" t="n">
        <v>48971</v>
      </c>
      <c r="B4693" s="46" t="n">
        <v>70</v>
      </c>
      <c r="C4693" s="7" t="s">
        <v>112</v>
      </c>
      <c r="D4693" s="7" t="s">
        <v>113</v>
      </c>
    </row>
    <row r="4694" spans="1:9">
      <c r="A4694" t="s">
        <v>4</v>
      </c>
      <c r="B4694" s="4" t="s">
        <v>5</v>
      </c>
      <c r="C4694" s="4" t="s">
        <v>11</v>
      </c>
    </row>
    <row r="4695" spans="1:9">
      <c r="A4695" t="n">
        <v>48985</v>
      </c>
      <c r="B4695" s="24" t="n">
        <v>16</v>
      </c>
      <c r="C4695" s="7" t="n">
        <v>500</v>
      </c>
    </row>
    <row r="4696" spans="1:9">
      <c r="A4696" t="s">
        <v>4</v>
      </c>
      <c r="B4696" s="4" t="s">
        <v>5</v>
      </c>
      <c r="C4696" s="4" t="s">
        <v>7</v>
      </c>
      <c r="D4696" s="4" t="s">
        <v>11</v>
      </c>
      <c r="E4696" s="4" t="s">
        <v>11</v>
      </c>
      <c r="F4696" s="4" t="s">
        <v>7</v>
      </c>
    </row>
    <row r="4697" spans="1:9">
      <c r="A4697" t="n">
        <v>48988</v>
      </c>
      <c r="B4697" s="43" t="n">
        <v>25</v>
      </c>
      <c r="C4697" s="7" t="n">
        <v>1</v>
      </c>
      <c r="D4697" s="7" t="n">
        <v>160</v>
      </c>
      <c r="E4697" s="7" t="n">
        <v>350</v>
      </c>
      <c r="F4697" s="7" t="n">
        <v>1</v>
      </c>
    </row>
    <row r="4698" spans="1:9">
      <c r="A4698" t="s">
        <v>4</v>
      </c>
      <c r="B4698" s="4" t="s">
        <v>5</v>
      </c>
      <c r="C4698" s="4" t="s">
        <v>8</v>
      </c>
      <c r="D4698" s="4" t="s">
        <v>11</v>
      </c>
    </row>
    <row r="4699" spans="1:9">
      <c r="A4699" t="n">
        <v>48995</v>
      </c>
      <c r="B4699" s="47" t="n">
        <v>29</v>
      </c>
      <c r="C4699" s="7" t="s">
        <v>411</v>
      </c>
      <c r="D4699" s="7" t="n">
        <v>65533</v>
      </c>
    </row>
    <row r="4700" spans="1:9">
      <c r="A4700" t="s">
        <v>4</v>
      </c>
      <c r="B4700" s="4" t="s">
        <v>5</v>
      </c>
      <c r="C4700" s="4" t="s">
        <v>7</v>
      </c>
      <c r="D4700" s="4" t="s">
        <v>11</v>
      </c>
      <c r="E4700" s="4" t="s">
        <v>8</v>
      </c>
    </row>
    <row r="4701" spans="1:9">
      <c r="A4701" t="n">
        <v>49004</v>
      </c>
      <c r="B4701" s="38" t="n">
        <v>51</v>
      </c>
      <c r="C4701" s="7" t="n">
        <v>4</v>
      </c>
      <c r="D4701" s="7" t="n">
        <v>3</v>
      </c>
      <c r="E4701" s="7" t="s">
        <v>242</v>
      </c>
    </row>
    <row r="4702" spans="1:9">
      <c r="A4702" t="s">
        <v>4</v>
      </c>
      <c r="B4702" s="4" t="s">
        <v>5</v>
      </c>
      <c r="C4702" s="4" t="s">
        <v>11</v>
      </c>
    </row>
    <row r="4703" spans="1:9">
      <c r="A4703" t="n">
        <v>49017</v>
      </c>
      <c r="B4703" s="24" t="n">
        <v>16</v>
      </c>
      <c r="C4703" s="7" t="n">
        <v>0</v>
      </c>
    </row>
    <row r="4704" spans="1:9">
      <c r="A4704" t="s">
        <v>4</v>
      </c>
      <c r="B4704" s="4" t="s">
        <v>5</v>
      </c>
      <c r="C4704" s="4" t="s">
        <v>11</v>
      </c>
      <c r="D4704" s="4" t="s">
        <v>7</v>
      </c>
      <c r="E4704" s="4" t="s">
        <v>14</v>
      </c>
      <c r="F4704" s="4" t="s">
        <v>79</v>
      </c>
      <c r="G4704" s="4" t="s">
        <v>7</v>
      </c>
      <c r="H4704" s="4" t="s">
        <v>7</v>
      </c>
    </row>
    <row r="4705" spans="1:8">
      <c r="A4705" t="n">
        <v>49020</v>
      </c>
      <c r="B4705" s="39" t="n">
        <v>26</v>
      </c>
      <c r="C4705" s="7" t="n">
        <v>3</v>
      </c>
      <c r="D4705" s="7" t="n">
        <v>17</v>
      </c>
      <c r="E4705" s="7" t="n">
        <v>2355</v>
      </c>
      <c r="F4705" s="7" t="s">
        <v>518</v>
      </c>
      <c r="G4705" s="7" t="n">
        <v>2</v>
      </c>
      <c r="H4705" s="7" t="n">
        <v>0</v>
      </c>
    </row>
    <row r="4706" spans="1:8">
      <c r="A4706" t="s">
        <v>4</v>
      </c>
      <c r="B4706" s="4" t="s">
        <v>5</v>
      </c>
    </row>
    <row r="4707" spans="1:8">
      <c r="A4707" t="n">
        <v>49041</v>
      </c>
      <c r="B4707" s="40" t="n">
        <v>28</v>
      </c>
    </row>
    <row r="4708" spans="1:8">
      <c r="A4708" t="s">
        <v>4</v>
      </c>
      <c r="B4708" s="4" t="s">
        <v>5</v>
      </c>
      <c r="C4708" s="4" t="s">
        <v>8</v>
      </c>
      <c r="D4708" s="4" t="s">
        <v>11</v>
      </c>
    </row>
    <row r="4709" spans="1:8">
      <c r="A4709" t="n">
        <v>49042</v>
      </c>
      <c r="B4709" s="47" t="n">
        <v>29</v>
      </c>
      <c r="C4709" s="7" t="s">
        <v>17</v>
      </c>
      <c r="D4709" s="7" t="n">
        <v>65533</v>
      </c>
    </row>
    <row r="4710" spans="1:8">
      <c r="A4710" t="s">
        <v>4</v>
      </c>
      <c r="B4710" s="4" t="s">
        <v>5</v>
      </c>
      <c r="C4710" s="4" t="s">
        <v>7</v>
      </c>
      <c r="D4710" s="4" t="s">
        <v>11</v>
      </c>
      <c r="E4710" s="4" t="s">
        <v>11</v>
      </c>
      <c r="F4710" s="4" t="s">
        <v>7</v>
      </c>
    </row>
    <row r="4711" spans="1:8">
      <c r="A4711" t="n">
        <v>49046</v>
      </c>
      <c r="B4711" s="43" t="n">
        <v>25</v>
      </c>
      <c r="C4711" s="7" t="n">
        <v>1</v>
      </c>
      <c r="D4711" s="7" t="n">
        <v>65535</v>
      </c>
      <c r="E4711" s="7" t="n">
        <v>65535</v>
      </c>
      <c r="F4711" s="7" t="n">
        <v>0</v>
      </c>
    </row>
    <row r="4712" spans="1:8">
      <c r="A4712" t="s">
        <v>4</v>
      </c>
      <c r="B4712" s="4" t="s">
        <v>5</v>
      </c>
      <c r="C4712" s="4" t="s">
        <v>7</v>
      </c>
      <c r="D4712" s="4" t="s">
        <v>11</v>
      </c>
      <c r="E4712" s="4" t="s">
        <v>8</v>
      </c>
      <c r="F4712" s="4" t="s">
        <v>8</v>
      </c>
      <c r="G4712" s="4" t="s">
        <v>8</v>
      </c>
      <c r="H4712" s="4" t="s">
        <v>8</v>
      </c>
    </row>
    <row r="4713" spans="1:8">
      <c r="A4713" t="n">
        <v>49053</v>
      </c>
      <c r="B4713" s="38" t="n">
        <v>51</v>
      </c>
      <c r="C4713" s="7" t="n">
        <v>3</v>
      </c>
      <c r="D4713" s="7" t="n">
        <v>0</v>
      </c>
      <c r="E4713" s="7" t="s">
        <v>117</v>
      </c>
      <c r="F4713" s="7" t="s">
        <v>87</v>
      </c>
      <c r="G4713" s="7" t="s">
        <v>86</v>
      </c>
      <c r="H4713" s="7" t="s">
        <v>87</v>
      </c>
    </row>
    <row r="4714" spans="1:8">
      <c r="A4714" t="s">
        <v>4</v>
      </c>
      <c r="B4714" s="4" t="s">
        <v>5</v>
      </c>
      <c r="C4714" s="4" t="s">
        <v>11</v>
      </c>
      <c r="D4714" s="4" t="s">
        <v>7</v>
      </c>
      <c r="E4714" s="4" t="s">
        <v>13</v>
      </c>
      <c r="F4714" s="4" t="s">
        <v>11</v>
      </c>
    </row>
    <row r="4715" spans="1:8">
      <c r="A4715" t="n">
        <v>49066</v>
      </c>
      <c r="B4715" s="41" t="n">
        <v>59</v>
      </c>
      <c r="C4715" s="7" t="n">
        <v>0</v>
      </c>
      <c r="D4715" s="7" t="n">
        <v>1</v>
      </c>
      <c r="E4715" s="7" t="n">
        <v>0.150000005960464</v>
      </c>
      <c r="F4715" s="7" t="n">
        <v>0</v>
      </c>
    </row>
    <row r="4716" spans="1:8">
      <c r="A4716" t="s">
        <v>4</v>
      </c>
      <c r="B4716" s="4" t="s">
        <v>5</v>
      </c>
      <c r="C4716" s="4" t="s">
        <v>11</v>
      </c>
    </row>
    <row r="4717" spans="1:8">
      <c r="A4717" t="n">
        <v>49076</v>
      </c>
      <c r="B4717" s="24" t="n">
        <v>16</v>
      </c>
      <c r="C4717" s="7" t="n">
        <v>1000</v>
      </c>
    </row>
    <row r="4718" spans="1:8">
      <c r="A4718" t="s">
        <v>4</v>
      </c>
      <c r="B4718" s="4" t="s">
        <v>5</v>
      </c>
      <c r="C4718" s="4" t="s">
        <v>11</v>
      </c>
      <c r="D4718" s="4" t="s">
        <v>13</v>
      </c>
      <c r="E4718" s="4" t="s">
        <v>13</v>
      </c>
      <c r="F4718" s="4" t="s">
        <v>13</v>
      </c>
      <c r="G4718" s="4" t="s">
        <v>11</v>
      </c>
      <c r="H4718" s="4" t="s">
        <v>11</v>
      </c>
    </row>
    <row r="4719" spans="1:8">
      <c r="A4719" t="n">
        <v>49079</v>
      </c>
      <c r="B4719" s="45" t="n">
        <v>60</v>
      </c>
      <c r="C4719" s="7" t="n">
        <v>0</v>
      </c>
      <c r="D4719" s="7" t="n">
        <v>-45</v>
      </c>
      <c r="E4719" s="7" t="n">
        <v>0</v>
      </c>
      <c r="F4719" s="7" t="n">
        <v>0</v>
      </c>
      <c r="G4719" s="7" t="n">
        <v>1000</v>
      </c>
      <c r="H4719" s="7" t="n">
        <v>0</v>
      </c>
    </row>
    <row r="4720" spans="1:8">
      <c r="A4720" t="s">
        <v>4</v>
      </c>
      <c r="B4720" s="4" t="s">
        <v>5</v>
      </c>
      <c r="C4720" s="4" t="s">
        <v>11</v>
      </c>
    </row>
    <row r="4721" spans="1:8">
      <c r="A4721" t="n">
        <v>49098</v>
      </c>
      <c r="B4721" s="24" t="n">
        <v>16</v>
      </c>
      <c r="C4721" s="7" t="n">
        <v>1000</v>
      </c>
    </row>
    <row r="4722" spans="1:8">
      <c r="A4722" t="s">
        <v>4</v>
      </c>
      <c r="B4722" s="4" t="s">
        <v>5</v>
      </c>
      <c r="C4722" s="4" t="s">
        <v>7</v>
      </c>
      <c r="D4722" s="4" t="s">
        <v>7</v>
      </c>
    </row>
    <row r="4723" spans="1:8">
      <c r="A4723" t="n">
        <v>49101</v>
      </c>
      <c r="B4723" s="36" t="n">
        <v>49</v>
      </c>
      <c r="C4723" s="7" t="n">
        <v>2</v>
      </c>
      <c r="D4723" s="7" t="n">
        <v>0</v>
      </c>
    </row>
    <row r="4724" spans="1:8">
      <c r="A4724" t="s">
        <v>4</v>
      </c>
      <c r="B4724" s="4" t="s">
        <v>5</v>
      </c>
      <c r="C4724" s="4" t="s">
        <v>7</v>
      </c>
      <c r="D4724" s="4" t="s">
        <v>11</v>
      </c>
      <c r="E4724" s="4" t="s">
        <v>14</v>
      </c>
      <c r="F4724" s="4" t="s">
        <v>11</v>
      </c>
      <c r="G4724" s="4" t="s">
        <v>14</v>
      </c>
      <c r="H4724" s="4" t="s">
        <v>7</v>
      </c>
    </row>
    <row r="4725" spans="1:8">
      <c r="A4725" t="n">
        <v>49104</v>
      </c>
      <c r="B4725" s="36" t="n">
        <v>49</v>
      </c>
      <c r="C4725" s="7" t="n">
        <v>0</v>
      </c>
      <c r="D4725" s="7" t="n">
        <v>551</v>
      </c>
      <c r="E4725" s="7" t="n">
        <v>1065353216</v>
      </c>
      <c r="F4725" s="7" t="n">
        <v>0</v>
      </c>
      <c r="G4725" s="7" t="n">
        <v>0</v>
      </c>
      <c r="H4725" s="7" t="n">
        <v>0</v>
      </c>
    </row>
    <row r="4726" spans="1:8">
      <c r="A4726" t="s">
        <v>4</v>
      </c>
      <c r="B4726" s="4" t="s">
        <v>5</v>
      </c>
      <c r="C4726" s="4" t="s">
        <v>7</v>
      </c>
      <c r="D4726" s="4" t="s">
        <v>11</v>
      </c>
      <c r="E4726" s="4" t="s">
        <v>13</v>
      </c>
    </row>
    <row r="4727" spans="1:8">
      <c r="A4727" t="n">
        <v>49119</v>
      </c>
      <c r="B4727" s="17" t="n">
        <v>58</v>
      </c>
      <c r="C4727" s="7" t="n">
        <v>101</v>
      </c>
      <c r="D4727" s="7" t="n">
        <v>500</v>
      </c>
      <c r="E4727" s="7" t="n">
        <v>1</v>
      </c>
    </row>
    <row r="4728" spans="1:8">
      <c r="A4728" t="s">
        <v>4</v>
      </c>
      <c r="B4728" s="4" t="s">
        <v>5</v>
      </c>
      <c r="C4728" s="4" t="s">
        <v>7</v>
      </c>
      <c r="D4728" s="4" t="s">
        <v>11</v>
      </c>
    </row>
    <row r="4729" spans="1:8">
      <c r="A4729" t="n">
        <v>49127</v>
      </c>
      <c r="B4729" s="17" t="n">
        <v>58</v>
      </c>
      <c r="C4729" s="7" t="n">
        <v>254</v>
      </c>
      <c r="D4729" s="7" t="n">
        <v>0</v>
      </c>
    </row>
    <row r="4730" spans="1:8">
      <c r="A4730" t="s">
        <v>4</v>
      </c>
      <c r="B4730" s="4" t="s">
        <v>5</v>
      </c>
      <c r="C4730" s="4" t="s">
        <v>11</v>
      </c>
      <c r="D4730" s="4" t="s">
        <v>13</v>
      </c>
      <c r="E4730" s="4" t="s">
        <v>13</v>
      </c>
      <c r="F4730" s="4" t="s">
        <v>13</v>
      </c>
      <c r="G4730" s="4" t="s">
        <v>11</v>
      </c>
      <c r="H4730" s="4" t="s">
        <v>11</v>
      </c>
    </row>
    <row r="4731" spans="1:8">
      <c r="A4731" t="n">
        <v>49131</v>
      </c>
      <c r="B4731" s="45" t="n">
        <v>60</v>
      </c>
      <c r="C4731" s="7" t="n">
        <v>0</v>
      </c>
      <c r="D4731" s="7" t="n">
        <v>0</v>
      </c>
      <c r="E4731" s="7" t="n">
        <v>0</v>
      </c>
      <c r="F4731" s="7" t="n">
        <v>0</v>
      </c>
      <c r="G4731" s="7" t="n">
        <v>0</v>
      </c>
      <c r="H4731" s="7" t="n">
        <v>0</v>
      </c>
    </row>
    <row r="4732" spans="1:8">
      <c r="A4732" t="s">
        <v>4</v>
      </c>
      <c r="B4732" s="4" t="s">
        <v>5</v>
      </c>
      <c r="C4732" s="4" t="s">
        <v>7</v>
      </c>
      <c r="D4732" s="4" t="s">
        <v>7</v>
      </c>
      <c r="E4732" s="4" t="s">
        <v>13</v>
      </c>
      <c r="F4732" s="4" t="s">
        <v>13</v>
      </c>
      <c r="G4732" s="4" t="s">
        <v>13</v>
      </c>
      <c r="H4732" s="4" t="s">
        <v>11</v>
      </c>
    </row>
    <row r="4733" spans="1:8">
      <c r="A4733" t="n">
        <v>49150</v>
      </c>
      <c r="B4733" s="35" t="n">
        <v>45</v>
      </c>
      <c r="C4733" s="7" t="n">
        <v>2</v>
      </c>
      <c r="D4733" s="7" t="n">
        <v>3</v>
      </c>
      <c r="E4733" s="7" t="n">
        <v>5.98999977111816</v>
      </c>
      <c r="F4733" s="7" t="n">
        <v>0.579999983310699</v>
      </c>
      <c r="G4733" s="7" t="n">
        <v>-1.54999995231628</v>
      </c>
      <c r="H4733" s="7" t="n">
        <v>0</v>
      </c>
    </row>
    <row r="4734" spans="1:8">
      <c r="A4734" t="s">
        <v>4</v>
      </c>
      <c r="B4734" s="4" t="s">
        <v>5</v>
      </c>
      <c r="C4734" s="4" t="s">
        <v>7</v>
      </c>
      <c r="D4734" s="4" t="s">
        <v>7</v>
      </c>
      <c r="E4734" s="4" t="s">
        <v>13</v>
      </c>
      <c r="F4734" s="4" t="s">
        <v>13</v>
      </c>
      <c r="G4734" s="4" t="s">
        <v>13</v>
      </c>
      <c r="H4734" s="4" t="s">
        <v>11</v>
      </c>
      <c r="I4734" s="4" t="s">
        <v>7</v>
      </c>
    </row>
    <row r="4735" spans="1:8">
      <c r="A4735" t="n">
        <v>49167</v>
      </c>
      <c r="B4735" s="35" t="n">
        <v>45</v>
      </c>
      <c r="C4735" s="7" t="n">
        <v>4</v>
      </c>
      <c r="D4735" s="7" t="n">
        <v>3</v>
      </c>
      <c r="E4735" s="7" t="n">
        <v>11.6800003051758</v>
      </c>
      <c r="F4735" s="7" t="n">
        <v>142.350006103516</v>
      </c>
      <c r="G4735" s="7" t="n">
        <v>0</v>
      </c>
      <c r="H4735" s="7" t="n">
        <v>0</v>
      </c>
      <c r="I4735" s="7" t="n">
        <v>0</v>
      </c>
    </row>
    <row r="4736" spans="1:8">
      <c r="A4736" t="s">
        <v>4</v>
      </c>
      <c r="B4736" s="4" t="s">
        <v>5</v>
      </c>
      <c r="C4736" s="4" t="s">
        <v>7</v>
      </c>
      <c r="D4736" s="4" t="s">
        <v>7</v>
      </c>
      <c r="E4736" s="4" t="s">
        <v>13</v>
      </c>
      <c r="F4736" s="4" t="s">
        <v>11</v>
      </c>
    </row>
    <row r="4737" spans="1:9">
      <c r="A4737" t="n">
        <v>49185</v>
      </c>
      <c r="B4737" s="35" t="n">
        <v>45</v>
      </c>
      <c r="C4737" s="7" t="n">
        <v>5</v>
      </c>
      <c r="D4737" s="7" t="n">
        <v>3</v>
      </c>
      <c r="E4737" s="7" t="n">
        <v>1.60000002384186</v>
      </c>
      <c r="F4737" s="7" t="n">
        <v>0</v>
      </c>
    </row>
    <row r="4738" spans="1:9">
      <c r="A4738" t="s">
        <v>4</v>
      </c>
      <c r="B4738" s="4" t="s">
        <v>5</v>
      </c>
      <c r="C4738" s="4" t="s">
        <v>7</v>
      </c>
      <c r="D4738" s="4" t="s">
        <v>7</v>
      </c>
      <c r="E4738" s="4" t="s">
        <v>13</v>
      </c>
      <c r="F4738" s="4" t="s">
        <v>11</v>
      </c>
    </row>
    <row r="4739" spans="1:9">
      <c r="A4739" t="n">
        <v>49194</v>
      </c>
      <c r="B4739" s="35" t="n">
        <v>45</v>
      </c>
      <c r="C4739" s="7" t="n">
        <v>11</v>
      </c>
      <c r="D4739" s="7" t="n">
        <v>3</v>
      </c>
      <c r="E4739" s="7" t="n">
        <v>34.5</v>
      </c>
      <c r="F4739" s="7" t="n">
        <v>0</v>
      </c>
    </row>
    <row r="4740" spans="1:9">
      <c r="A4740" t="s">
        <v>4</v>
      </c>
      <c r="B4740" s="4" t="s">
        <v>5</v>
      </c>
      <c r="C4740" s="4" t="s">
        <v>7</v>
      </c>
      <c r="D4740" s="4" t="s">
        <v>7</v>
      </c>
      <c r="E4740" s="4" t="s">
        <v>13</v>
      </c>
      <c r="F4740" s="4" t="s">
        <v>13</v>
      </c>
      <c r="G4740" s="4" t="s">
        <v>13</v>
      </c>
      <c r="H4740" s="4" t="s">
        <v>11</v>
      </c>
    </row>
    <row r="4741" spans="1:9">
      <c r="A4741" t="n">
        <v>49203</v>
      </c>
      <c r="B4741" s="35" t="n">
        <v>45</v>
      </c>
      <c r="C4741" s="7" t="n">
        <v>2</v>
      </c>
      <c r="D4741" s="7" t="n">
        <v>3</v>
      </c>
      <c r="E4741" s="7" t="n">
        <v>6.13000011444092</v>
      </c>
      <c r="F4741" s="7" t="n">
        <v>1.57000005245209</v>
      </c>
      <c r="G4741" s="7" t="n">
        <v>-1.54999995231628</v>
      </c>
      <c r="H4741" s="7" t="n">
        <v>6000</v>
      </c>
    </row>
    <row r="4742" spans="1:9">
      <c r="A4742" t="s">
        <v>4</v>
      </c>
      <c r="B4742" s="4" t="s">
        <v>5</v>
      </c>
      <c r="C4742" s="4" t="s">
        <v>7</v>
      </c>
      <c r="D4742" s="4" t="s">
        <v>7</v>
      </c>
      <c r="E4742" s="4" t="s">
        <v>13</v>
      </c>
      <c r="F4742" s="4" t="s">
        <v>13</v>
      </c>
      <c r="G4742" s="4" t="s">
        <v>13</v>
      </c>
      <c r="H4742" s="4" t="s">
        <v>11</v>
      </c>
      <c r="I4742" s="4" t="s">
        <v>7</v>
      </c>
    </row>
    <row r="4743" spans="1:9">
      <c r="A4743" t="n">
        <v>49220</v>
      </c>
      <c r="B4743" s="35" t="n">
        <v>45</v>
      </c>
      <c r="C4743" s="7" t="n">
        <v>4</v>
      </c>
      <c r="D4743" s="7" t="n">
        <v>3</v>
      </c>
      <c r="E4743" s="7" t="n">
        <v>10.710000038147</v>
      </c>
      <c r="F4743" s="7" t="n">
        <v>204.830001831055</v>
      </c>
      <c r="G4743" s="7" t="n">
        <v>0</v>
      </c>
      <c r="H4743" s="7" t="n">
        <v>6000</v>
      </c>
      <c r="I4743" s="7" t="n">
        <v>1</v>
      </c>
    </row>
    <row r="4744" spans="1:9">
      <c r="A4744" t="s">
        <v>4</v>
      </c>
      <c r="B4744" s="4" t="s">
        <v>5</v>
      </c>
      <c r="C4744" s="4" t="s">
        <v>7</v>
      </c>
      <c r="D4744" s="4" t="s">
        <v>7</v>
      </c>
      <c r="E4744" s="4" t="s">
        <v>13</v>
      </c>
      <c r="F4744" s="4" t="s">
        <v>11</v>
      </c>
    </row>
    <row r="4745" spans="1:9">
      <c r="A4745" t="n">
        <v>49238</v>
      </c>
      <c r="B4745" s="35" t="n">
        <v>45</v>
      </c>
      <c r="C4745" s="7" t="n">
        <v>5</v>
      </c>
      <c r="D4745" s="7" t="n">
        <v>3</v>
      </c>
      <c r="E4745" s="7" t="n">
        <v>1.20000004768372</v>
      </c>
      <c r="F4745" s="7" t="n">
        <v>6000</v>
      </c>
    </row>
    <row r="4746" spans="1:9">
      <c r="A4746" t="s">
        <v>4</v>
      </c>
      <c r="B4746" s="4" t="s">
        <v>5</v>
      </c>
      <c r="C4746" s="4" t="s">
        <v>7</v>
      </c>
      <c r="D4746" s="4" t="s">
        <v>11</v>
      </c>
      <c r="E4746" s="4" t="s">
        <v>8</v>
      </c>
      <c r="F4746" s="4" t="s">
        <v>8</v>
      </c>
      <c r="G4746" s="4" t="s">
        <v>8</v>
      </c>
      <c r="H4746" s="4" t="s">
        <v>8</v>
      </c>
    </row>
    <row r="4747" spans="1:9">
      <c r="A4747" t="n">
        <v>49247</v>
      </c>
      <c r="B4747" s="38" t="n">
        <v>51</v>
      </c>
      <c r="C4747" s="7" t="n">
        <v>3</v>
      </c>
      <c r="D4747" s="7" t="n">
        <v>3</v>
      </c>
      <c r="E4747" s="7" t="s">
        <v>276</v>
      </c>
      <c r="F4747" s="7" t="s">
        <v>87</v>
      </c>
      <c r="G4747" s="7" t="s">
        <v>86</v>
      </c>
      <c r="H4747" s="7" t="s">
        <v>87</v>
      </c>
    </row>
    <row r="4748" spans="1:9">
      <c r="A4748" t="s">
        <v>4</v>
      </c>
      <c r="B4748" s="4" t="s">
        <v>5</v>
      </c>
      <c r="C4748" s="4" t="s">
        <v>11</v>
      </c>
      <c r="D4748" s="4" t="s">
        <v>11</v>
      </c>
      <c r="E4748" s="4" t="s">
        <v>13</v>
      </c>
      <c r="F4748" s="4" t="s">
        <v>13</v>
      </c>
      <c r="G4748" s="4" t="s">
        <v>13</v>
      </c>
      <c r="H4748" s="4" t="s">
        <v>13</v>
      </c>
      <c r="I4748" s="4" t="s">
        <v>7</v>
      </c>
      <c r="J4748" s="4" t="s">
        <v>11</v>
      </c>
    </row>
    <row r="4749" spans="1:9">
      <c r="A4749" t="n">
        <v>49260</v>
      </c>
      <c r="B4749" s="50" t="n">
        <v>55</v>
      </c>
      <c r="C4749" s="7" t="n">
        <v>3</v>
      </c>
      <c r="D4749" s="7" t="n">
        <v>65533</v>
      </c>
      <c r="E4749" s="7" t="n">
        <v>6.13000011444092</v>
      </c>
      <c r="F4749" s="7" t="n">
        <v>0.159999996423721</v>
      </c>
      <c r="G4749" s="7" t="n">
        <v>-1.5</v>
      </c>
      <c r="H4749" s="7" t="n">
        <v>1.20000004768372</v>
      </c>
      <c r="I4749" s="7" t="n">
        <v>1</v>
      </c>
      <c r="J4749" s="7" t="n">
        <v>0</v>
      </c>
    </row>
    <row r="4750" spans="1:9">
      <c r="A4750" t="s">
        <v>4</v>
      </c>
      <c r="B4750" s="4" t="s">
        <v>5</v>
      </c>
      <c r="C4750" s="4" t="s">
        <v>7</v>
      </c>
      <c r="D4750" s="4" t="s">
        <v>11</v>
      </c>
    </row>
    <row r="4751" spans="1:9">
      <c r="A4751" t="n">
        <v>49284</v>
      </c>
      <c r="B4751" s="17" t="n">
        <v>58</v>
      </c>
      <c r="C4751" s="7" t="n">
        <v>255</v>
      </c>
      <c r="D4751" s="7" t="n">
        <v>0</v>
      </c>
    </row>
    <row r="4752" spans="1:9">
      <c r="A4752" t="s">
        <v>4</v>
      </c>
      <c r="B4752" s="4" t="s">
        <v>5</v>
      </c>
      <c r="C4752" s="4" t="s">
        <v>11</v>
      </c>
      <c r="D4752" s="4" t="s">
        <v>7</v>
      </c>
    </row>
    <row r="4753" spans="1:10">
      <c r="A4753" t="n">
        <v>49288</v>
      </c>
      <c r="B4753" s="51" t="n">
        <v>56</v>
      </c>
      <c r="C4753" s="7" t="n">
        <v>3</v>
      </c>
      <c r="D4753" s="7" t="n">
        <v>0</v>
      </c>
    </row>
    <row r="4754" spans="1:10">
      <c r="A4754" t="s">
        <v>4</v>
      </c>
      <c r="B4754" s="4" t="s">
        <v>5</v>
      </c>
      <c r="C4754" s="4" t="s">
        <v>11</v>
      </c>
      <c r="D4754" s="4" t="s">
        <v>13</v>
      </c>
      <c r="E4754" s="4" t="s">
        <v>13</v>
      </c>
      <c r="F4754" s="4" t="s">
        <v>7</v>
      </c>
    </row>
    <row r="4755" spans="1:10">
      <c r="A4755" t="n">
        <v>49292</v>
      </c>
      <c r="B4755" s="55" t="n">
        <v>52</v>
      </c>
      <c r="C4755" s="7" t="n">
        <v>3</v>
      </c>
      <c r="D4755" s="7" t="n">
        <v>220</v>
      </c>
      <c r="E4755" s="7" t="n">
        <v>5</v>
      </c>
      <c r="F4755" s="7" t="n">
        <v>0</v>
      </c>
    </row>
    <row r="4756" spans="1:10">
      <c r="A4756" t="s">
        <v>4</v>
      </c>
      <c r="B4756" s="4" t="s">
        <v>5</v>
      </c>
      <c r="C4756" s="4" t="s">
        <v>11</v>
      </c>
    </row>
    <row r="4757" spans="1:10">
      <c r="A4757" t="n">
        <v>49304</v>
      </c>
      <c r="B4757" s="53" t="n">
        <v>54</v>
      </c>
      <c r="C4757" s="7" t="n">
        <v>3</v>
      </c>
    </row>
    <row r="4758" spans="1:10">
      <c r="A4758" t="s">
        <v>4</v>
      </c>
      <c r="B4758" s="4" t="s">
        <v>5</v>
      </c>
      <c r="C4758" s="4" t="s">
        <v>7</v>
      </c>
      <c r="D4758" s="4" t="s">
        <v>11</v>
      </c>
    </row>
    <row r="4759" spans="1:10">
      <c r="A4759" t="n">
        <v>49307</v>
      </c>
      <c r="B4759" s="35" t="n">
        <v>45</v>
      </c>
      <c r="C4759" s="7" t="n">
        <v>7</v>
      </c>
      <c r="D4759" s="7" t="n">
        <v>255</v>
      </c>
    </row>
    <row r="4760" spans="1:10">
      <c r="A4760" t="s">
        <v>4</v>
      </c>
      <c r="B4760" s="4" t="s">
        <v>5</v>
      </c>
      <c r="C4760" s="4" t="s">
        <v>11</v>
      </c>
    </row>
    <row r="4761" spans="1:10">
      <c r="A4761" t="n">
        <v>49311</v>
      </c>
      <c r="B4761" s="24" t="n">
        <v>16</v>
      </c>
      <c r="C4761" s="7" t="n">
        <v>300</v>
      </c>
    </row>
    <row r="4762" spans="1:10">
      <c r="A4762" t="s">
        <v>4</v>
      </c>
      <c r="B4762" s="4" t="s">
        <v>5</v>
      </c>
      <c r="C4762" s="4" t="s">
        <v>7</v>
      </c>
      <c r="D4762" s="4" t="s">
        <v>13</v>
      </c>
      <c r="E4762" s="4" t="s">
        <v>13</v>
      </c>
      <c r="F4762" s="4" t="s">
        <v>13</v>
      </c>
    </row>
    <row r="4763" spans="1:10">
      <c r="A4763" t="n">
        <v>49314</v>
      </c>
      <c r="B4763" s="35" t="n">
        <v>45</v>
      </c>
      <c r="C4763" s="7" t="n">
        <v>9</v>
      </c>
      <c r="D4763" s="7" t="n">
        <v>0.0199999995529652</v>
      </c>
      <c r="E4763" s="7" t="n">
        <v>0.0199999995529652</v>
      </c>
      <c r="F4763" s="7" t="n">
        <v>0.5</v>
      </c>
    </row>
    <row r="4764" spans="1:10">
      <c r="A4764" t="s">
        <v>4</v>
      </c>
      <c r="B4764" s="4" t="s">
        <v>5</v>
      </c>
      <c r="C4764" s="4" t="s">
        <v>7</v>
      </c>
      <c r="D4764" s="4" t="s">
        <v>11</v>
      </c>
      <c r="E4764" s="4" t="s">
        <v>11</v>
      </c>
      <c r="F4764" s="4" t="s">
        <v>7</v>
      </c>
    </row>
    <row r="4765" spans="1:10">
      <c r="A4765" t="n">
        <v>49328</v>
      </c>
      <c r="B4765" s="43" t="n">
        <v>25</v>
      </c>
      <c r="C4765" s="7" t="n">
        <v>1</v>
      </c>
      <c r="D4765" s="7" t="n">
        <v>60</v>
      </c>
      <c r="E4765" s="7" t="n">
        <v>640</v>
      </c>
      <c r="F4765" s="7" t="n">
        <v>2</v>
      </c>
    </row>
    <row r="4766" spans="1:10">
      <c r="A4766" t="s">
        <v>4</v>
      </c>
      <c r="B4766" s="4" t="s">
        <v>5</v>
      </c>
      <c r="C4766" s="4" t="s">
        <v>7</v>
      </c>
      <c r="D4766" s="4" t="s">
        <v>11</v>
      </c>
      <c r="E4766" s="4" t="s">
        <v>8</v>
      </c>
    </row>
    <row r="4767" spans="1:10">
      <c r="A4767" t="n">
        <v>49335</v>
      </c>
      <c r="B4767" s="38" t="n">
        <v>51</v>
      </c>
      <c r="C4767" s="7" t="n">
        <v>4</v>
      </c>
      <c r="D4767" s="7" t="n">
        <v>0</v>
      </c>
      <c r="E4767" s="7" t="s">
        <v>121</v>
      </c>
    </row>
    <row r="4768" spans="1:10">
      <c r="A4768" t="s">
        <v>4</v>
      </c>
      <c r="B4768" s="4" t="s">
        <v>5</v>
      </c>
      <c r="C4768" s="4" t="s">
        <v>11</v>
      </c>
    </row>
    <row r="4769" spans="1:6">
      <c r="A4769" t="n">
        <v>49349</v>
      </c>
      <c r="B4769" s="24" t="n">
        <v>16</v>
      </c>
      <c r="C4769" s="7" t="n">
        <v>0</v>
      </c>
    </row>
    <row r="4770" spans="1:6">
      <c r="A4770" t="s">
        <v>4</v>
      </c>
      <c r="B4770" s="4" t="s">
        <v>5</v>
      </c>
      <c r="C4770" s="4" t="s">
        <v>11</v>
      </c>
      <c r="D4770" s="4" t="s">
        <v>7</v>
      </c>
      <c r="E4770" s="4" t="s">
        <v>14</v>
      </c>
      <c r="F4770" s="4" t="s">
        <v>79</v>
      </c>
      <c r="G4770" s="4" t="s">
        <v>7</v>
      </c>
      <c r="H4770" s="4" t="s">
        <v>7</v>
      </c>
      <c r="I4770" s="4" t="s">
        <v>7</v>
      </c>
      <c r="J4770" s="4" t="s">
        <v>14</v>
      </c>
      <c r="K4770" s="4" t="s">
        <v>79</v>
      </c>
      <c r="L4770" s="4" t="s">
        <v>7</v>
      </c>
      <c r="M4770" s="4" t="s">
        <v>7</v>
      </c>
    </row>
    <row r="4771" spans="1:6">
      <c r="A4771" t="n">
        <v>49352</v>
      </c>
      <c r="B4771" s="39" t="n">
        <v>26</v>
      </c>
      <c r="C4771" s="7" t="n">
        <v>0</v>
      </c>
      <c r="D4771" s="7" t="n">
        <v>17</v>
      </c>
      <c r="E4771" s="7" t="n">
        <v>60253</v>
      </c>
      <c r="F4771" s="7" t="s">
        <v>519</v>
      </c>
      <c r="G4771" s="7" t="n">
        <v>2</v>
      </c>
      <c r="H4771" s="7" t="n">
        <v>3</v>
      </c>
      <c r="I4771" s="7" t="n">
        <v>17</v>
      </c>
      <c r="J4771" s="7" t="n">
        <v>60260</v>
      </c>
      <c r="K4771" s="7" t="s">
        <v>414</v>
      </c>
      <c r="L4771" s="7" t="n">
        <v>2</v>
      </c>
      <c r="M4771" s="7" t="n">
        <v>0</v>
      </c>
    </row>
    <row r="4772" spans="1:6">
      <c r="A4772" t="s">
        <v>4</v>
      </c>
      <c r="B4772" s="4" t="s">
        <v>5</v>
      </c>
    </row>
    <row r="4773" spans="1:6">
      <c r="A4773" t="n">
        <v>49483</v>
      </c>
      <c r="B4773" s="40" t="n">
        <v>28</v>
      </c>
    </row>
    <row r="4774" spans="1:6">
      <c r="A4774" t="s">
        <v>4</v>
      </c>
      <c r="B4774" s="4" t="s">
        <v>5</v>
      </c>
      <c r="C4774" s="4" t="s">
        <v>7</v>
      </c>
      <c r="D4774" s="4" t="s">
        <v>11</v>
      </c>
      <c r="E4774" s="4" t="s">
        <v>11</v>
      </c>
      <c r="F4774" s="4" t="s">
        <v>7</v>
      </c>
    </row>
    <row r="4775" spans="1:6">
      <c r="A4775" t="n">
        <v>49484</v>
      </c>
      <c r="B4775" s="43" t="n">
        <v>25</v>
      </c>
      <c r="C4775" s="7" t="n">
        <v>1</v>
      </c>
      <c r="D4775" s="7" t="n">
        <v>65535</v>
      </c>
      <c r="E4775" s="7" t="n">
        <v>65535</v>
      </c>
      <c r="F4775" s="7" t="n">
        <v>0</v>
      </c>
    </row>
    <row r="4776" spans="1:6">
      <c r="A4776" t="s">
        <v>4</v>
      </c>
      <c r="B4776" s="4" t="s">
        <v>5</v>
      </c>
      <c r="C4776" s="4" t="s">
        <v>11</v>
      </c>
      <c r="D4776" s="4" t="s">
        <v>7</v>
      </c>
      <c r="E4776" s="4" t="s">
        <v>8</v>
      </c>
      <c r="F4776" s="4" t="s">
        <v>13</v>
      </c>
      <c r="G4776" s="4" t="s">
        <v>13</v>
      </c>
      <c r="H4776" s="4" t="s">
        <v>13</v>
      </c>
    </row>
    <row r="4777" spans="1:6">
      <c r="A4777" t="n">
        <v>49491</v>
      </c>
      <c r="B4777" s="33" t="n">
        <v>48</v>
      </c>
      <c r="C4777" s="7" t="n">
        <v>3</v>
      </c>
      <c r="D4777" s="7" t="n">
        <v>0</v>
      </c>
      <c r="E4777" s="7" t="s">
        <v>406</v>
      </c>
      <c r="F4777" s="7" t="n">
        <v>-1</v>
      </c>
      <c r="G4777" s="7" t="n">
        <v>1</v>
      </c>
      <c r="H4777" s="7" t="n">
        <v>0</v>
      </c>
    </row>
    <row r="4778" spans="1:6">
      <c r="A4778" t="s">
        <v>4</v>
      </c>
      <c r="B4778" s="4" t="s">
        <v>5</v>
      </c>
      <c r="C4778" s="4" t="s">
        <v>7</v>
      </c>
      <c r="D4778" s="4" t="s">
        <v>11</v>
      </c>
      <c r="E4778" s="4" t="s">
        <v>8</v>
      </c>
    </row>
    <row r="4779" spans="1:6">
      <c r="A4779" t="n">
        <v>49521</v>
      </c>
      <c r="B4779" s="38" t="n">
        <v>51</v>
      </c>
      <c r="C4779" s="7" t="n">
        <v>4</v>
      </c>
      <c r="D4779" s="7" t="n">
        <v>3</v>
      </c>
      <c r="E4779" s="7" t="s">
        <v>415</v>
      </c>
    </row>
    <row r="4780" spans="1:6">
      <c r="A4780" t="s">
        <v>4</v>
      </c>
      <c r="B4780" s="4" t="s">
        <v>5</v>
      </c>
      <c r="C4780" s="4" t="s">
        <v>11</v>
      </c>
    </row>
    <row r="4781" spans="1:6">
      <c r="A4781" t="n">
        <v>49540</v>
      </c>
      <c r="B4781" s="24" t="n">
        <v>16</v>
      </c>
      <c r="C4781" s="7" t="n">
        <v>0</v>
      </c>
    </row>
    <row r="4782" spans="1:6">
      <c r="A4782" t="s">
        <v>4</v>
      </c>
      <c r="B4782" s="4" t="s">
        <v>5</v>
      </c>
      <c r="C4782" s="4" t="s">
        <v>11</v>
      </c>
      <c r="D4782" s="4" t="s">
        <v>7</v>
      </c>
      <c r="E4782" s="4" t="s">
        <v>14</v>
      </c>
      <c r="F4782" s="4" t="s">
        <v>79</v>
      </c>
      <c r="G4782" s="4" t="s">
        <v>7</v>
      </c>
      <c r="H4782" s="4" t="s">
        <v>7</v>
      </c>
      <c r="I4782" s="4" t="s">
        <v>7</v>
      </c>
      <c r="J4782" s="4" t="s">
        <v>14</v>
      </c>
      <c r="K4782" s="4" t="s">
        <v>79</v>
      </c>
      <c r="L4782" s="4" t="s">
        <v>7</v>
      </c>
      <c r="M4782" s="4" t="s">
        <v>7</v>
      </c>
    </row>
    <row r="4783" spans="1:6">
      <c r="A4783" t="n">
        <v>49543</v>
      </c>
      <c r="B4783" s="39" t="n">
        <v>26</v>
      </c>
      <c r="C4783" s="7" t="n">
        <v>3</v>
      </c>
      <c r="D4783" s="7" t="n">
        <v>17</v>
      </c>
      <c r="E4783" s="7" t="n">
        <v>60340</v>
      </c>
      <c r="F4783" s="7" t="s">
        <v>520</v>
      </c>
      <c r="G4783" s="7" t="n">
        <v>2</v>
      </c>
      <c r="H4783" s="7" t="n">
        <v>3</v>
      </c>
      <c r="I4783" s="7" t="n">
        <v>17</v>
      </c>
      <c r="J4783" s="7" t="n">
        <v>60341</v>
      </c>
      <c r="K4783" s="7" t="s">
        <v>521</v>
      </c>
      <c r="L4783" s="7" t="n">
        <v>2</v>
      </c>
      <c r="M4783" s="7" t="n">
        <v>0</v>
      </c>
    </row>
    <row r="4784" spans="1:6">
      <c r="A4784" t="s">
        <v>4</v>
      </c>
      <c r="B4784" s="4" t="s">
        <v>5</v>
      </c>
    </row>
    <row r="4785" spans="1:13">
      <c r="A4785" t="n">
        <v>49755</v>
      </c>
      <c r="B4785" s="40" t="n">
        <v>28</v>
      </c>
    </row>
    <row r="4786" spans="1:13">
      <c r="A4786" t="s">
        <v>4</v>
      </c>
      <c r="B4786" s="4" t="s">
        <v>5</v>
      </c>
      <c r="C4786" s="4" t="s">
        <v>11</v>
      </c>
      <c r="D4786" s="4" t="s">
        <v>7</v>
      </c>
    </row>
    <row r="4787" spans="1:13">
      <c r="A4787" t="n">
        <v>49756</v>
      </c>
      <c r="B4787" s="44" t="n">
        <v>89</v>
      </c>
      <c r="C4787" s="7" t="n">
        <v>65533</v>
      </c>
      <c r="D4787" s="7" t="n">
        <v>1</v>
      </c>
    </row>
    <row r="4788" spans="1:13">
      <c r="A4788" t="s">
        <v>4</v>
      </c>
      <c r="B4788" s="4" t="s">
        <v>5</v>
      </c>
      <c r="C4788" s="4" t="s">
        <v>11</v>
      </c>
      <c r="D4788" s="4" t="s">
        <v>7</v>
      </c>
      <c r="E4788" s="4" t="s">
        <v>13</v>
      </c>
      <c r="F4788" s="4" t="s">
        <v>11</v>
      </c>
    </row>
    <row r="4789" spans="1:13">
      <c r="A4789" t="n">
        <v>49760</v>
      </c>
      <c r="B4789" s="41" t="n">
        <v>59</v>
      </c>
      <c r="C4789" s="7" t="n">
        <v>3</v>
      </c>
      <c r="D4789" s="7" t="n">
        <v>8</v>
      </c>
      <c r="E4789" s="7" t="n">
        <v>0.150000005960464</v>
      </c>
      <c r="F4789" s="7" t="n">
        <v>0</v>
      </c>
    </row>
    <row r="4790" spans="1:13">
      <c r="A4790" t="s">
        <v>4</v>
      </c>
      <c r="B4790" s="4" t="s">
        <v>5</v>
      </c>
      <c r="C4790" s="4" t="s">
        <v>11</v>
      </c>
    </row>
    <row r="4791" spans="1:13">
      <c r="A4791" t="n">
        <v>49770</v>
      </c>
      <c r="B4791" s="24" t="n">
        <v>16</v>
      </c>
      <c r="C4791" s="7" t="n">
        <v>1500</v>
      </c>
    </row>
    <row r="4792" spans="1:13">
      <c r="A4792" t="s">
        <v>4</v>
      </c>
      <c r="B4792" s="4" t="s">
        <v>5</v>
      </c>
      <c r="C4792" s="4" t="s">
        <v>11</v>
      </c>
      <c r="D4792" s="4" t="s">
        <v>7</v>
      </c>
      <c r="E4792" s="4" t="s">
        <v>13</v>
      </c>
      <c r="F4792" s="4" t="s">
        <v>11</v>
      </c>
    </row>
    <row r="4793" spans="1:13">
      <c r="A4793" t="n">
        <v>49773</v>
      </c>
      <c r="B4793" s="41" t="n">
        <v>59</v>
      </c>
      <c r="C4793" s="7" t="n">
        <v>3</v>
      </c>
      <c r="D4793" s="7" t="n">
        <v>255</v>
      </c>
      <c r="E4793" s="7" t="n">
        <v>0</v>
      </c>
      <c r="F4793" s="7" t="n">
        <v>0</v>
      </c>
    </row>
    <row r="4794" spans="1:13">
      <c r="A4794" t="s">
        <v>4</v>
      </c>
      <c r="B4794" s="4" t="s">
        <v>5</v>
      </c>
      <c r="C4794" s="4" t="s">
        <v>7</v>
      </c>
      <c r="D4794" s="4" t="s">
        <v>11</v>
      </c>
      <c r="E4794" s="4" t="s">
        <v>8</v>
      </c>
    </row>
    <row r="4795" spans="1:13">
      <c r="A4795" t="n">
        <v>49783</v>
      </c>
      <c r="B4795" s="38" t="n">
        <v>51</v>
      </c>
      <c r="C4795" s="7" t="n">
        <v>4</v>
      </c>
      <c r="D4795" s="7" t="n">
        <v>3</v>
      </c>
      <c r="E4795" s="7" t="s">
        <v>434</v>
      </c>
    </row>
    <row r="4796" spans="1:13">
      <c r="A4796" t="s">
        <v>4</v>
      </c>
      <c r="B4796" s="4" t="s">
        <v>5</v>
      </c>
      <c r="C4796" s="4" t="s">
        <v>11</v>
      </c>
    </row>
    <row r="4797" spans="1:13">
      <c r="A4797" t="n">
        <v>49802</v>
      </c>
      <c r="B4797" s="24" t="n">
        <v>16</v>
      </c>
      <c r="C4797" s="7" t="n">
        <v>0</v>
      </c>
    </row>
    <row r="4798" spans="1:13">
      <c r="A4798" t="s">
        <v>4</v>
      </c>
      <c r="B4798" s="4" t="s">
        <v>5</v>
      </c>
      <c r="C4798" s="4" t="s">
        <v>11</v>
      </c>
      <c r="D4798" s="4" t="s">
        <v>7</v>
      </c>
      <c r="E4798" s="4" t="s">
        <v>14</v>
      </c>
      <c r="F4798" s="4" t="s">
        <v>79</v>
      </c>
      <c r="G4798" s="4" t="s">
        <v>7</v>
      </c>
      <c r="H4798" s="4" t="s">
        <v>7</v>
      </c>
    </row>
    <row r="4799" spans="1:13">
      <c r="A4799" t="n">
        <v>49805</v>
      </c>
      <c r="B4799" s="39" t="n">
        <v>26</v>
      </c>
      <c r="C4799" s="7" t="n">
        <v>3</v>
      </c>
      <c r="D4799" s="7" t="n">
        <v>17</v>
      </c>
      <c r="E4799" s="7" t="n">
        <v>60342</v>
      </c>
      <c r="F4799" s="7" t="s">
        <v>522</v>
      </c>
      <c r="G4799" s="7" t="n">
        <v>2</v>
      </c>
      <c r="H4799" s="7" t="n">
        <v>0</v>
      </c>
    </row>
    <row r="4800" spans="1:13">
      <c r="A4800" t="s">
        <v>4</v>
      </c>
      <c r="B4800" s="4" t="s">
        <v>5</v>
      </c>
    </row>
    <row r="4801" spans="1:8">
      <c r="A4801" t="n">
        <v>49884</v>
      </c>
      <c r="B4801" s="40" t="n">
        <v>28</v>
      </c>
    </row>
    <row r="4802" spans="1:8">
      <c r="A4802" t="s">
        <v>4</v>
      </c>
      <c r="B4802" s="4" t="s">
        <v>5</v>
      </c>
      <c r="C4802" s="4" t="s">
        <v>7</v>
      </c>
      <c r="D4802" s="4" t="s">
        <v>11</v>
      </c>
      <c r="E4802" s="4" t="s">
        <v>11</v>
      </c>
      <c r="F4802" s="4" t="s">
        <v>7</v>
      </c>
    </row>
    <row r="4803" spans="1:8">
      <c r="A4803" t="n">
        <v>49885</v>
      </c>
      <c r="B4803" s="43" t="n">
        <v>25</v>
      </c>
      <c r="C4803" s="7" t="n">
        <v>1</v>
      </c>
      <c r="D4803" s="7" t="n">
        <v>60</v>
      </c>
      <c r="E4803" s="7" t="n">
        <v>640</v>
      </c>
      <c r="F4803" s="7" t="n">
        <v>2</v>
      </c>
    </row>
    <row r="4804" spans="1:8">
      <c r="A4804" t="s">
        <v>4</v>
      </c>
      <c r="B4804" s="4" t="s">
        <v>5</v>
      </c>
      <c r="C4804" s="4" t="s">
        <v>7</v>
      </c>
      <c r="D4804" s="4" t="s">
        <v>11</v>
      </c>
      <c r="E4804" s="4" t="s">
        <v>8</v>
      </c>
    </row>
    <row r="4805" spans="1:8">
      <c r="A4805" t="n">
        <v>49892</v>
      </c>
      <c r="B4805" s="38" t="n">
        <v>51</v>
      </c>
      <c r="C4805" s="7" t="n">
        <v>4</v>
      </c>
      <c r="D4805" s="7" t="n">
        <v>0</v>
      </c>
      <c r="E4805" s="7" t="s">
        <v>121</v>
      </c>
    </row>
    <row r="4806" spans="1:8">
      <c r="A4806" t="s">
        <v>4</v>
      </c>
      <c r="B4806" s="4" t="s">
        <v>5</v>
      </c>
      <c r="C4806" s="4" t="s">
        <v>11</v>
      </c>
    </row>
    <row r="4807" spans="1:8">
      <c r="A4807" t="n">
        <v>49906</v>
      </c>
      <c r="B4807" s="24" t="n">
        <v>16</v>
      </c>
      <c r="C4807" s="7" t="n">
        <v>0</v>
      </c>
    </row>
    <row r="4808" spans="1:8">
      <c r="A4808" t="s">
        <v>4</v>
      </c>
      <c r="B4808" s="4" t="s">
        <v>5</v>
      </c>
      <c r="C4808" s="4" t="s">
        <v>11</v>
      </c>
      <c r="D4808" s="4" t="s">
        <v>7</v>
      </c>
      <c r="E4808" s="4" t="s">
        <v>14</v>
      </c>
      <c r="F4808" s="4" t="s">
        <v>79</v>
      </c>
      <c r="G4808" s="4" t="s">
        <v>7</v>
      </c>
      <c r="H4808" s="4" t="s">
        <v>7</v>
      </c>
    </row>
    <row r="4809" spans="1:8">
      <c r="A4809" t="n">
        <v>49909</v>
      </c>
      <c r="B4809" s="39" t="n">
        <v>26</v>
      </c>
      <c r="C4809" s="7" t="n">
        <v>0</v>
      </c>
      <c r="D4809" s="7" t="n">
        <v>17</v>
      </c>
      <c r="E4809" s="7" t="n">
        <v>60343</v>
      </c>
      <c r="F4809" s="7" t="s">
        <v>523</v>
      </c>
      <c r="G4809" s="7" t="n">
        <v>2</v>
      </c>
      <c r="H4809" s="7" t="n">
        <v>0</v>
      </c>
    </row>
    <row r="4810" spans="1:8">
      <c r="A4810" t="s">
        <v>4</v>
      </c>
      <c r="B4810" s="4" t="s">
        <v>5</v>
      </c>
    </row>
    <row r="4811" spans="1:8">
      <c r="A4811" t="n">
        <v>49952</v>
      </c>
      <c r="B4811" s="40" t="n">
        <v>28</v>
      </c>
    </row>
    <row r="4812" spans="1:8">
      <c r="A4812" t="s">
        <v>4</v>
      </c>
      <c r="B4812" s="4" t="s">
        <v>5</v>
      </c>
      <c r="C4812" s="4" t="s">
        <v>7</v>
      </c>
      <c r="D4812" s="4" t="s">
        <v>11</v>
      </c>
      <c r="E4812" s="4" t="s">
        <v>11</v>
      </c>
      <c r="F4812" s="4" t="s">
        <v>7</v>
      </c>
    </row>
    <row r="4813" spans="1:8">
      <c r="A4813" t="n">
        <v>49953</v>
      </c>
      <c r="B4813" s="43" t="n">
        <v>25</v>
      </c>
      <c r="C4813" s="7" t="n">
        <v>1</v>
      </c>
      <c r="D4813" s="7" t="n">
        <v>65535</v>
      </c>
      <c r="E4813" s="7" t="n">
        <v>65535</v>
      </c>
      <c r="F4813" s="7" t="n">
        <v>0</v>
      </c>
    </row>
    <row r="4814" spans="1:8">
      <c r="A4814" t="s">
        <v>4</v>
      </c>
      <c r="B4814" s="4" t="s">
        <v>5</v>
      </c>
      <c r="C4814" s="4" t="s">
        <v>11</v>
      </c>
      <c r="D4814" s="4" t="s">
        <v>7</v>
      </c>
    </row>
    <row r="4815" spans="1:8">
      <c r="A4815" t="n">
        <v>49960</v>
      </c>
      <c r="B4815" s="44" t="n">
        <v>89</v>
      </c>
      <c r="C4815" s="7" t="n">
        <v>65533</v>
      </c>
      <c r="D4815" s="7" t="n">
        <v>1</v>
      </c>
    </row>
    <row r="4816" spans="1:8">
      <c r="A4816" t="s">
        <v>4</v>
      </c>
      <c r="B4816" s="4" t="s">
        <v>5</v>
      </c>
      <c r="C4816" s="4" t="s">
        <v>7</v>
      </c>
      <c r="D4816" s="4" t="s">
        <v>11</v>
      </c>
      <c r="E4816" s="4" t="s">
        <v>13</v>
      </c>
    </row>
    <row r="4817" spans="1:8">
      <c r="A4817" t="n">
        <v>49964</v>
      </c>
      <c r="B4817" s="17" t="n">
        <v>58</v>
      </c>
      <c r="C4817" s="7" t="n">
        <v>0</v>
      </c>
      <c r="D4817" s="7" t="n">
        <v>1000</v>
      </c>
      <c r="E4817" s="7" t="n">
        <v>1</v>
      </c>
    </row>
    <row r="4818" spans="1:8">
      <c r="A4818" t="s">
        <v>4</v>
      </c>
      <c r="B4818" s="4" t="s">
        <v>5</v>
      </c>
      <c r="C4818" s="4" t="s">
        <v>7</v>
      </c>
      <c r="D4818" s="4" t="s">
        <v>11</v>
      </c>
    </row>
    <row r="4819" spans="1:8">
      <c r="A4819" t="n">
        <v>49972</v>
      </c>
      <c r="B4819" s="17" t="n">
        <v>58</v>
      </c>
      <c r="C4819" s="7" t="n">
        <v>255</v>
      </c>
      <c r="D4819" s="7" t="n">
        <v>0</v>
      </c>
    </row>
    <row r="4820" spans="1:8">
      <c r="A4820" t="s">
        <v>4</v>
      </c>
      <c r="B4820" s="4" t="s">
        <v>5</v>
      </c>
      <c r="C4820" s="4" t="s">
        <v>7</v>
      </c>
      <c r="D4820" s="4" t="s">
        <v>7</v>
      </c>
      <c r="E4820" s="4" t="s">
        <v>7</v>
      </c>
      <c r="F4820" s="4" t="s">
        <v>7</v>
      </c>
    </row>
    <row r="4821" spans="1:8">
      <c r="A4821" t="n">
        <v>49976</v>
      </c>
      <c r="B4821" s="9" t="n">
        <v>14</v>
      </c>
      <c r="C4821" s="7" t="n">
        <v>0</v>
      </c>
      <c r="D4821" s="7" t="n">
        <v>64</v>
      </c>
      <c r="E4821" s="7" t="n">
        <v>0</v>
      </c>
      <c r="F4821" s="7" t="n">
        <v>0</v>
      </c>
    </row>
    <row r="4822" spans="1:8">
      <c r="A4822" t="s">
        <v>4</v>
      </c>
      <c r="B4822" s="4" t="s">
        <v>5</v>
      </c>
      <c r="C4822" s="4" t="s">
        <v>8</v>
      </c>
      <c r="D4822" s="4" t="s">
        <v>8</v>
      </c>
    </row>
    <row r="4823" spans="1:8">
      <c r="A4823" t="n">
        <v>49981</v>
      </c>
      <c r="B4823" s="46" t="n">
        <v>70</v>
      </c>
      <c r="C4823" s="7" t="s">
        <v>112</v>
      </c>
      <c r="D4823" s="7" t="s">
        <v>420</v>
      </c>
    </row>
    <row r="4824" spans="1:8">
      <c r="A4824" t="s">
        <v>4</v>
      </c>
      <c r="B4824" s="4" t="s">
        <v>5</v>
      </c>
      <c r="C4824" s="4" t="s">
        <v>14</v>
      </c>
    </row>
    <row r="4825" spans="1:8">
      <c r="A4825" t="n">
        <v>49996</v>
      </c>
      <c r="B4825" s="37" t="n">
        <v>15</v>
      </c>
      <c r="C4825" s="7" t="n">
        <v>16384</v>
      </c>
    </row>
    <row r="4826" spans="1:8">
      <c r="A4826" t="s">
        <v>4</v>
      </c>
      <c r="B4826" s="4" t="s">
        <v>5</v>
      </c>
      <c r="C4826" s="4" t="s">
        <v>11</v>
      </c>
      <c r="D4826" s="4" t="s">
        <v>13</v>
      </c>
      <c r="E4826" s="4" t="s">
        <v>13</v>
      </c>
      <c r="F4826" s="4" t="s">
        <v>13</v>
      </c>
      <c r="G4826" s="4" t="s">
        <v>13</v>
      </c>
    </row>
    <row r="4827" spans="1:8">
      <c r="A4827" t="n">
        <v>50001</v>
      </c>
      <c r="B4827" s="32" t="n">
        <v>46</v>
      </c>
      <c r="C4827" s="7" t="n">
        <v>0</v>
      </c>
      <c r="D4827" s="7" t="n">
        <v>-1.75999999046326</v>
      </c>
      <c r="E4827" s="7" t="n">
        <v>-0.5</v>
      </c>
      <c r="F4827" s="7" t="n">
        <v>-10.6400003433228</v>
      </c>
      <c r="G4827" s="7" t="n">
        <v>215.100006103516</v>
      </c>
    </row>
    <row r="4828" spans="1:8">
      <c r="A4828" t="s">
        <v>4</v>
      </c>
      <c r="B4828" s="4" t="s">
        <v>5</v>
      </c>
      <c r="C4828" s="4" t="s">
        <v>11</v>
      </c>
      <c r="D4828" s="4" t="s">
        <v>7</v>
      </c>
      <c r="E4828" s="4" t="s">
        <v>8</v>
      </c>
      <c r="F4828" s="4" t="s">
        <v>13</v>
      </c>
      <c r="G4828" s="4" t="s">
        <v>13</v>
      </c>
      <c r="H4828" s="4" t="s">
        <v>13</v>
      </c>
    </row>
    <row r="4829" spans="1:8">
      <c r="A4829" t="n">
        <v>50020</v>
      </c>
      <c r="B4829" s="33" t="n">
        <v>48</v>
      </c>
      <c r="C4829" s="7" t="n">
        <v>0</v>
      </c>
      <c r="D4829" s="7" t="n">
        <v>0</v>
      </c>
      <c r="E4829" s="7" t="s">
        <v>63</v>
      </c>
      <c r="F4829" s="7" t="n">
        <v>0</v>
      </c>
      <c r="G4829" s="7" t="n">
        <v>1</v>
      </c>
      <c r="H4829" s="7" t="n">
        <v>0</v>
      </c>
    </row>
    <row r="4830" spans="1:8">
      <c r="A4830" t="s">
        <v>4</v>
      </c>
      <c r="B4830" s="4" t="s">
        <v>5</v>
      </c>
      <c r="C4830" s="4" t="s">
        <v>7</v>
      </c>
      <c r="D4830" s="4" t="s">
        <v>11</v>
      </c>
      <c r="E4830" s="4" t="s">
        <v>8</v>
      </c>
      <c r="F4830" s="4" t="s">
        <v>8</v>
      </c>
      <c r="G4830" s="4" t="s">
        <v>8</v>
      </c>
      <c r="H4830" s="4" t="s">
        <v>8</v>
      </c>
    </row>
    <row r="4831" spans="1:8">
      <c r="A4831" t="n">
        <v>50046</v>
      </c>
      <c r="B4831" s="38" t="n">
        <v>51</v>
      </c>
      <c r="C4831" s="7" t="n">
        <v>3</v>
      </c>
      <c r="D4831" s="7" t="n">
        <v>0</v>
      </c>
      <c r="E4831" s="7" t="s">
        <v>136</v>
      </c>
      <c r="F4831" s="7" t="s">
        <v>87</v>
      </c>
      <c r="G4831" s="7" t="s">
        <v>86</v>
      </c>
      <c r="H4831" s="7" t="s">
        <v>87</v>
      </c>
    </row>
    <row r="4832" spans="1:8">
      <c r="A4832" t="s">
        <v>4</v>
      </c>
      <c r="B4832" s="4" t="s">
        <v>5</v>
      </c>
      <c r="C4832" s="4" t="s">
        <v>11</v>
      </c>
      <c r="D4832" s="4" t="s">
        <v>13</v>
      </c>
      <c r="E4832" s="4" t="s">
        <v>13</v>
      </c>
      <c r="F4832" s="4" t="s">
        <v>13</v>
      </c>
      <c r="G4832" s="4" t="s">
        <v>13</v>
      </c>
    </row>
    <row r="4833" spans="1:8">
      <c r="A4833" t="n">
        <v>50059</v>
      </c>
      <c r="B4833" s="32" t="n">
        <v>46</v>
      </c>
      <c r="C4833" s="7" t="n">
        <v>3</v>
      </c>
      <c r="D4833" s="7" t="n">
        <v>-1.01999998092651</v>
      </c>
      <c r="E4833" s="7" t="n">
        <v>-0.5</v>
      </c>
      <c r="F4833" s="7" t="n">
        <v>-11.0900001525879</v>
      </c>
      <c r="G4833" s="7" t="n">
        <v>197.899993896484</v>
      </c>
    </row>
    <row r="4834" spans="1:8">
      <c r="A4834" t="s">
        <v>4</v>
      </c>
      <c r="B4834" s="4" t="s">
        <v>5</v>
      </c>
      <c r="C4834" s="4" t="s">
        <v>11</v>
      </c>
      <c r="D4834" s="4" t="s">
        <v>7</v>
      </c>
      <c r="E4834" s="4" t="s">
        <v>8</v>
      </c>
      <c r="F4834" s="4" t="s">
        <v>13</v>
      </c>
      <c r="G4834" s="4" t="s">
        <v>13</v>
      </c>
      <c r="H4834" s="4" t="s">
        <v>13</v>
      </c>
    </row>
    <row r="4835" spans="1:8">
      <c r="A4835" t="n">
        <v>50078</v>
      </c>
      <c r="B4835" s="33" t="n">
        <v>48</v>
      </c>
      <c r="C4835" s="7" t="n">
        <v>3</v>
      </c>
      <c r="D4835" s="7" t="n">
        <v>0</v>
      </c>
      <c r="E4835" s="7" t="s">
        <v>63</v>
      </c>
      <c r="F4835" s="7" t="n">
        <v>0</v>
      </c>
      <c r="G4835" s="7" t="n">
        <v>1</v>
      </c>
      <c r="H4835" s="7" t="n">
        <v>0</v>
      </c>
    </row>
    <row r="4836" spans="1:8">
      <c r="A4836" t="s">
        <v>4</v>
      </c>
      <c r="B4836" s="4" t="s">
        <v>5</v>
      </c>
      <c r="C4836" s="4" t="s">
        <v>7</v>
      </c>
      <c r="D4836" s="4" t="s">
        <v>11</v>
      </c>
      <c r="E4836" s="4" t="s">
        <v>8</v>
      </c>
      <c r="F4836" s="4" t="s">
        <v>8</v>
      </c>
      <c r="G4836" s="4" t="s">
        <v>8</v>
      </c>
      <c r="H4836" s="4" t="s">
        <v>8</v>
      </c>
    </row>
    <row r="4837" spans="1:8">
      <c r="A4837" t="n">
        <v>50104</v>
      </c>
      <c r="B4837" s="38" t="n">
        <v>51</v>
      </c>
      <c r="C4837" s="7" t="n">
        <v>3</v>
      </c>
      <c r="D4837" s="7" t="n">
        <v>3</v>
      </c>
      <c r="E4837" s="7" t="s">
        <v>407</v>
      </c>
      <c r="F4837" s="7" t="s">
        <v>109</v>
      </c>
      <c r="G4837" s="7" t="s">
        <v>17</v>
      </c>
      <c r="H4837" s="7" t="s">
        <v>17</v>
      </c>
    </row>
    <row r="4838" spans="1:8">
      <c r="A4838" t="s">
        <v>4</v>
      </c>
      <c r="B4838" s="4" t="s">
        <v>5</v>
      </c>
      <c r="C4838" s="4" t="s">
        <v>7</v>
      </c>
      <c r="D4838" s="4" t="s">
        <v>11</v>
      </c>
      <c r="E4838" s="4" t="s">
        <v>13</v>
      </c>
      <c r="F4838" s="4" t="s">
        <v>11</v>
      </c>
      <c r="G4838" s="4" t="s">
        <v>14</v>
      </c>
      <c r="H4838" s="4" t="s">
        <v>14</v>
      </c>
      <c r="I4838" s="4" t="s">
        <v>11</v>
      </c>
      <c r="J4838" s="4" t="s">
        <v>11</v>
      </c>
      <c r="K4838" s="4" t="s">
        <v>14</v>
      </c>
      <c r="L4838" s="4" t="s">
        <v>14</v>
      </c>
      <c r="M4838" s="4" t="s">
        <v>14</v>
      </c>
      <c r="N4838" s="4" t="s">
        <v>14</v>
      </c>
      <c r="O4838" s="4" t="s">
        <v>8</v>
      </c>
    </row>
    <row r="4839" spans="1:8">
      <c r="A4839" t="n">
        <v>50114</v>
      </c>
      <c r="B4839" s="14" t="n">
        <v>50</v>
      </c>
      <c r="C4839" s="7" t="n">
        <v>0</v>
      </c>
      <c r="D4839" s="7" t="n">
        <v>2203</v>
      </c>
      <c r="E4839" s="7" t="n">
        <v>0.800000011920929</v>
      </c>
      <c r="F4839" s="7" t="n">
        <v>0</v>
      </c>
      <c r="G4839" s="7" t="n">
        <v>0</v>
      </c>
      <c r="H4839" s="7" t="n">
        <v>-1069547520</v>
      </c>
      <c r="I4839" s="7" t="n">
        <v>0</v>
      </c>
      <c r="J4839" s="7" t="n">
        <v>65533</v>
      </c>
      <c r="K4839" s="7" t="n">
        <v>0</v>
      </c>
      <c r="L4839" s="7" t="n">
        <v>0</v>
      </c>
      <c r="M4839" s="7" t="n">
        <v>0</v>
      </c>
      <c r="N4839" s="7" t="n">
        <v>0</v>
      </c>
      <c r="O4839" s="7" t="s">
        <v>17</v>
      </c>
    </row>
    <row r="4840" spans="1:8">
      <c r="A4840" t="s">
        <v>4</v>
      </c>
      <c r="B4840" s="4" t="s">
        <v>5</v>
      </c>
      <c r="C4840" s="4" t="s">
        <v>11</v>
      </c>
    </row>
    <row r="4841" spans="1:8">
      <c r="A4841" t="n">
        <v>50153</v>
      </c>
      <c r="B4841" s="24" t="n">
        <v>16</v>
      </c>
      <c r="C4841" s="7" t="n">
        <v>1000</v>
      </c>
    </row>
    <row r="4842" spans="1:8">
      <c r="A4842" t="s">
        <v>4</v>
      </c>
      <c r="B4842" s="4" t="s">
        <v>5</v>
      </c>
      <c r="C4842" s="4" t="s">
        <v>7</v>
      </c>
      <c r="D4842" s="4" t="s">
        <v>7</v>
      </c>
      <c r="E4842" s="4" t="s">
        <v>13</v>
      </c>
      <c r="F4842" s="4" t="s">
        <v>13</v>
      </c>
      <c r="G4842" s="4" t="s">
        <v>13</v>
      </c>
      <c r="H4842" s="4" t="s">
        <v>11</v>
      </c>
    </row>
    <row r="4843" spans="1:8">
      <c r="A4843" t="n">
        <v>50156</v>
      </c>
      <c r="B4843" s="35" t="n">
        <v>45</v>
      </c>
      <c r="C4843" s="7" t="n">
        <v>2</v>
      </c>
      <c r="D4843" s="7" t="n">
        <v>3</v>
      </c>
      <c r="E4843" s="7" t="n">
        <v>-1.16999995708466</v>
      </c>
      <c r="F4843" s="7" t="n">
        <v>2.6800000667572</v>
      </c>
      <c r="G4843" s="7" t="n">
        <v>-13.039999961853</v>
      </c>
      <c r="H4843" s="7" t="n">
        <v>0</v>
      </c>
    </row>
    <row r="4844" spans="1:8">
      <c r="A4844" t="s">
        <v>4</v>
      </c>
      <c r="B4844" s="4" t="s">
        <v>5</v>
      </c>
      <c r="C4844" s="4" t="s">
        <v>7</v>
      </c>
      <c r="D4844" s="4" t="s">
        <v>7</v>
      </c>
      <c r="E4844" s="4" t="s">
        <v>13</v>
      </c>
      <c r="F4844" s="4" t="s">
        <v>13</v>
      </c>
      <c r="G4844" s="4" t="s">
        <v>13</v>
      </c>
      <c r="H4844" s="4" t="s">
        <v>11</v>
      </c>
      <c r="I4844" s="4" t="s">
        <v>7</v>
      </c>
    </row>
    <row r="4845" spans="1:8">
      <c r="A4845" t="n">
        <v>50173</v>
      </c>
      <c r="B4845" s="35" t="n">
        <v>45</v>
      </c>
      <c r="C4845" s="7" t="n">
        <v>4</v>
      </c>
      <c r="D4845" s="7" t="n">
        <v>3</v>
      </c>
      <c r="E4845" s="7" t="n">
        <v>345.130004882813</v>
      </c>
      <c r="F4845" s="7" t="n">
        <v>232.669998168945</v>
      </c>
      <c r="G4845" s="7" t="n">
        <v>0</v>
      </c>
      <c r="H4845" s="7" t="n">
        <v>0</v>
      </c>
      <c r="I4845" s="7" t="n">
        <v>0</v>
      </c>
    </row>
    <row r="4846" spans="1:8">
      <c r="A4846" t="s">
        <v>4</v>
      </c>
      <c r="B4846" s="4" t="s">
        <v>5</v>
      </c>
      <c r="C4846" s="4" t="s">
        <v>7</v>
      </c>
      <c r="D4846" s="4" t="s">
        <v>7</v>
      </c>
      <c r="E4846" s="4" t="s">
        <v>13</v>
      </c>
      <c r="F4846" s="4" t="s">
        <v>11</v>
      </c>
    </row>
    <row r="4847" spans="1:8">
      <c r="A4847" t="n">
        <v>50191</v>
      </c>
      <c r="B4847" s="35" t="n">
        <v>45</v>
      </c>
      <c r="C4847" s="7" t="n">
        <v>5</v>
      </c>
      <c r="D4847" s="7" t="n">
        <v>3</v>
      </c>
      <c r="E4847" s="7" t="n">
        <v>5.80000019073486</v>
      </c>
      <c r="F4847" s="7" t="n">
        <v>0</v>
      </c>
    </row>
    <row r="4848" spans="1:8">
      <c r="A4848" t="s">
        <v>4</v>
      </c>
      <c r="B4848" s="4" t="s">
        <v>5</v>
      </c>
      <c r="C4848" s="4" t="s">
        <v>7</v>
      </c>
      <c r="D4848" s="4" t="s">
        <v>7</v>
      </c>
      <c r="E4848" s="4" t="s">
        <v>13</v>
      </c>
      <c r="F4848" s="4" t="s">
        <v>11</v>
      </c>
    </row>
    <row r="4849" spans="1:15">
      <c r="A4849" t="n">
        <v>50200</v>
      </c>
      <c r="B4849" s="35" t="n">
        <v>45</v>
      </c>
      <c r="C4849" s="7" t="n">
        <v>11</v>
      </c>
      <c r="D4849" s="7" t="n">
        <v>3</v>
      </c>
      <c r="E4849" s="7" t="n">
        <v>25.7999992370605</v>
      </c>
      <c r="F4849" s="7" t="n">
        <v>0</v>
      </c>
    </row>
    <row r="4850" spans="1:15">
      <c r="A4850" t="s">
        <v>4</v>
      </c>
      <c r="B4850" s="4" t="s">
        <v>5</v>
      </c>
      <c r="C4850" s="4" t="s">
        <v>7</v>
      </c>
      <c r="D4850" s="4" t="s">
        <v>7</v>
      </c>
      <c r="E4850" s="4" t="s">
        <v>13</v>
      </c>
      <c r="F4850" s="4" t="s">
        <v>13</v>
      </c>
      <c r="G4850" s="4" t="s">
        <v>13</v>
      </c>
      <c r="H4850" s="4" t="s">
        <v>11</v>
      </c>
    </row>
    <row r="4851" spans="1:15">
      <c r="A4851" t="n">
        <v>50209</v>
      </c>
      <c r="B4851" s="35" t="n">
        <v>45</v>
      </c>
      <c r="C4851" s="7" t="n">
        <v>2</v>
      </c>
      <c r="D4851" s="7" t="n">
        <v>3</v>
      </c>
      <c r="E4851" s="7" t="n">
        <v>-1.36000001430511</v>
      </c>
      <c r="F4851" s="7" t="n">
        <v>0.0599999986588955</v>
      </c>
      <c r="G4851" s="7" t="n">
        <v>-10.8400001525879</v>
      </c>
      <c r="H4851" s="7" t="n">
        <v>7000</v>
      </c>
    </row>
    <row r="4852" spans="1:15">
      <c r="A4852" t="s">
        <v>4</v>
      </c>
      <c r="B4852" s="4" t="s">
        <v>5</v>
      </c>
      <c r="C4852" s="4" t="s">
        <v>7</v>
      </c>
      <c r="D4852" s="4" t="s">
        <v>7</v>
      </c>
      <c r="E4852" s="4" t="s">
        <v>13</v>
      </c>
      <c r="F4852" s="4" t="s">
        <v>13</v>
      </c>
      <c r="G4852" s="4" t="s">
        <v>13</v>
      </c>
      <c r="H4852" s="4" t="s">
        <v>11</v>
      </c>
      <c r="I4852" s="4" t="s">
        <v>7</v>
      </c>
    </row>
    <row r="4853" spans="1:15">
      <c r="A4853" t="n">
        <v>50226</v>
      </c>
      <c r="B4853" s="35" t="n">
        <v>45</v>
      </c>
      <c r="C4853" s="7" t="n">
        <v>4</v>
      </c>
      <c r="D4853" s="7" t="n">
        <v>3</v>
      </c>
      <c r="E4853" s="7" t="n">
        <v>12.6199998855591</v>
      </c>
      <c r="F4853" s="7" t="n">
        <v>213.270004272461</v>
      </c>
      <c r="G4853" s="7" t="n">
        <v>0</v>
      </c>
      <c r="H4853" s="7" t="n">
        <v>7000</v>
      </c>
      <c r="I4853" s="7" t="n">
        <v>1</v>
      </c>
    </row>
    <row r="4854" spans="1:15">
      <c r="A4854" t="s">
        <v>4</v>
      </c>
      <c r="B4854" s="4" t="s">
        <v>5</v>
      </c>
      <c r="C4854" s="4" t="s">
        <v>7</v>
      </c>
      <c r="D4854" s="4" t="s">
        <v>7</v>
      </c>
      <c r="E4854" s="4" t="s">
        <v>13</v>
      </c>
      <c r="F4854" s="4" t="s">
        <v>11</v>
      </c>
    </row>
    <row r="4855" spans="1:15">
      <c r="A4855" t="n">
        <v>50244</v>
      </c>
      <c r="B4855" s="35" t="n">
        <v>45</v>
      </c>
      <c r="C4855" s="7" t="n">
        <v>5</v>
      </c>
      <c r="D4855" s="7" t="n">
        <v>3</v>
      </c>
      <c r="E4855" s="7" t="n">
        <v>4.80000019073486</v>
      </c>
      <c r="F4855" s="7" t="n">
        <v>7000</v>
      </c>
    </row>
    <row r="4856" spans="1:15">
      <c r="A4856" t="s">
        <v>4</v>
      </c>
      <c r="B4856" s="4" t="s">
        <v>5</v>
      </c>
      <c r="C4856" s="4" t="s">
        <v>7</v>
      </c>
      <c r="D4856" s="4" t="s">
        <v>11</v>
      </c>
      <c r="E4856" s="4" t="s">
        <v>13</v>
      </c>
    </row>
    <row r="4857" spans="1:15">
      <c r="A4857" t="n">
        <v>50253</v>
      </c>
      <c r="B4857" s="17" t="n">
        <v>58</v>
      </c>
      <c r="C4857" s="7" t="n">
        <v>100</v>
      </c>
      <c r="D4857" s="7" t="n">
        <v>1000</v>
      </c>
      <c r="E4857" s="7" t="n">
        <v>1</v>
      </c>
    </row>
    <row r="4858" spans="1:15">
      <c r="A4858" t="s">
        <v>4</v>
      </c>
      <c r="B4858" s="4" t="s">
        <v>5</v>
      </c>
      <c r="C4858" s="4" t="s">
        <v>7</v>
      </c>
      <c r="D4858" s="4" t="s">
        <v>11</v>
      </c>
    </row>
    <row r="4859" spans="1:15">
      <c r="A4859" t="n">
        <v>50261</v>
      </c>
      <c r="B4859" s="17" t="n">
        <v>58</v>
      </c>
      <c r="C4859" s="7" t="n">
        <v>255</v>
      </c>
      <c r="D4859" s="7" t="n">
        <v>0</v>
      </c>
    </row>
    <row r="4860" spans="1:15">
      <c r="A4860" t="s">
        <v>4</v>
      </c>
      <c r="B4860" s="4" t="s">
        <v>5</v>
      </c>
      <c r="C4860" s="4" t="s">
        <v>7</v>
      </c>
      <c r="D4860" s="4" t="s">
        <v>11</v>
      </c>
    </row>
    <row r="4861" spans="1:15">
      <c r="A4861" t="n">
        <v>50265</v>
      </c>
      <c r="B4861" s="35" t="n">
        <v>45</v>
      </c>
      <c r="C4861" s="7" t="n">
        <v>7</v>
      </c>
      <c r="D4861" s="7" t="n">
        <v>255</v>
      </c>
    </row>
    <row r="4862" spans="1:15">
      <c r="A4862" t="s">
        <v>4</v>
      </c>
      <c r="B4862" s="4" t="s">
        <v>5</v>
      </c>
      <c r="C4862" s="4" t="s">
        <v>7</v>
      </c>
      <c r="D4862" s="4" t="s">
        <v>11</v>
      </c>
      <c r="E4862" s="4" t="s">
        <v>13</v>
      </c>
    </row>
    <row r="4863" spans="1:15">
      <c r="A4863" t="n">
        <v>50269</v>
      </c>
      <c r="B4863" s="17" t="n">
        <v>58</v>
      </c>
      <c r="C4863" s="7" t="n">
        <v>101</v>
      </c>
      <c r="D4863" s="7" t="n">
        <v>500</v>
      </c>
      <c r="E4863" s="7" t="n">
        <v>1</v>
      </c>
    </row>
    <row r="4864" spans="1:15">
      <c r="A4864" t="s">
        <v>4</v>
      </c>
      <c r="B4864" s="4" t="s">
        <v>5</v>
      </c>
      <c r="C4864" s="4" t="s">
        <v>7</v>
      </c>
      <c r="D4864" s="4" t="s">
        <v>11</v>
      </c>
    </row>
    <row r="4865" spans="1:9">
      <c r="A4865" t="n">
        <v>50277</v>
      </c>
      <c r="B4865" s="17" t="n">
        <v>58</v>
      </c>
      <c r="C4865" s="7" t="n">
        <v>254</v>
      </c>
      <c r="D4865" s="7" t="n">
        <v>0</v>
      </c>
    </row>
    <row r="4866" spans="1:9">
      <c r="A4866" t="s">
        <v>4</v>
      </c>
      <c r="B4866" s="4" t="s">
        <v>5</v>
      </c>
      <c r="C4866" s="4" t="s">
        <v>7</v>
      </c>
    </row>
    <row r="4867" spans="1:9">
      <c r="A4867" t="n">
        <v>50281</v>
      </c>
      <c r="B4867" s="31" t="n">
        <v>116</v>
      </c>
      <c r="C4867" s="7" t="n">
        <v>0</v>
      </c>
    </row>
    <row r="4868" spans="1:9">
      <c r="A4868" t="s">
        <v>4</v>
      </c>
      <c r="B4868" s="4" t="s">
        <v>5</v>
      </c>
      <c r="C4868" s="4" t="s">
        <v>7</v>
      </c>
      <c r="D4868" s="4" t="s">
        <v>11</v>
      </c>
    </row>
    <row r="4869" spans="1:9">
      <c r="A4869" t="n">
        <v>50283</v>
      </c>
      <c r="B4869" s="31" t="n">
        <v>116</v>
      </c>
      <c r="C4869" s="7" t="n">
        <v>2</v>
      </c>
      <c r="D4869" s="7" t="n">
        <v>1</v>
      </c>
    </row>
    <row r="4870" spans="1:9">
      <c r="A4870" t="s">
        <v>4</v>
      </c>
      <c r="B4870" s="4" t="s">
        <v>5</v>
      </c>
      <c r="C4870" s="4" t="s">
        <v>7</v>
      </c>
      <c r="D4870" s="4" t="s">
        <v>14</v>
      </c>
    </row>
    <row r="4871" spans="1:9">
      <c r="A4871" t="n">
        <v>50287</v>
      </c>
      <c r="B4871" s="31" t="n">
        <v>116</v>
      </c>
      <c r="C4871" s="7" t="n">
        <v>5</v>
      </c>
      <c r="D4871" s="7" t="n">
        <v>1092616192</v>
      </c>
    </row>
    <row r="4872" spans="1:9">
      <c r="A4872" t="s">
        <v>4</v>
      </c>
      <c r="B4872" s="4" t="s">
        <v>5</v>
      </c>
      <c r="C4872" s="4" t="s">
        <v>7</v>
      </c>
      <c r="D4872" s="4" t="s">
        <v>11</v>
      </c>
    </row>
    <row r="4873" spans="1:9">
      <c r="A4873" t="n">
        <v>50293</v>
      </c>
      <c r="B4873" s="31" t="n">
        <v>116</v>
      </c>
      <c r="C4873" s="7" t="n">
        <v>6</v>
      </c>
      <c r="D4873" s="7" t="n">
        <v>1</v>
      </c>
    </row>
    <row r="4874" spans="1:9">
      <c r="A4874" t="s">
        <v>4</v>
      </c>
      <c r="B4874" s="4" t="s">
        <v>5</v>
      </c>
      <c r="C4874" s="4" t="s">
        <v>7</v>
      </c>
      <c r="D4874" s="4" t="s">
        <v>7</v>
      </c>
      <c r="E4874" s="4" t="s">
        <v>13</v>
      </c>
      <c r="F4874" s="4" t="s">
        <v>13</v>
      </c>
      <c r="G4874" s="4" t="s">
        <v>13</v>
      </c>
      <c r="H4874" s="4" t="s">
        <v>11</v>
      </c>
    </row>
    <row r="4875" spans="1:9">
      <c r="A4875" t="n">
        <v>50297</v>
      </c>
      <c r="B4875" s="35" t="n">
        <v>45</v>
      </c>
      <c r="C4875" s="7" t="n">
        <v>2</v>
      </c>
      <c r="D4875" s="7" t="n">
        <v>3</v>
      </c>
      <c r="E4875" s="7" t="n">
        <v>-1.02999997138977</v>
      </c>
      <c r="F4875" s="7" t="n">
        <v>0.189999997615814</v>
      </c>
      <c r="G4875" s="7" t="n">
        <v>-11.1099996566772</v>
      </c>
      <c r="H4875" s="7" t="n">
        <v>0</v>
      </c>
    </row>
    <row r="4876" spans="1:9">
      <c r="A4876" t="s">
        <v>4</v>
      </c>
      <c r="B4876" s="4" t="s">
        <v>5</v>
      </c>
      <c r="C4876" s="4" t="s">
        <v>7</v>
      </c>
      <c r="D4876" s="4" t="s">
        <v>7</v>
      </c>
      <c r="E4876" s="4" t="s">
        <v>13</v>
      </c>
      <c r="F4876" s="4" t="s">
        <v>13</v>
      </c>
      <c r="G4876" s="4" t="s">
        <v>13</v>
      </c>
      <c r="H4876" s="4" t="s">
        <v>11</v>
      </c>
      <c r="I4876" s="4" t="s">
        <v>7</v>
      </c>
    </row>
    <row r="4877" spans="1:9">
      <c r="A4877" t="n">
        <v>50314</v>
      </c>
      <c r="B4877" s="35" t="n">
        <v>45</v>
      </c>
      <c r="C4877" s="7" t="n">
        <v>4</v>
      </c>
      <c r="D4877" s="7" t="n">
        <v>3</v>
      </c>
      <c r="E4877" s="7" t="n">
        <v>354.269989013672</v>
      </c>
      <c r="F4877" s="7" t="n">
        <v>207.949996948242</v>
      </c>
      <c r="G4877" s="7" t="n">
        <v>-5</v>
      </c>
      <c r="H4877" s="7" t="n">
        <v>0</v>
      </c>
      <c r="I4877" s="7" t="n">
        <v>0</v>
      </c>
    </row>
    <row r="4878" spans="1:9">
      <c r="A4878" t="s">
        <v>4</v>
      </c>
      <c r="B4878" s="4" t="s">
        <v>5</v>
      </c>
      <c r="C4878" s="4" t="s">
        <v>7</v>
      </c>
      <c r="D4878" s="4" t="s">
        <v>7</v>
      </c>
      <c r="E4878" s="4" t="s">
        <v>13</v>
      </c>
      <c r="F4878" s="4" t="s">
        <v>11</v>
      </c>
    </row>
    <row r="4879" spans="1:9">
      <c r="A4879" t="n">
        <v>50332</v>
      </c>
      <c r="B4879" s="35" t="n">
        <v>45</v>
      </c>
      <c r="C4879" s="7" t="n">
        <v>5</v>
      </c>
      <c r="D4879" s="7" t="n">
        <v>3</v>
      </c>
      <c r="E4879" s="7" t="n">
        <v>1.5</v>
      </c>
      <c r="F4879" s="7" t="n">
        <v>0</v>
      </c>
    </row>
    <row r="4880" spans="1:9">
      <c r="A4880" t="s">
        <v>4</v>
      </c>
      <c r="B4880" s="4" t="s">
        <v>5</v>
      </c>
      <c r="C4880" s="4" t="s">
        <v>7</v>
      </c>
      <c r="D4880" s="4" t="s">
        <v>7</v>
      </c>
      <c r="E4880" s="4" t="s">
        <v>13</v>
      </c>
      <c r="F4880" s="4" t="s">
        <v>11</v>
      </c>
    </row>
    <row r="4881" spans="1:9">
      <c r="A4881" t="n">
        <v>50341</v>
      </c>
      <c r="B4881" s="35" t="n">
        <v>45</v>
      </c>
      <c r="C4881" s="7" t="n">
        <v>11</v>
      </c>
      <c r="D4881" s="7" t="n">
        <v>3</v>
      </c>
      <c r="E4881" s="7" t="n">
        <v>25.7999992370605</v>
      </c>
      <c r="F4881" s="7" t="n">
        <v>0</v>
      </c>
    </row>
    <row r="4882" spans="1:9">
      <c r="A4882" t="s">
        <v>4</v>
      </c>
      <c r="B4882" s="4" t="s">
        <v>5</v>
      </c>
      <c r="C4882" s="4" t="s">
        <v>7</v>
      </c>
      <c r="D4882" s="4" t="s">
        <v>7</v>
      </c>
      <c r="E4882" s="4" t="s">
        <v>13</v>
      </c>
      <c r="F4882" s="4" t="s">
        <v>13</v>
      </c>
      <c r="G4882" s="4" t="s">
        <v>13</v>
      </c>
      <c r="H4882" s="4" t="s">
        <v>11</v>
      </c>
      <c r="I4882" s="4" t="s">
        <v>7</v>
      </c>
    </row>
    <row r="4883" spans="1:9">
      <c r="A4883" t="n">
        <v>50350</v>
      </c>
      <c r="B4883" s="35" t="n">
        <v>45</v>
      </c>
      <c r="C4883" s="7" t="n">
        <v>4</v>
      </c>
      <c r="D4883" s="7" t="n">
        <v>3</v>
      </c>
      <c r="E4883" s="7" t="n">
        <v>5.90000009536743</v>
      </c>
      <c r="F4883" s="7" t="n">
        <v>233.860000610352</v>
      </c>
      <c r="G4883" s="7" t="n">
        <v>-5</v>
      </c>
      <c r="H4883" s="7" t="n">
        <v>25000</v>
      </c>
      <c r="I4883" s="7" t="n">
        <v>1</v>
      </c>
    </row>
    <row r="4884" spans="1:9">
      <c r="A4884" t="s">
        <v>4</v>
      </c>
      <c r="B4884" s="4" t="s">
        <v>5</v>
      </c>
      <c r="C4884" s="4" t="s">
        <v>7</v>
      </c>
      <c r="D4884" s="4" t="s">
        <v>11</v>
      </c>
    </row>
    <row r="4885" spans="1:9">
      <c r="A4885" t="n">
        <v>50368</v>
      </c>
      <c r="B4885" s="17" t="n">
        <v>58</v>
      </c>
      <c r="C4885" s="7" t="n">
        <v>255</v>
      </c>
      <c r="D4885" s="7" t="n">
        <v>0</v>
      </c>
    </row>
    <row r="4886" spans="1:9">
      <c r="A4886" t="s">
        <v>4</v>
      </c>
      <c r="B4886" s="4" t="s">
        <v>5</v>
      </c>
      <c r="C4886" s="4" t="s">
        <v>7</v>
      </c>
      <c r="D4886" s="4" t="s">
        <v>11</v>
      </c>
      <c r="E4886" s="4" t="s">
        <v>8</v>
      </c>
    </row>
    <row r="4887" spans="1:9">
      <c r="A4887" t="n">
        <v>50372</v>
      </c>
      <c r="B4887" s="38" t="n">
        <v>51</v>
      </c>
      <c r="C4887" s="7" t="n">
        <v>4</v>
      </c>
      <c r="D4887" s="7" t="n">
        <v>3</v>
      </c>
      <c r="E4887" s="7" t="s">
        <v>524</v>
      </c>
    </row>
    <row r="4888" spans="1:9">
      <c r="A4888" t="s">
        <v>4</v>
      </c>
      <c r="B4888" s="4" t="s">
        <v>5</v>
      </c>
      <c r="C4888" s="4" t="s">
        <v>11</v>
      </c>
    </row>
    <row r="4889" spans="1:9">
      <c r="A4889" t="n">
        <v>50386</v>
      </c>
      <c r="B4889" s="24" t="n">
        <v>16</v>
      </c>
      <c r="C4889" s="7" t="n">
        <v>0</v>
      </c>
    </row>
    <row r="4890" spans="1:9">
      <c r="A4890" t="s">
        <v>4</v>
      </c>
      <c r="B4890" s="4" t="s">
        <v>5</v>
      </c>
      <c r="C4890" s="4" t="s">
        <v>11</v>
      </c>
      <c r="D4890" s="4" t="s">
        <v>7</v>
      </c>
      <c r="E4890" s="4" t="s">
        <v>14</v>
      </c>
      <c r="F4890" s="4" t="s">
        <v>79</v>
      </c>
      <c r="G4890" s="4" t="s">
        <v>7</v>
      </c>
      <c r="H4890" s="4" t="s">
        <v>7</v>
      </c>
      <c r="I4890" s="4" t="s">
        <v>7</v>
      </c>
      <c r="J4890" s="4" t="s">
        <v>14</v>
      </c>
      <c r="K4890" s="4" t="s">
        <v>79</v>
      </c>
      <c r="L4890" s="4" t="s">
        <v>7</v>
      </c>
      <c r="M4890" s="4" t="s">
        <v>7</v>
      </c>
    </row>
    <row r="4891" spans="1:9">
      <c r="A4891" t="n">
        <v>50389</v>
      </c>
      <c r="B4891" s="39" t="n">
        <v>26</v>
      </c>
      <c r="C4891" s="7" t="n">
        <v>3</v>
      </c>
      <c r="D4891" s="7" t="n">
        <v>17</v>
      </c>
      <c r="E4891" s="7" t="n">
        <v>60344</v>
      </c>
      <c r="F4891" s="7" t="s">
        <v>525</v>
      </c>
      <c r="G4891" s="7" t="n">
        <v>2</v>
      </c>
      <c r="H4891" s="7" t="n">
        <v>3</v>
      </c>
      <c r="I4891" s="7" t="n">
        <v>17</v>
      </c>
      <c r="J4891" s="7" t="n">
        <v>60345</v>
      </c>
      <c r="K4891" s="7" t="s">
        <v>526</v>
      </c>
      <c r="L4891" s="7" t="n">
        <v>2</v>
      </c>
      <c r="M4891" s="7" t="n">
        <v>0</v>
      </c>
    </row>
    <row r="4892" spans="1:9">
      <c r="A4892" t="s">
        <v>4</v>
      </c>
      <c r="B4892" s="4" t="s">
        <v>5</v>
      </c>
    </row>
    <row r="4893" spans="1:9">
      <c r="A4893" t="n">
        <v>50592</v>
      </c>
      <c r="B4893" s="40" t="n">
        <v>28</v>
      </c>
    </row>
    <row r="4894" spans="1:9">
      <c r="A4894" t="s">
        <v>4</v>
      </c>
      <c r="B4894" s="4" t="s">
        <v>5</v>
      </c>
      <c r="C4894" s="4" t="s">
        <v>11</v>
      </c>
      <c r="D4894" s="4" t="s">
        <v>11</v>
      </c>
      <c r="E4894" s="4" t="s">
        <v>11</v>
      </c>
    </row>
    <row r="4895" spans="1:9">
      <c r="A4895" t="n">
        <v>50593</v>
      </c>
      <c r="B4895" s="48" t="n">
        <v>61</v>
      </c>
      <c r="C4895" s="7" t="n">
        <v>0</v>
      </c>
      <c r="D4895" s="7" t="n">
        <v>3</v>
      </c>
      <c r="E4895" s="7" t="n">
        <v>1000</v>
      </c>
    </row>
    <row r="4896" spans="1:9">
      <c r="A4896" t="s">
        <v>4</v>
      </c>
      <c r="B4896" s="4" t="s">
        <v>5</v>
      </c>
      <c r="C4896" s="4" t="s">
        <v>7</v>
      </c>
      <c r="D4896" s="4" t="s">
        <v>11</v>
      </c>
      <c r="E4896" s="4" t="s">
        <v>11</v>
      </c>
      <c r="F4896" s="4" t="s">
        <v>7</v>
      </c>
    </row>
    <row r="4897" spans="1:13">
      <c r="A4897" t="n">
        <v>50600</v>
      </c>
      <c r="B4897" s="43" t="n">
        <v>25</v>
      </c>
      <c r="C4897" s="7" t="n">
        <v>1</v>
      </c>
      <c r="D4897" s="7" t="n">
        <v>60</v>
      </c>
      <c r="E4897" s="7" t="n">
        <v>640</v>
      </c>
      <c r="F4897" s="7" t="n">
        <v>2</v>
      </c>
    </row>
    <row r="4898" spans="1:13">
      <c r="A4898" t="s">
        <v>4</v>
      </c>
      <c r="B4898" s="4" t="s">
        <v>5</v>
      </c>
      <c r="C4898" s="4" t="s">
        <v>7</v>
      </c>
      <c r="D4898" s="4" t="s">
        <v>11</v>
      </c>
      <c r="E4898" s="4" t="s">
        <v>8</v>
      </c>
    </row>
    <row r="4899" spans="1:13">
      <c r="A4899" t="n">
        <v>50607</v>
      </c>
      <c r="B4899" s="38" t="n">
        <v>51</v>
      </c>
      <c r="C4899" s="7" t="n">
        <v>4</v>
      </c>
      <c r="D4899" s="7" t="n">
        <v>0</v>
      </c>
      <c r="E4899" s="7" t="s">
        <v>231</v>
      </c>
    </row>
    <row r="4900" spans="1:13">
      <c r="A4900" t="s">
        <v>4</v>
      </c>
      <c r="B4900" s="4" t="s">
        <v>5</v>
      </c>
      <c r="C4900" s="4" t="s">
        <v>11</v>
      </c>
    </row>
    <row r="4901" spans="1:13">
      <c r="A4901" t="n">
        <v>50620</v>
      </c>
      <c r="B4901" s="24" t="n">
        <v>16</v>
      </c>
      <c r="C4901" s="7" t="n">
        <v>0</v>
      </c>
    </row>
    <row r="4902" spans="1:13">
      <c r="A4902" t="s">
        <v>4</v>
      </c>
      <c r="B4902" s="4" t="s">
        <v>5</v>
      </c>
      <c r="C4902" s="4" t="s">
        <v>11</v>
      </c>
      <c r="D4902" s="4" t="s">
        <v>7</v>
      </c>
      <c r="E4902" s="4" t="s">
        <v>14</v>
      </c>
      <c r="F4902" s="4" t="s">
        <v>79</v>
      </c>
      <c r="G4902" s="4" t="s">
        <v>7</v>
      </c>
      <c r="H4902" s="4" t="s">
        <v>7</v>
      </c>
      <c r="I4902" s="4" t="s">
        <v>7</v>
      </c>
      <c r="J4902" s="4" t="s">
        <v>14</v>
      </c>
      <c r="K4902" s="4" t="s">
        <v>79</v>
      </c>
      <c r="L4902" s="4" t="s">
        <v>7</v>
      </c>
      <c r="M4902" s="4" t="s">
        <v>7</v>
      </c>
      <c r="N4902" s="4" t="s">
        <v>7</v>
      </c>
      <c r="O4902" s="4" t="s">
        <v>14</v>
      </c>
      <c r="P4902" s="4" t="s">
        <v>79</v>
      </c>
      <c r="Q4902" s="4" t="s">
        <v>7</v>
      </c>
      <c r="R4902" s="4" t="s">
        <v>7</v>
      </c>
    </row>
    <row r="4903" spans="1:13">
      <c r="A4903" t="n">
        <v>50623</v>
      </c>
      <c r="B4903" s="39" t="n">
        <v>26</v>
      </c>
      <c r="C4903" s="7" t="n">
        <v>0</v>
      </c>
      <c r="D4903" s="7" t="n">
        <v>17</v>
      </c>
      <c r="E4903" s="7" t="n">
        <v>60346</v>
      </c>
      <c r="F4903" s="7" t="s">
        <v>527</v>
      </c>
      <c r="G4903" s="7" t="n">
        <v>2</v>
      </c>
      <c r="H4903" s="7" t="n">
        <v>3</v>
      </c>
      <c r="I4903" s="7" t="n">
        <v>17</v>
      </c>
      <c r="J4903" s="7" t="n">
        <v>60347</v>
      </c>
      <c r="K4903" s="7" t="s">
        <v>528</v>
      </c>
      <c r="L4903" s="7" t="n">
        <v>2</v>
      </c>
      <c r="M4903" s="7" t="n">
        <v>3</v>
      </c>
      <c r="N4903" s="7" t="n">
        <v>17</v>
      </c>
      <c r="O4903" s="7" t="n">
        <v>60348</v>
      </c>
      <c r="P4903" s="7" t="s">
        <v>529</v>
      </c>
      <c r="Q4903" s="7" t="n">
        <v>2</v>
      </c>
      <c r="R4903" s="7" t="n">
        <v>0</v>
      </c>
    </row>
    <row r="4904" spans="1:13">
      <c r="A4904" t="s">
        <v>4</v>
      </c>
      <c r="B4904" s="4" t="s">
        <v>5</v>
      </c>
    </row>
    <row r="4905" spans="1:13">
      <c r="A4905" t="n">
        <v>50913</v>
      </c>
      <c r="B4905" s="40" t="n">
        <v>28</v>
      </c>
    </row>
    <row r="4906" spans="1:13">
      <c r="A4906" t="s">
        <v>4</v>
      </c>
      <c r="B4906" s="4" t="s">
        <v>5</v>
      </c>
      <c r="C4906" s="4" t="s">
        <v>7</v>
      </c>
      <c r="D4906" s="4" t="s">
        <v>11</v>
      </c>
      <c r="E4906" s="4" t="s">
        <v>11</v>
      </c>
      <c r="F4906" s="4" t="s">
        <v>7</v>
      </c>
    </row>
    <row r="4907" spans="1:13">
      <c r="A4907" t="n">
        <v>50914</v>
      </c>
      <c r="B4907" s="43" t="n">
        <v>25</v>
      </c>
      <c r="C4907" s="7" t="n">
        <v>1</v>
      </c>
      <c r="D4907" s="7" t="n">
        <v>65535</v>
      </c>
      <c r="E4907" s="7" t="n">
        <v>65535</v>
      </c>
      <c r="F4907" s="7" t="n">
        <v>0</v>
      </c>
    </row>
    <row r="4908" spans="1:13">
      <c r="A4908" t="s">
        <v>4</v>
      </c>
      <c r="B4908" s="4" t="s">
        <v>5</v>
      </c>
      <c r="C4908" s="4" t="s">
        <v>11</v>
      </c>
      <c r="D4908" s="4" t="s">
        <v>11</v>
      </c>
      <c r="E4908" s="4" t="s">
        <v>11</v>
      </c>
    </row>
    <row r="4909" spans="1:13">
      <c r="A4909" t="n">
        <v>50921</v>
      </c>
      <c r="B4909" s="48" t="n">
        <v>61</v>
      </c>
      <c r="C4909" s="7" t="n">
        <v>3</v>
      </c>
      <c r="D4909" s="7" t="n">
        <v>0</v>
      </c>
      <c r="E4909" s="7" t="n">
        <v>1000</v>
      </c>
    </row>
    <row r="4910" spans="1:13">
      <c r="A4910" t="s">
        <v>4</v>
      </c>
      <c r="B4910" s="4" t="s">
        <v>5</v>
      </c>
      <c r="C4910" s="4" t="s">
        <v>11</v>
      </c>
    </row>
    <row r="4911" spans="1:13">
      <c r="A4911" t="n">
        <v>50928</v>
      </c>
      <c r="B4911" s="24" t="n">
        <v>16</v>
      </c>
      <c r="C4911" s="7" t="n">
        <v>300</v>
      </c>
    </row>
    <row r="4912" spans="1:13">
      <c r="A4912" t="s">
        <v>4</v>
      </c>
      <c r="B4912" s="4" t="s">
        <v>5</v>
      </c>
      <c r="C4912" s="4" t="s">
        <v>7</v>
      </c>
      <c r="D4912" s="4" t="s">
        <v>11</v>
      </c>
      <c r="E4912" s="4" t="s">
        <v>8</v>
      </c>
    </row>
    <row r="4913" spans="1:18">
      <c r="A4913" t="n">
        <v>50931</v>
      </c>
      <c r="B4913" s="38" t="n">
        <v>51</v>
      </c>
      <c r="C4913" s="7" t="n">
        <v>4</v>
      </c>
      <c r="D4913" s="7" t="n">
        <v>3</v>
      </c>
      <c r="E4913" s="7" t="s">
        <v>457</v>
      </c>
    </row>
    <row r="4914" spans="1:18">
      <c r="A4914" t="s">
        <v>4</v>
      </c>
      <c r="B4914" s="4" t="s">
        <v>5</v>
      </c>
      <c r="C4914" s="4" t="s">
        <v>11</v>
      </c>
    </row>
    <row r="4915" spans="1:18">
      <c r="A4915" t="n">
        <v>50949</v>
      </c>
      <c r="B4915" s="24" t="n">
        <v>16</v>
      </c>
      <c r="C4915" s="7" t="n">
        <v>0</v>
      </c>
    </row>
    <row r="4916" spans="1:18">
      <c r="A4916" t="s">
        <v>4</v>
      </c>
      <c r="B4916" s="4" t="s">
        <v>5</v>
      </c>
      <c r="C4916" s="4" t="s">
        <v>11</v>
      </c>
      <c r="D4916" s="4" t="s">
        <v>7</v>
      </c>
      <c r="E4916" s="4" t="s">
        <v>14</v>
      </c>
      <c r="F4916" s="4" t="s">
        <v>79</v>
      </c>
      <c r="G4916" s="4" t="s">
        <v>7</v>
      </c>
      <c r="H4916" s="4" t="s">
        <v>7</v>
      </c>
      <c r="I4916" s="4" t="s">
        <v>7</v>
      </c>
      <c r="J4916" s="4" t="s">
        <v>14</v>
      </c>
      <c r="K4916" s="4" t="s">
        <v>79</v>
      </c>
      <c r="L4916" s="4" t="s">
        <v>7</v>
      </c>
      <c r="M4916" s="4" t="s">
        <v>7</v>
      </c>
      <c r="N4916" s="4" t="s">
        <v>7</v>
      </c>
      <c r="O4916" s="4" t="s">
        <v>14</v>
      </c>
      <c r="P4916" s="4" t="s">
        <v>79</v>
      </c>
      <c r="Q4916" s="4" t="s">
        <v>7</v>
      </c>
      <c r="R4916" s="4" t="s">
        <v>7</v>
      </c>
    </row>
    <row r="4917" spans="1:18">
      <c r="A4917" t="n">
        <v>50952</v>
      </c>
      <c r="B4917" s="39" t="n">
        <v>26</v>
      </c>
      <c r="C4917" s="7" t="n">
        <v>3</v>
      </c>
      <c r="D4917" s="7" t="n">
        <v>17</v>
      </c>
      <c r="E4917" s="7" t="n">
        <v>60349</v>
      </c>
      <c r="F4917" s="7" t="s">
        <v>530</v>
      </c>
      <c r="G4917" s="7" t="n">
        <v>2</v>
      </c>
      <c r="H4917" s="7" t="n">
        <v>3</v>
      </c>
      <c r="I4917" s="7" t="n">
        <v>17</v>
      </c>
      <c r="J4917" s="7" t="n">
        <v>60350</v>
      </c>
      <c r="K4917" s="7" t="s">
        <v>531</v>
      </c>
      <c r="L4917" s="7" t="n">
        <v>2</v>
      </c>
      <c r="M4917" s="7" t="n">
        <v>3</v>
      </c>
      <c r="N4917" s="7" t="n">
        <v>17</v>
      </c>
      <c r="O4917" s="7" t="n">
        <v>60351</v>
      </c>
      <c r="P4917" s="7" t="s">
        <v>532</v>
      </c>
      <c r="Q4917" s="7" t="n">
        <v>2</v>
      </c>
      <c r="R4917" s="7" t="n">
        <v>0</v>
      </c>
    </row>
    <row r="4918" spans="1:18">
      <c r="A4918" t="s">
        <v>4</v>
      </c>
      <c r="B4918" s="4" t="s">
        <v>5</v>
      </c>
    </row>
    <row r="4919" spans="1:18">
      <c r="A4919" t="n">
        <v>51201</v>
      </c>
      <c r="B4919" s="40" t="n">
        <v>28</v>
      </c>
    </row>
    <row r="4920" spans="1:18">
      <c r="A4920" t="s">
        <v>4</v>
      </c>
      <c r="B4920" s="4" t="s">
        <v>5</v>
      </c>
      <c r="C4920" s="4" t="s">
        <v>7</v>
      </c>
      <c r="D4920" s="4" t="s">
        <v>11</v>
      </c>
      <c r="E4920" s="4" t="s">
        <v>8</v>
      </c>
    </row>
    <row r="4921" spans="1:18">
      <c r="A4921" t="n">
        <v>51202</v>
      </c>
      <c r="B4921" s="38" t="n">
        <v>51</v>
      </c>
      <c r="C4921" s="7" t="n">
        <v>4</v>
      </c>
      <c r="D4921" s="7" t="n">
        <v>0</v>
      </c>
      <c r="E4921" s="7" t="s">
        <v>121</v>
      </c>
    </row>
    <row r="4922" spans="1:18">
      <c r="A4922" t="s">
        <v>4</v>
      </c>
      <c r="B4922" s="4" t="s">
        <v>5</v>
      </c>
      <c r="C4922" s="4" t="s">
        <v>11</v>
      </c>
    </row>
    <row r="4923" spans="1:18">
      <c r="A4923" t="n">
        <v>51216</v>
      </c>
      <c r="B4923" s="24" t="n">
        <v>16</v>
      </c>
      <c r="C4923" s="7" t="n">
        <v>0</v>
      </c>
    </row>
    <row r="4924" spans="1:18">
      <c r="A4924" t="s">
        <v>4</v>
      </c>
      <c r="B4924" s="4" t="s">
        <v>5</v>
      </c>
      <c r="C4924" s="4" t="s">
        <v>11</v>
      </c>
      <c r="D4924" s="4" t="s">
        <v>7</v>
      </c>
      <c r="E4924" s="4" t="s">
        <v>14</v>
      </c>
      <c r="F4924" s="4" t="s">
        <v>79</v>
      </c>
      <c r="G4924" s="4" t="s">
        <v>7</v>
      </c>
      <c r="H4924" s="4" t="s">
        <v>7</v>
      </c>
    </row>
    <row r="4925" spans="1:18">
      <c r="A4925" t="n">
        <v>51219</v>
      </c>
      <c r="B4925" s="39" t="n">
        <v>26</v>
      </c>
      <c r="C4925" s="7" t="n">
        <v>0</v>
      </c>
      <c r="D4925" s="7" t="n">
        <v>17</v>
      </c>
      <c r="E4925" s="7" t="n">
        <v>60352</v>
      </c>
      <c r="F4925" s="7" t="s">
        <v>533</v>
      </c>
      <c r="G4925" s="7" t="n">
        <v>2</v>
      </c>
      <c r="H4925" s="7" t="n">
        <v>0</v>
      </c>
    </row>
    <row r="4926" spans="1:18">
      <c r="A4926" t="s">
        <v>4</v>
      </c>
      <c r="B4926" s="4" t="s">
        <v>5</v>
      </c>
    </row>
    <row r="4927" spans="1:18">
      <c r="A4927" t="n">
        <v>51241</v>
      </c>
      <c r="B4927" s="40" t="n">
        <v>28</v>
      </c>
    </row>
    <row r="4928" spans="1:18">
      <c r="A4928" t="s">
        <v>4</v>
      </c>
      <c r="B4928" s="4" t="s">
        <v>5</v>
      </c>
      <c r="C4928" s="4" t="s">
        <v>11</v>
      </c>
      <c r="D4928" s="4" t="s">
        <v>7</v>
      </c>
    </row>
    <row r="4929" spans="1:18">
      <c r="A4929" t="n">
        <v>51242</v>
      </c>
      <c r="B4929" s="44" t="n">
        <v>89</v>
      </c>
      <c r="C4929" s="7" t="n">
        <v>65533</v>
      </c>
      <c r="D4929" s="7" t="n">
        <v>1</v>
      </c>
    </row>
    <row r="4930" spans="1:18">
      <c r="A4930" t="s">
        <v>4</v>
      </c>
      <c r="B4930" s="4" t="s">
        <v>5</v>
      </c>
      <c r="C4930" s="4" t="s">
        <v>7</v>
      </c>
      <c r="D4930" s="4" t="s">
        <v>11</v>
      </c>
      <c r="E4930" s="4" t="s">
        <v>13</v>
      </c>
    </row>
    <row r="4931" spans="1:18">
      <c r="A4931" t="n">
        <v>51246</v>
      </c>
      <c r="B4931" s="17" t="n">
        <v>58</v>
      </c>
      <c r="C4931" s="7" t="n">
        <v>101</v>
      </c>
      <c r="D4931" s="7" t="n">
        <v>300</v>
      </c>
      <c r="E4931" s="7" t="n">
        <v>1</v>
      </c>
    </row>
    <row r="4932" spans="1:18">
      <c r="A4932" t="s">
        <v>4</v>
      </c>
      <c r="B4932" s="4" t="s">
        <v>5</v>
      </c>
      <c r="C4932" s="4" t="s">
        <v>7</v>
      </c>
      <c r="D4932" s="4" t="s">
        <v>11</v>
      </c>
    </row>
    <row r="4933" spans="1:18">
      <c r="A4933" t="n">
        <v>51254</v>
      </c>
      <c r="B4933" s="17" t="n">
        <v>58</v>
      </c>
      <c r="C4933" s="7" t="n">
        <v>254</v>
      </c>
      <c r="D4933" s="7" t="n">
        <v>0</v>
      </c>
    </row>
    <row r="4934" spans="1:18">
      <c r="A4934" t="s">
        <v>4</v>
      </c>
      <c r="B4934" s="4" t="s">
        <v>5</v>
      </c>
      <c r="C4934" s="4" t="s">
        <v>7</v>
      </c>
      <c r="D4934" s="4" t="s">
        <v>7</v>
      </c>
      <c r="E4934" s="4" t="s">
        <v>13</v>
      </c>
      <c r="F4934" s="4" t="s">
        <v>13</v>
      </c>
      <c r="G4934" s="4" t="s">
        <v>13</v>
      </c>
      <c r="H4934" s="4" t="s">
        <v>11</v>
      </c>
    </row>
    <row r="4935" spans="1:18">
      <c r="A4935" t="n">
        <v>51258</v>
      </c>
      <c r="B4935" s="35" t="n">
        <v>45</v>
      </c>
      <c r="C4935" s="7" t="n">
        <v>2</v>
      </c>
      <c r="D4935" s="7" t="n">
        <v>3</v>
      </c>
      <c r="E4935" s="7" t="n">
        <v>-1.4099999666214</v>
      </c>
      <c r="F4935" s="7" t="n">
        <v>0.219999998807907</v>
      </c>
      <c r="G4935" s="7" t="n">
        <v>-11.1899995803833</v>
      </c>
      <c r="H4935" s="7" t="n">
        <v>0</v>
      </c>
    </row>
    <row r="4936" spans="1:18">
      <c r="A4936" t="s">
        <v>4</v>
      </c>
      <c r="B4936" s="4" t="s">
        <v>5</v>
      </c>
      <c r="C4936" s="4" t="s">
        <v>7</v>
      </c>
      <c r="D4936" s="4" t="s">
        <v>7</v>
      </c>
      <c r="E4936" s="4" t="s">
        <v>13</v>
      </c>
      <c r="F4936" s="4" t="s">
        <v>13</v>
      </c>
      <c r="G4936" s="4" t="s">
        <v>13</v>
      </c>
      <c r="H4936" s="4" t="s">
        <v>11</v>
      </c>
      <c r="I4936" s="4" t="s">
        <v>7</v>
      </c>
    </row>
    <row r="4937" spans="1:18">
      <c r="A4937" t="n">
        <v>51275</v>
      </c>
      <c r="B4937" s="35" t="n">
        <v>45</v>
      </c>
      <c r="C4937" s="7" t="n">
        <v>4</v>
      </c>
      <c r="D4937" s="7" t="n">
        <v>3</v>
      </c>
      <c r="E4937" s="7" t="n">
        <v>4.15999984741211</v>
      </c>
      <c r="F4937" s="7" t="n">
        <v>186.139999389648</v>
      </c>
      <c r="G4937" s="7" t="n">
        <v>-5</v>
      </c>
      <c r="H4937" s="7" t="n">
        <v>0</v>
      </c>
      <c r="I4937" s="7" t="n">
        <v>0</v>
      </c>
    </row>
    <row r="4938" spans="1:18">
      <c r="A4938" t="s">
        <v>4</v>
      </c>
      <c r="B4938" s="4" t="s">
        <v>5</v>
      </c>
      <c r="C4938" s="4" t="s">
        <v>7</v>
      </c>
      <c r="D4938" s="4" t="s">
        <v>7</v>
      </c>
      <c r="E4938" s="4" t="s">
        <v>13</v>
      </c>
      <c r="F4938" s="4" t="s">
        <v>11</v>
      </c>
    </row>
    <row r="4939" spans="1:18">
      <c r="A4939" t="n">
        <v>51293</v>
      </c>
      <c r="B4939" s="35" t="n">
        <v>45</v>
      </c>
      <c r="C4939" s="7" t="n">
        <v>5</v>
      </c>
      <c r="D4939" s="7" t="n">
        <v>3</v>
      </c>
      <c r="E4939" s="7" t="n">
        <v>1.5</v>
      </c>
      <c r="F4939" s="7" t="n">
        <v>0</v>
      </c>
    </row>
    <row r="4940" spans="1:18">
      <c r="A4940" t="s">
        <v>4</v>
      </c>
      <c r="B4940" s="4" t="s">
        <v>5</v>
      </c>
      <c r="C4940" s="4" t="s">
        <v>7</v>
      </c>
      <c r="D4940" s="4" t="s">
        <v>7</v>
      </c>
      <c r="E4940" s="4" t="s">
        <v>13</v>
      </c>
      <c r="F4940" s="4" t="s">
        <v>11</v>
      </c>
    </row>
    <row r="4941" spans="1:18">
      <c r="A4941" t="n">
        <v>51302</v>
      </c>
      <c r="B4941" s="35" t="n">
        <v>45</v>
      </c>
      <c r="C4941" s="7" t="n">
        <v>11</v>
      </c>
      <c r="D4941" s="7" t="n">
        <v>3</v>
      </c>
      <c r="E4941" s="7" t="n">
        <v>25.7999992370605</v>
      </c>
      <c r="F4941" s="7" t="n">
        <v>0</v>
      </c>
    </row>
    <row r="4942" spans="1:18">
      <c r="A4942" t="s">
        <v>4</v>
      </c>
      <c r="B4942" s="4" t="s">
        <v>5</v>
      </c>
      <c r="C4942" s="4" t="s">
        <v>7</v>
      </c>
      <c r="D4942" s="4" t="s">
        <v>7</v>
      </c>
      <c r="E4942" s="4" t="s">
        <v>13</v>
      </c>
      <c r="F4942" s="4" t="s">
        <v>13</v>
      </c>
      <c r="G4942" s="4" t="s">
        <v>13</v>
      </c>
      <c r="H4942" s="4" t="s">
        <v>11</v>
      </c>
    </row>
    <row r="4943" spans="1:18">
      <c r="A4943" t="n">
        <v>51311</v>
      </c>
      <c r="B4943" s="35" t="n">
        <v>45</v>
      </c>
      <c r="C4943" s="7" t="n">
        <v>2</v>
      </c>
      <c r="D4943" s="7" t="n">
        <v>3</v>
      </c>
      <c r="E4943" s="7" t="n">
        <v>-1.42999994754791</v>
      </c>
      <c r="F4943" s="7" t="n">
        <v>0.219999998807907</v>
      </c>
      <c r="G4943" s="7" t="n">
        <v>-11.1800003051758</v>
      </c>
      <c r="H4943" s="7" t="n">
        <v>25000</v>
      </c>
    </row>
    <row r="4944" spans="1:18">
      <c r="A4944" t="s">
        <v>4</v>
      </c>
      <c r="B4944" s="4" t="s">
        <v>5</v>
      </c>
      <c r="C4944" s="4" t="s">
        <v>7</v>
      </c>
      <c r="D4944" s="4" t="s">
        <v>7</v>
      </c>
      <c r="E4944" s="4" t="s">
        <v>13</v>
      </c>
      <c r="F4944" s="4" t="s">
        <v>13</v>
      </c>
      <c r="G4944" s="4" t="s">
        <v>13</v>
      </c>
      <c r="H4944" s="4" t="s">
        <v>11</v>
      </c>
      <c r="I4944" s="4" t="s">
        <v>7</v>
      </c>
    </row>
    <row r="4945" spans="1:9">
      <c r="A4945" t="n">
        <v>51328</v>
      </c>
      <c r="B4945" s="35" t="n">
        <v>45</v>
      </c>
      <c r="C4945" s="7" t="n">
        <v>4</v>
      </c>
      <c r="D4945" s="7" t="n">
        <v>3</v>
      </c>
      <c r="E4945" s="7" t="n">
        <v>4.15999984741211</v>
      </c>
      <c r="F4945" s="7" t="n">
        <v>194.970001220703</v>
      </c>
      <c r="G4945" s="7" t="n">
        <v>-5</v>
      </c>
      <c r="H4945" s="7" t="n">
        <v>25000</v>
      </c>
      <c r="I4945" s="7" t="n">
        <v>1</v>
      </c>
    </row>
    <row r="4946" spans="1:9">
      <c r="A4946" t="s">
        <v>4</v>
      </c>
      <c r="B4946" s="4" t="s">
        <v>5</v>
      </c>
      <c r="C4946" s="4" t="s">
        <v>7</v>
      </c>
      <c r="D4946" s="4" t="s">
        <v>11</v>
      </c>
    </row>
    <row r="4947" spans="1:9">
      <c r="A4947" t="n">
        <v>51346</v>
      </c>
      <c r="B4947" s="17" t="n">
        <v>58</v>
      </c>
      <c r="C4947" s="7" t="n">
        <v>255</v>
      </c>
      <c r="D4947" s="7" t="n">
        <v>0</v>
      </c>
    </row>
    <row r="4948" spans="1:9">
      <c r="A4948" t="s">
        <v>4</v>
      </c>
      <c r="B4948" s="4" t="s">
        <v>5</v>
      </c>
      <c r="C4948" s="4" t="s">
        <v>11</v>
      </c>
      <c r="D4948" s="4" t="s">
        <v>11</v>
      </c>
      <c r="E4948" s="4" t="s">
        <v>11</v>
      </c>
    </row>
    <row r="4949" spans="1:9">
      <c r="A4949" t="n">
        <v>51350</v>
      </c>
      <c r="B4949" s="48" t="n">
        <v>61</v>
      </c>
      <c r="C4949" s="7" t="n">
        <v>0</v>
      </c>
      <c r="D4949" s="7" t="n">
        <v>65533</v>
      </c>
      <c r="E4949" s="7" t="n">
        <v>1000</v>
      </c>
    </row>
    <row r="4950" spans="1:9">
      <c r="A4950" t="s">
        <v>4</v>
      </c>
      <c r="B4950" s="4" t="s">
        <v>5</v>
      </c>
      <c r="C4950" s="4" t="s">
        <v>11</v>
      </c>
    </row>
    <row r="4951" spans="1:9">
      <c r="A4951" t="n">
        <v>51357</v>
      </c>
      <c r="B4951" s="24" t="n">
        <v>16</v>
      </c>
      <c r="C4951" s="7" t="n">
        <v>300</v>
      </c>
    </row>
    <row r="4952" spans="1:9">
      <c r="A4952" t="s">
        <v>4</v>
      </c>
      <c r="B4952" s="4" t="s">
        <v>5</v>
      </c>
      <c r="C4952" s="4" t="s">
        <v>7</v>
      </c>
      <c r="D4952" s="4" t="s">
        <v>11</v>
      </c>
      <c r="E4952" s="4" t="s">
        <v>8</v>
      </c>
    </row>
    <row r="4953" spans="1:9">
      <c r="A4953" t="n">
        <v>51360</v>
      </c>
      <c r="B4953" s="38" t="n">
        <v>51</v>
      </c>
      <c r="C4953" s="7" t="n">
        <v>4</v>
      </c>
      <c r="D4953" s="7" t="n">
        <v>0</v>
      </c>
      <c r="E4953" s="7" t="s">
        <v>285</v>
      </c>
    </row>
    <row r="4954" spans="1:9">
      <c r="A4954" t="s">
        <v>4</v>
      </c>
      <c r="B4954" s="4" t="s">
        <v>5</v>
      </c>
      <c r="C4954" s="4" t="s">
        <v>11</v>
      </c>
    </row>
    <row r="4955" spans="1:9">
      <c r="A4955" t="n">
        <v>51374</v>
      </c>
      <c r="B4955" s="24" t="n">
        <v>16</v>
      </c>
      <c r="C4955" s="7" t="n">
        <v>0</v>
      </c>
    </row>
    <row r="4956" spans="1:9">
      <c r="A4956" t="s">
        <v>4</v>
      </c>
      <c r="B4956" s="4" t="s">
        <v>5</v>
      </c>
      <c r="C4956" s="4" t="s">
        <v>11</v>
      </c>
      <c r="D4956" s="4" t="s">
        <v>7</v>
      </c>
      <c r="E4956" s="4" t="s">
        <v>14</v>
      </c>
      <c r="F4956" s="4" t="s">
        <v>79</v>
      </c>
      <c r="G4956" s="4" t="s">
        <v>7</v>
      </c>
      <c r="H4956" s="4" t="s">
        <v>7</v>
      </c>
      <c r="I4956" s="4" t="s">
        <v>7</v>
      </c>
      <c r="J4956" s="4" t="s">
        <v>14</v>
      </c>
      <c r="K4956" s="4" t="s">
        <v>79</v>
      </c>
      <c r="L4956" s="4" t="s">
        <v>7</v>
      </c>
      <c r="M4956" s="4" t="s">
        <v>7</v>
      </c>
      <c r="N4956" s="4" t="s">
        <v>7</v>
      </c>
      <c r="O4956" s="4" t="s">
        <v>14</v>
      </c>
      <c r="P4956" s="4" t="s">
        <v>79</v>
      </c>
      <c r="Q4956" s="4" t="s">
        <v>7</v>
      </c>
      <c r="R4956" s="4" t="s">
        <v>7</v>
      </c>
    </row>
    <row r="4957" spans="1:9">
      <c r="A4957" t="n">
        <v>51377</v>
      </c>
      <c r="B4957" s="39" t="n">
        <v>26</v>
      </c>
      <c r="C4957" s="7" t="n">
        <v>0</v>
      </c>
      <c r="D4957" s="7" t="n">
        <v>17</v>
      </c>
      <c r="E4957" s="7" t="n">
        <v>60353</v>
      </c>
      <c r="F4957" s="7" t="s">
        <v>534</v>
      </c>
      <c r="G4957" s="7" t="n">
        <v>2</v>
      </c>
      <c r="H4957" s="7" t="n">
        <v>3</v>
      </c>
      <c r="I4957" s="7" t="n">
        <v>17</v>
      </c>
      <c r="J4957" s="7" t="n">
        <v>60354</v>
      </c>
      <c r="K4957" s="7" t="s">
        <v>535</v>
      </c>
      <c r="L4957" s="7" t="n">
        <v>2</v>
      </c>
      <c r="M4957" s="7" t="n">
        <v>3</v>
      </c>
      <c r="N4957" s="7" t="n">
        <v>17</v>
      </c>
      <c r="O4957" s="7" t="n">
        <v>60355</v>
      </c>
      <c r="P4957" s="7" t="s">
        <v>536</v>
      </c>
      <c r="Q4957" s="7" t="n">
        <v>2</v>
      </c>
      <c r="R4957" s="7" t="n">
        <v>0</v>
      </c>
    </row>
    <row r="4958" spans="1:9">
      <c r="A4958" t="s">
        <v>4</v>
      </c>
      <c r="B4958" s="4" t="s">
        <v>5</v>
      </c>
    </row>
    <row r="4959" spans="1:9">
      <c r="A4959" t="n">
        <v>51531</v>
      </c>
      <c r="B4959" s="40" t="n">
        <v>28</v>
      </c>
    </row>
    <row r="4960" spans="1:9">
      <c r="A4960" t="s">
        <v>4</v>
      </c>
      <c r="B4960" s="4" t="s">
        <v>5</v>
      </c>
      <c r="C4960" s="4" t="s">
        <v>7</v>
      </c>
      <c r="D4960" s="4" t="s">
        <v>11</v>
      </c>
      <c r="E4960" s="4" t="s">
        <v>8</v>
      </c>
    </row>
    <row r="4961" spans="1:18">
      <c r="A4961" t="n">
        <v>51532</v>
      </c>
      <c r="B4961" s="38" t="n">
        <v>51</v>
      </c>
      <c r="C4961" s="7" t="n">
        <v>4</v>
      </c>
      <c r="D4961" s="7" t="n">
        <v>3</v>
      </c>
      <c r="E4961" s="7" t="s">
        <v>537</v>
      </c>
    </row>
    <row r="4962" spans="1:18">
      <c r="A4962" t="s">
        <v>4</v>
      </c>
      <c r="B4962" s="4" t="s">
        <v>5</v>
      </c>
      <c r="C4962" s="4" t="s">
        <v>11</v>
      </c>
    </row>
    <row r="4963" spans="1:18">
      <c r="A4963" t="n">
        <v>51551</v>
      </c>
      <c r="B4963" s="24" t="n">
        <v>16</v>
      </c>
      <c r="C4963" s="7" t="n">
        <v>0</v>
      </c>
    </row>
    <row r="4964" spans="1:18">
      <c r="A4964" t="s">
        <v>4</v>
      </c>
      <c r="B4964" s="4" t="s">
        <v>5</v>
      </c>
      <c r="C4964" s="4" t="s">
        <v>11</v>
      </c>
      <c r="D4964" s="4" t="s">
        <v>7</v>
      </c>
      <c r="E4964" s="4" t="s">
        <v>14</v>
      </c>
      <c r="F4964" s="4" t="s">
        <v>79</v>
      </c>
      <c r="G4964" s="4" t="s">
        <v>7</v>
      </c>
      <c r="H4964" s="4" t="s">
        <v>7</v>
      </c>
    </row>
    <row r="4965" spans="1:18">
      <c r="A4965" t="n">
        <v>51554</v>
      </c>
      <c r="B4965" s="39" t="n">
        <v>26</v>
      </c>
      <c r="C4965" s="7" t="n">
        <v>3</v>
      </c>
      <c r="D4965" s="7" t="n">
        <v>17</v>
      </c>
      <c r="E4965" s="7" t="n">
        <v>60356</v>
      </c>
      <c r="F4965" s="7" t="s">
        <v>538</v>
      </c>
      <c r="G4965" s="7" t="n">
        <v>2</v>
      </c>
      <c r="H4965" s="7" t="n">
        <v>0</v>
      </c>
    </row>
    <row r="4966" spans="1:18">
      <c r="A4966" t="s">
        <v>4</v>
      </c>
      <c r="B4966" s="4" t="s">
        <v>5</v>
      </c>
    </row>
    <row r="4967" spans="1:18">
      <c r="A4967" t="n">
        <v>51612</v>
      </c>
      <c r="B4967" s="40" t="n">
        <v>28</v>
      </c>
    </row>
    <row r="4968" spans="1:18">
      <c r="A4968" t="s">
        <v>4</v>
      </c>
      <c r="B4968" s="4" t="s">
        <v>5</v>
      </c>
      <c r="C4968" s="4" t="s">
        <v>11</v>
      </c>
      <c r="D4968" s="4" t="s">
        <v>7</v>
      </c>
      <c r="E4968" s="4" t="s">
        <v>13</v>
      </c>
      <c r="F4968" s="4" t="s">
        <v>11</v>
      </c>
    </row>
    <row r="4969" spans="1:18">
      <c r="A4969" t="n">
        <v>51613</v>
      </c>
      <c r="B4969" s="41" t="n">
        <v>59</v>
      </c>
      <c r="C4969" s="7" t="n">
        <v>0</v>
      </c>
      <c r="D4969" s="7" t="n">
        <v>13</v>
      </c>
      <c r="E4969" s="7" t="n">
        <v>0.0799999982118607</v>
      </c>
      <c r="F4969" s="7" t="n">
        <v>0</v>
      </c>
    </row>
    <row r="4970" spans="1:18">
      <c r="A4970" t="s">
        <v>4</v>
      </c>
      <c r="B4970" s="4" t="s">
        <v>5</v>
      </c>
      <c r="C4970" s="4" t="s">
        <v>11</v>
      </c>
    </row>
    <row r="4971" spans="1:18">
      <c r="A4971" t="n">
        <v>51623</v>
      </c>
      <c r="B4971" s="24" t="n">
        <v>16</v>
      </c>
      <c r="C4971" s="7" t="n">
        <v>1000</v>
      </c>
    </row>
    <row r="4972" spans="1:18">
      <c r="A4972" t="s">
        <v>4</v>
      </c>
      <c r="B4972" s="4" t="s">
        <v>5</v>
      </c>
      <c r="C4972" s="4" t="s">
        <v>11</v>
      </c>
      <c r="D4972" s="4" t="s">
        <v>11</v>
      </c>
      <c r="E4972" s="4" t="s">
        <v>11</v>
      </c>
    </row>
    <row r="4973" spans="1:18">
      <c r="A4973" t="n">
        <v>51626</v>
      </c>
      <c r="B4973" s="48" t="n">
        <v>61</v>
      </c>
      <c r="C4973" s="7" t="n">
        <v>0</v>
      </c>
      <c r="D4973" s="7" t="n">
        <v>3</v>
      </c>
      <c r="E4973" s="7" t="n">
        <v>1000</v>
      </c>
    </row>
    <row r="4974" spans="1:18">
      <c r="A4974" t="s">
        <v>4</v>
      </c>
      <c r="B4974" s="4" t="s">
        <v>5</v>
      </c>
      <c r="C4974" s="4" t="s">
        <v>7</v>
      </c>
      <c r="D4974" s="4" t="s">
        <v>11</v>
      </c>
      <c r="E4974" s="4" t="s">
        <v>8</v>
      </c>
    </row>
    <row r="4975" spans="1:18">
      <c r="A4975" t="n">
        <v>51633</v>
      </c>
      <c r="B4975" s="38" t="n">
        <v>51</v>
      </c>
      <c r="C4975" s="7" t="n">
        <v>4</v>
      </c>
      <c r="D4975" s="7" t="n">
        <v>0</v>
      </c>
      <c r="E4975" s="7" t="s">
        <v>436</v>
      </c>
    </row>
    <row r="4976" spans="1:18">
      <c r="A4976" t="s">
        <v>4</v>
      </c>
      <c r="B4976" s="4" t="s">
        <v>5</v>
      </c>
      <c r="C4976" s="4" t="s">
        <v>11</v>
      </c>
    </row>
    <row r="4977" spans="1:8">
      <c r="A4977" t="n">
        <v>51652</v>
      </c>
      <c r="B4977" s="24" t="n">
        <v>16</v>
      </c>
      <c r="C4977" s="7" t="n">
        <v>0</v>
      </c>
    </row>
    <row r="4978" spans="1:8">
      <c r="A4978" t="s">
        <v>4</v>
      </c>
      <c r="B4978" s="4" t="s">
        <v>5</v>
      </c>
      <c r="C4978" s="4" t="s">
        <v>11</v>
      </c>
      <c r="D4978" s="4" t="s">
        <v>7</v>
      </c>
      <c r="E4978" s="4" t="s">
        <v>14</v>
      </c>
      <c r="F4978" s="4" t="s">
        <v>79</v>
      </c>
      <c r="G4978" s="4" t="s">
        <v>7</v>
      </c>
      <c r="H4978" s="4" t="s">
        <v>7</v>
      </c>
      <c r="I4978" s="4" t="s">
        <v>7</v>
      </c>
      <c r="J4978" s="4" t="s">
        <v>14</v>
      </c>
      <c r="K4978" s="4" t="s">
        <v>79</v>
      </c>
      <c r="L4978" s="4" t="s">
        <v>7</v>
      </c>
      <c r="M4978" s="4" t="s">
        <v>7</v>
      </c>
    </row>
    <row r="4979" spans="1:8">
      <c r="A4979" t="n">
        <v>51655</v>
      </c>
      <c r="B4979" s="39" t="n">
        <v>26</v>
      </c>
      <c r="C4979" s="7" t="n">
        <v>0</v>
      </c>
      <c r="D4979" s="7" t="n">
        <v>17</v>
      </c>
      <c r="E4979" s="7" t="n">
        <v>60357</v>
      </c>
      <c r="F4979" s="7" t="s">
        <v>539</v>
      </c>
      <c r="G4979" s="7" t="n">
        <v>2</v>
      </c>
      <c r="H4979" s="7" t="n">
        <v>3</v>
      </c>
      <c r="I4979" s="7" t="n">
        <v>17</v>
      </c>
      <c r="J4979" s="7" t="n">
        <v>60279</v>
      </c>
      <c r="K4979" s="7" t="s">
        <v>438</v>
      </c>
      <c r="L4979" s="7" t="n">
        <v>2</v>
      </c>
      <c r="M4979" s="7" t="n">
        <v>0</v>
      </c>
    </row>
    <row r="4980" spans="1:8">
      <c r="A4980" t="s">
        <v>4</v>
      </c>
      <c r="B4980" s="4" t="s">
        <v>5</v>
      </c>
    </row>
    <row r="4981" spans="1:8">
      <c r="A4981" t="n">
        <v>51777</v>
      </c>
      <c r="B4981" s="40" t="n">
        <v>28</v>
      </c>
    </row>
    <row r="4982" spans="1:8">
      <c r="A4982" t="s">
        <v>4</v>
      </c>
      <c r="B4982" s="4" t="s">
        <v>5</v>
      </c>
      <c r="C4982" s="4" t="s">
        <v>7</v>
      </c>
      <c r="D4982" s="4" t="s">
        <v>11</v>
      </c>
      <c r="E4982" s="4" t="s">
        <v>8</v>
      </c>
    </row>
    <row r="4983" spans="1:8">
      <c r="A4983" t="n">
        <v>51778</v>
      </c>
      <c r="B4983" s="38" t="n">
        <v>51</v>
      </c>
      <c r="C4983" s="7" t="n">
        <v>4</v>
      </c>
      <c r="D4983" s="7" t="n">
        <v>3</v>
      </c>
      <c r="E4983" s="7" t="s">
        <v>439</v>
      </c>
    </row>
    <row r="4984" spans="1:8">
      <c r="A4984" t="s">
        <v>4</v>
      </c>
      <c r="B4984" s="4" t="s">
        <v>5</v>
      </c>
      <c r="C4984" s="4" t="s">
        <v>11</v>
      </c>
    </row>
    <row r="4985" spans="1:8">
      <c r="A4985" t="n">
        <v>51791</v>
      </c>
      <c r="B4985" s="24" t="n">
        <v>16</v>
      </c>
      <c r="C4985" s="7" t="n">
        <v>0</v>
      </c>
    </row>
    <row r="4986" spans="1:8">
      <c r="A4986" t="s">
        <v>4</v>
      </c>
      <c r="B4986" s="4" t="s">
        <v>5</v>
      </c>
      <c r="C4986" s="4" t="s">
        <v>11</v>
      </c>
      <c r="D4986" s="4" t="s">
        <v>7</v>
      </c>
      <c r="E4986" s="4" t="s">
        <v>14</v>
      </c>
      <c r="F4986" s="4" t="s">
        <v>79</v>
      </c>
      <c r="G4986" s="4" t="s">
        <v>7</v>
      </c>
      <c r="H4986" s="4" t="s">
        <v>7</v>
      </c>
      <c r="I4986" s="4" t="s">
        <v>7</v>
      </c>
      <c r="J4986" s="4" t="s">
        <v>14</v>
      </c>
      <c r="K4986" s="4" t="s">
        <v>79</v>
      </c>
      <c r="L4986" s="4" t="s">
        <v>7</v>
      </c>
      <c r="M4986" s="4" t="s">
        <v>7</v>
      </c>
      <c r="N4986" s="4" t="s">
        <v>7</v>
      </c>
      <c r="O4986" s="4" t="s">
        <v>14</v>
      </c>
      <c r="P4986" s="4" t="s">
        <v>79</v>
      </c>
      <c r="Q4986" s="4" t="s">
        <v>7</v>
      </c>
      <c r="R4986" s="4" t="s">
        <v>7</v>
      </c>
      <c r="S4986" s="4" t="s">
        <v>7</v>
      </c>
      <c r="T4986" s="4" t="s">
        <v>14</v>
      </c>
      <c r="U4986" s="4" t="s">
        <v>79</v>
      </c>
      <c r="V4986" s="4" t="s">
        <v>7</v>
      </c>
      <c r="W4986" s="4" t="s">
        <v>7</v>
      </c>
    </row>
    <row r="4987" spans="1:8">
      <c r="A4987" t="n">
        <v>51794</v>
      </c>
      <c r="B4987" s="39" t="n">
        <v>26</v>
      </c>
      <c r="C4987" s="7" t="n">
        <v>3</v>
      </c>
      <c r="D4987" s="7" t="n">
        <v>17</v>
      </c>
      <c r="E4987" s="7" t="n">
        <v>60358</v>
      </c>
      <c r="F4987" s="7" t="s">
        <v>540</v>
      </c>
      <c r="G4987" s="7" t="n">
        <v>2</v>
      </c>
      <c r="H4987" s="7" t="n">
        <v>3</v>
      </c>
      <c r="I4987" s="7" t="n">
        <v>17</v>
      </c>
      <c r="J4987" s="7" t="n">
        <v>60359</v>
      </c>
      <c r="K4987" s="7" t="s">
        <v>441</v>
      </c>
      <c r="L4987" s="7" t="n">
        <v>2</v>
      </c>
      <c r="M4987" s="7" t="n">
        <v>3</v>
      </c>
      <c r="N4987" s="7" t="n">
        <v>17</v>
      </c>
      <c r="O4987" s="7" t="n">
        <v>60360</v>
      </c>
      <c r="P4987" s="7" t="s">
        <v>541</v>
      </c>
      <c r="Q4987" s="7" t="n">
        <v>2</v>
      </c>
      <c r="R4987" s="7" t="n">
        <v>3</v>
      </c>
      <c r="S4987" s="7" t="n">
        <v>17</v>
      </c>
      <c r="T4987" s="7" t="n">
        <v>60361</v>
      </c>
      <c r="U4987" s="7" t="s">
        <v>542</v>
      </c>
      <c r="V4987" s="7" t="n">
        <v>2</v>
      </c>
      <c r="W4987" s="7" t="n">
        <v>0</v>
      </c>
    </row>
    <row r="4988" spans="1:8">
      <c r="A4988" t="s">
        <v>4</v>
      </c>
      <c r="B4988" s="4" t="s">
        <v>5</v>
      </c>
    </row>
    <row r="4989" spans="1:8">
      <c r="A4989" t="n">
        <v>52105</v>
      </c>
      <c r="B4989" s="40" t="n">
        <v>28</v>
      </c>
    </row>
    <row r="4990" spans="1:8">
      <c r="A4990" t="s">
        <v>4</v>
      </c>
      <c r="B4990" s="4" t="s">
        <v>5</v>
      </c>
      <c r="C4990" s="4" t="s">
        <v>7</v>
      </c>
      <c r="D4990" s="4" t="s">
        <v>11</v>
      </c>
      <c r="E4990" s="4" t="s">
        <v>8</v>
      </c>
      <c r="F4990" s="4" t="s">
        <v>8</v>
      </c>
      <c r="G4990" s="4" t="s">
        <v>8</v>
      </c>
      <c r="H4990" s="4" t="s">
        <v>8</v>
      </c>
    </row>
    <row r="4991" spans="1:8">
      <c r="A4991" t="n">
        <v>52106</v>
      </c>
      <c r="B4991" s="38" t="n">
        <v>51</v>
      </c>
      <c r="C4991" s="7" t="n">
        <v>3</v>
      </c>
      <c r="D4991" s="7" t="n">
        <v>0</v>
      </c>
      <c r="E4991" s="7" t="s">
        <v>117</v>
      </c>
      <c r="F4991" s="7" t="s">
        <v>183</v>
      </c>
      <c r="G4991" s="7" t="s">
        <v>86</v>
      </c>
      <c r="H4991" s="7" t="s">
        <v>87</v>
      </c>
    </row>
    <row r="4992" spans="1:8">
      <c r="A4992" t="s">
        <v>4</v>
      </c>
      <c r="B4992" s="4" t="s">
        <v>5</v>
      </c>
      <c r="C4992" s="4" t="s">
        <v>11</v>
      </c>
      <c r="D4992" s="4" t="s">
        <v>7</v>
      </c>
      <c r="E4992" s="4" t="s">
        <v>13</v>
      </c>
      <c r="F4992" s="4" t="s">
        <v>11</v>
      </c>
    </row>
    <row r="4993" spans="1:23">
      <c r="A4993" t="n">
        <v>52119</v>
      </c>
      <c r="B4993" s="41" t="n">
        <v>59</v>
      </c>
      <c r="C4993" s="7" t="n">
        <v>0</v>
      </c>
      <c r="D4993" s="7" t="n">
        <v>1</v>
      </c>
      <c r="E4993" s="7" t="n">
        <v>0.0799999982118607</v>
      </c>
      <c r="F4993" s="7" t="n">
        <v>0</v>
      </c>
    </row>
    <row r="4994" spans="1:23">
      <c r="A4994" t="s">
        <v>4</v>
      </c>
      <c r="B4994" s="4" t="s">
        <v>5</v>
      </c>
      <c r="C4994" s="4" t="s">
        <v>11</v>
      </c>
    </row>
    <row r="4995" spans="1:23">
      <c r="A4995" t="n">
        <v>52129</v>
      </c>
      <c r="B4995" s="24" t="n">
        <v>16</v>
      </c>
      <c r="C4995" s="7" t="n">
        <v>1300</v>
      </c>
    </row>
    <row r="4996" spans="1:23">
      <c r="A4996" t="s">
        <v>4</v>
      </c>
      <c r="B4996" s="4" t="s">
        <v>5</v>
      </c>
      <c r="C4996" s="4" t="s">
        <v>7</v>
      </c>
      <c r="D4996" s="4" t="s">
        <v>11</v>
      </c>
      <c r="E4996" s="4" t="s">
        <v>8</v>
      </c>
    </row>
    <row r="4997" spans="1:23">
      <c r="A4997" t="n">
        <v>52132</v>
      </c>
      <c r="B4997" s="38" t="n">
        <v>51</v>
      </c>
      <c r="C4997" s="7" t="n">
        <v>4</v>
      </c>
      <c r="D4997" s="7" t="n">
        <v>0</v>
      </c>
      <c r="E4997" s="7" t="s">
        <v>121</v>
      </c>
    </row>
    <row r="4998" spans="1:23">
      <c r="A4998" t="s">
        <v>4</v>
      </c>
      <c r="B4998" s="4" t="s">
        <v>5</v>
      </c>
      <c r="C4998" s="4" t="s">
        <v>11</v>
      </c>
    </row>
    <row r="4999" spans="1:23">
      <c r="A4999" t="n">
        <v>52146</v>
      </c>
      <c r="B4999" s="24" t="n">
        <v>16</v>
      </c>
      <c r="C4999" s="7" t="n">
        <v>0</v>
      </c>
    </row>
    <row r="5000" spans="1:23">
      <c r="A5000" t="s">
        <v>4</v>
      </c>
      <c r="B5000" s="4" t="s">
        <v>5</v>
      </c>
      <c r="C5000" s="4" t="s">
        <v>11</v>
      </c>
      <c r="D5000" s="4" t="s">
        <v>7</v>
      </c>
      <c r="E5000" s="4" t="s">
        <v>14</v>
      </c>
      <c r="F5000" s="4" t="s">
        <v>79</v>
      </c>
      <c r="G5000" s="4" t="s">
        <v>7</v>
      </c>
      <c r="H5000" s="4" t="s">
        <v>7</v>
      </c>
      <c r="I5000" s="4" t="s">
        <v>7</v>
      </c>
      <c r="J5000" s="4" t="s">
        <v>14</v>
      </c>
      <c r="K5000" s="4" t="s">
        <v>79</v>
      </c>
      <c r="L5000" s="4" t="s">
        <v>7</v>
      </c>
      <c r="M5000" s="4" t="s">
        <v>7</v>
      </c>
    </row>
    <row r="5001" spans="1:23">
      <c r="A5001" t="n">
        <v>52149</v>
      </c>
      <c r="B5001" s="39" t="n">
        <v>26</v>
      </c>
      <c r="C5001" s="7" t="n">
        <v>0</v>
      </c>
      <c r="D5001" s="7" t="n">
        <v>17</v>
      </c>
      <c r="E5001" s="7" t="n">
        <v>60362</v>
      </c>
      <c r="F5001" s="7" t="s">
        <v>543</v>
      </c>
      <c r="G5001" s="7" t="n">
        <v>2</v>
      </c>
      <c r="H5001" s="7" t="n">
        <v>3</v>
      </c>
      <c r="I5001" s="7" t="n">
        <v>17</v>
      </c>
      <c r="J5001" s="7" t="n">
        <v>60363</v>
      </c>
      <c r="K5001" s="7" t="s">
        <v>544</v>
      </c>
      <c r="L5001" s="7" t="n">
        <v>2</v>
      </c>
      <c r="M5001" s="7" t="n">
        <v>0</v>
      </c>
    </row>
    <row r="5002" spans="1:23">
      <c r="A5002" t="s">
        <v>4</v>
      </c>
      <c r="B5002" s="4" t="s">
        <v>5</v>
      </c>
    </row>
    <row r="5003" spans="1:23">
      <c r="A5003" t="n">
        <v>52289</v>
      </c>
      <c r="B5003" s="40" t="n">
        <v>28</v>
      </c>
    </row>
    <row r="5004" spans="1:23">
      <c r="A5004" t="s">
        <v>4</v>
      </c>
      <c r="B5004" s="4" t="s">
        <v>5</v>
      </c>
      <c r="C5004" s="4" t="s">
        <v>7</v>
      </c>
      <c r="D5004" s="4" t="s">
        <v>11</v>
      </c>
      <c r="E5004" s="4" t="s">
        <v>8</v>
      </c>
    </row>
    <row r="5005" spans="1:23">
      <c r="A5005" t="n">
        <v>52290</v>
      </c>
      <c r="B5005" s="38" t="n">
        <v>51</v>
      </c>
      <c r="C5005" s="7" t="n">
        <v>4</v>
      </c>
      <c r="D5005" s="7" t="n">
        <v>3</v>
      </c>
      <c r="E5005" s="7" t="s">
        <v>545</v>
      </c>
    </row>
    <row r="5006" spans="1:23">
      <c r="A5006" t="s">
        <v>4</v>
      </c>
      <c r="B5006" s="4" t="s">
        <v>5</v>
      </c>
      <c r="C5006" s="4" t="s">
        <v>11</v>
      </c>
    </row>
    <row r="5007" spans="1:23">
      <c r="A5007" t="n">
        <v>52304</v>
      </c>
      <c r="B5007" s="24" t="n">
        <v>16</v>
      </c>
      <c r="C5007" s="7" t="n">
        <v>0</v>
      </c>
    </row>
    <row r="5008" spans="1:23">
      <c r="A5008" t="s">
        <v>4</v>
      </c>
      <c r="B5008" s="4" t="s">
        <v>5</v>
      </c>
      <c r="C5008" s="4" t="s">
        <v>11</v>
      </c>
      <c r="D5008" s="4" t="s">
        <v>7</v>
      </c>
      <c r="E5008" s="4" t="s">
        <v>14</v>
      </c>
      <c r="F5008" s="4" t="s">
        <v>79</v>
      </c>
      <c r="G5008" s="4" t="s">
        <v>7</v>
      </c>
      <c r="H5008" s="4" t="s">
        <v>7</v>
      </c>
      <c r="I5008" s="4" t="s">
        <v>7</v>
      </c>
      <c r="J5008" s="4" t="s">
        <v>14</v>
      </c>
      <c r="K5008" s="4" t="s">
        <v>79</v>
      </c>
      <c r="L5008" s="4" t="s">
        <v>7</v>
      </c>
      <c r="M5008" s="4" t="s">
        <v>7</v>
      </c>
      <c r="N5008" s="4" t="s">
        <v>7</v>
      </c>
      <c r="O5008" s="4" t="s">
        <v>14</v>
      </c>
      <c r="P5008" s="4" t="s">
        <v>79</v>
      </c>
      <c r="Q5008" s="4" t="s">
        <v>7</v>
      </c>
      <c r="R5008" s="4" t="s">
        <v>7</v>
      </c>
      <c r="S5008" s="4" t="s">
        <v>7</v>
      </c>
      <c r="T5008" s="4" t="s">
        <v>14</v>
      </c>
      <c r="U5008" s="4" t="s">
        <v>79</v>
      </c>
      <c r="V5008" s="4" t="s">
        <v>7</v>
      </c>
      <c r="W5008" s="4" t="s">
        <v>7</v>
      </c>
      <c r="X5008" s="4" t="s">
        <v>7</v>
      </c>
      <c r="Y5008" s="4" t="s">
        <v>14</v>
      </c>
      <c r="Z5008" s="4" t="s">
        <v>79</v>
      </c>
      <c r="AA5008" s="4" t="s">
        <v>7</v>
      </c>
      <c r="AB5008" s="4" t="s">
        <v>7</v>
      </c>
    </row>
    <row r="5009" spans="1:28">
      <c r="A5009" t="n">
        <v>52307</v>
      </c>
      <c r="B5009" s="39" t="n">
        <v>26</v>
      </c>
      <c r="C5009" s="7" t="n">
        <v>3</v>
      </c>
      <c r="D5009" s="7" t="n">
        <v>17</v>
      </c>
      <c r="E5009" s="7" t="n">
        <v>60364</v>
      </c>
      <c r="F5009" s="7" t="s">
        <v>546</v>
      </c>
      <c r="G5009" s="7" t="n">
        <v>2</v>
      </c>
      <c r="H5009" s="7" t="n">
        <v>3</v>
      </c>
      <c r="I5009" s="7" t="n">
        <v>17</v>
      </c>
      <c r="J5009" s="7" t="n">
        <v>60365</v>
      </c>
      <c r="K5009" s="7" t="s">
        <v>547</v>
      </c>
      <c r="L5009" s="7" t="n">
        <v>2</v>
      </c>
      <c r="M5009" s="7" t="n">
        <v>3</v>
      </c>
      <c r="N5009" s="7" t="n">
        <v>17</v>
      </c>
      <c r="O5009" s="7" t="n">
        <v>60366</v>
      </c>
      <c r="P5009" s="7" t="s">
        <v>548</v>
      </c>
      <c r="Q5009" s="7" t="n">
        <v>2</v>
      </c>
      <c r="R5009" s="7" t="n">
        <v>3</v>
      </c>
      <c r="S5009" s="7" t="n">
        <v>17</v>
      </c>
      <c r="T5009" s="7" t="n">
        <v>60367</v>
      </c>
      <c r="U5009" s="7" t="s">
        <v>549</v>
      </c>
      <c r="V5009" s="7" t="n">
        <v>2</v>
      </c>
      <c r="W5009" s="7" t="n">
        <v>3</v>
      </c>
      <c r="X5009" s="7" t="n">
        <v>17</v>
      </c>
      <c r="Y5009" s="7" t="n">
        <v>60368</v>
      </c>
      <c r="Z5009" s="7" t="s">
        <v>550</v>
      </c>
      <c r="AA5009" s="7" t="n">
        <v>2</v>
      </c>
      <c r="AB5009" s="7" t="n">
        <v>0</v>
      </c>
    </row>
    <row r="5010" spans="1:28">
      <c r="A5010" t="s">
        <v>4</v>
      </c>
      <c r="B5010" s="4" t="s">
        <v>5</v>
      </c>
    </row>
    <row r="5011" spans="1:28">
      <c r="A5011" t="n">
        <v>52700</v>
      </c>
      <c r="B5011" s="40" t="n">
        <v>28</v>
      </c>
    </row>
    <row r="5012" spans="1:28">
      <c r="A5012" t="s">
        <v>4</v>
      </c>
      <c r="B5012" s="4" t="s">
        <v>5</v>
      </c>
      <c r="C5012" s="4" t="s">
        <v>7</v>
      </c>
      <c r="D5012" s="4" t="s">
        <v>11</v>
      </c>
      <c r="E5012" s="4" t="s">
        <v>8</v>
      </c>
    </row>
    <row r="5013" spans="1:28">
      <c r="A5013" t="n">
        <v>52701</v>
      </c>
      <c r="B5013" s="38" t="n">
        <v>51</v>
      </c>
      <c r="C5013" s="7" t="n">
        <v>4</v>
      </c>
      <c r="D5013" s="7" t="n">
        <v>0</v>
      </c>
      <c r="E5013" s="7" t="s">
        <v>121</v>
      </c>
    </row>
    <row r="5014" spans="1:28">
      <c r="A5014" t="s">
        <v>4</v>
      </c>
      <c r="B5014" s="4" t="s">
        <v>5</v>
      </c>
      <c r="C5014" s="4" t="s">
        <v>11</v>
      </c>
    </row>
    <row r="5015" spans="1:28">
      <c r="A5015" t="n">
        <v>52715</v>
      </c>
      <c r="B5015" s="24" t="n">
        <v>16</v>
      </c>
      <c r="C5015" s="7" t="n">
        <v>0</v>
      </c>
    </row>
    <row r="5016" spans="1:28">
      <c r="A5016" t="s">
        <v>4</v>
      </c>
      <c r="B5016" s="4" t="s">
        <v>5</v>
      </c>
      <c r="C5016" s="4" t="s">
        <v>11</v>
      </c>
      <c r="D5016" s="4" t="s">
        <v>7</v>
      </c>
      <c r="E5016" s="4" t="s">
        <v>14</v>
      </c>
      <c r="F5016" s="4" t="s">
        <v>79</v>
      </c>
      <c r="G5016" s="4" t="s">
        <v>7</v>
      </c>
      <c r="H5016" s="4" t="s">
        <v>7</v>
      </c>
    </row>
    <row r="5017" spans="1:28">
      <c r="A5017" t="n">
        <v>52718</v>
      </c>
      <c r="B5017" s="39" t="n">
        <v>26</v>
      </c>
      <c r="C5017" s="7" t="n">
        <v>0</v>
      </c>
      <c r="D5017" s="7" t="n">
        <v>17</v>
      </c>
      <c r="E5017" s="7" t="n">
        <v>60291</v>
      </c>
      <c r="F5017" s="7" t="s">
        <v>452</v>
      </c>
      <c r="G5017" s="7" t="n">
        <v>2</v>
      </c>
      <c r="H5017" s="7" t="n">
        <v>0</v>
      </c>
    </row>
    <row r="5018" spans="1:28">
      <c r="A5018" t="s">
        <v>4</v>
      </c>
      <c r="B5018" s="4" t="s">
        <v>5</v>
      </c>
    </row>
    <row r="5019" spans="1:28">
      <c r="A5019" t="n">
        <v>52735</v>
      </c>
      <c r="B5019" s="40" t="n">
        <v>28</v>
      </c>
    </row>
    <row r="5020" spans="1:28">
      <c r="A5020" t="s">
        <v>4</v>
      </c>
      <c r="B5020" s="4" t="s">
        <v>5</v>
      </c>
      <c r="C5020" s="4" t="s">
        <v>11</v>
      </c>
      <c r="D5020" s="4" t="s">
        <v>7</v>
      </c>
    </row>
    <row r="5021" spans="1:28">
      <c r="A5021" t="n">
        <v>52736</v>
      </c>
      <c r="B5021" s="44" t="n">
        <v>89</v>
      </c>
      <c r="C5021" s="7" t="n">
        <v>65533</v>
      </c>
      <c r="D5021" s="7" t="n">
        <v>1</v>
      </c>
    </row>
    <row r="5022" spans="1:28">
      <c r="A5022" t="s">
        <v>4</v>
      </c>
      <c r="B5022" s="4" t="s">
        <v>5</v>
      </c>
      <c r="C5022" s="4" t="s">
        <v>7</v>
      </c>
      <c r="D5022" s="4" t="s">
        <v>11</v>
      </c>
      <c r="E5022" s="4" t="s">
        <v>13</v>
      </c>
    </row>
    <row r="5023" spans="1:28">
      <c r="A5023" t="n">
        <v>52740</v>
      </c>
      <c r="B5023" s="17" t="n">
        <v>58</v>
      </c>
      <c r="C5023" s="7" t="n">
        <v>101</v>
      </c>
      <c r="D5023" s="7" t="n">
        <v>500</v>
      </c>
      <c r="E5023" s="7" t="n">
        <v>1</v>
      </c>
    </row>
    <row r="5024" spans="1:28">
      <c r="A5024" t="s">
        <v>4</v>
      </c>
      <c r="B5024" s="4" t="s">
        <v>5</v>
      </c>
      <c r="C5024" s="4" t="s">
        <v>7</v>
      </c>
      <c r="D5024" s="4" t="s">
        <v>11</v>
      </c>
    </row>
    <row r="5025" spans="1:28">
      <c r="A5025" t="n">
        <v>52748</v>
      </c>
      <c r="B5025" s="17" t="n">
        <v>58</v>
      </c>
      <c r="C5025" s="7" t="n">
        <v>254</v>
      </c>
      <c r="D5025" s="7" t="n">
        <v>0</v>
      </c>
    </row>
    <row r="5026" spans="1:28">
      <c r="A5026" t="s">
        <v>4</v>
      </c>
      <c r="B5026" s="4" t="s">
        <v>5</v>
      </c>
      <c r="C5026" s="4" t="s">
        <v>7</v>
      </c>
    </row>
    <row r="5027" spans="1:28">
      <c r="A5027" t="n">
        <v>52752</v>
      </c>
      <c r="B5027" s="35" t="n">
        <v>45</v>
      </c>
      <c r="C5027" s="7" t="n">
        <v>0</v>
      </c>
    </row>
    <row r="5028" spans="1:28">
      <c r="A5028" t="s">
        <v>4</v>
      </c>
      <c r="B5028" s="4" t="s">
        <v>5</v>
      </c>
      <c r="C5028" s="4" t="s">
        <v>7</v>
      </c>
      <c r="D5028" s="4" t="s">
        <v>7</v>
      </c>
      <c r="E5028" s="4" t="s">
        <v>13</v>
      </c>
      <c r="F5028" s="4" t="s">
        <v>13</v>
      </c>
      <c r="G5028" s="4" t="s">
        <v>13</v>
      </c>
      <c r="H5028" s="4" t="s">
        <v>11</v>
      </c>
    </row>
    <row r="5029" spans="1:28">
      <c r="A5029" t="n">
        <v>52754</v>
      </c>
      <c r="B5029" s="35" t="n">
        <v>45</v>
      </c>
      <c r="C5029" s="7" t="n">
        <v>2</v>
      </c>
      <c r="D5029" s="7" t="n">
        <v>3</v>
      </c>
      <c r="E5029" s="7" t="n">
        <v>-1.76999998092651</v>
      </c>
      <c r="F5029" s="7" t="n">
        <v>0.230000004172325</v>
      </c>
      <c r="G5029" s="7" t="n">
        <v>-10.7700004577637</v>
      </c>
      <c r="H5029" s="7" t="n">
        <v>0</v>
      </c>
    </row>
    <row r="5030" spans="1:28">
      <c r="A5030" t="s">
        <v>4</v>
      </c>
      <c r="B5030" s="4" t="s">
        <v>5</v>
      </c>
      <c r="C5030" s="4" t="s">
        <v>7</v>
      </c>
      <c r="D5030" s="4" t="s">
        <v>7</v>
      </c>
      <c r="E5030" s="4" t="s">
        <v>13</v>
      </c>
      <c r="F5030" s="4" t="s">
        <v>13</v>
      </c>
      <c r="G5030" s="4" t="s">
        <v>13</v>
      </c>
      <c r="H5030" s="4" t="s">
        <v>11</v>
      </c>
      <c r="I5030" s="4" t="s">
        <v>7</v>
      </c>
    </row>
    <row r="5031" spans="1:28">
      <c r="A5031" t="n">
        <v>52771</v>
      </c>
      <c r="B5031" s="35" t="n">
        <v>45</v>
      </c>
      <c r="C5031" s="7" t="n">
        <v>4</v>
      </c>
      <c r="D5031" s="7" t="n">
        <v>3</v>
      </c>
      <c r="E5031" s="7" t="n">
        <v>353.470001220703</v>
      </c>
      <c r="F5031" s="7" t="n">
        <v>178</v>
      </c>
      <c r="G5031" s="7" t="n">
        <v>0</v>
      </c>
      <c r="H5031" s="7" t="n">
        <v>0</v>
      </c>
      <c r="I5031" s="7" t="n">
        <v>0</v>
      </c>
    </row>
    <row r="5032" spans="1:28">
      <c r="A5032" t="s">
        <v>4</v>
      </c>
      <c r="B5032" s="4" t="s">
        <v>5</v>
      </c>
      <c r="C5032" s="4" t="s">
        <v>7</v>
      </c>
      <c r="D5032" s="4" t="s">
        <v>7</v>
      </c>
      <c r="E5032" s="4" t="s">
        <v>13</v>
      </c>
      <c r="F5032" s="4" t="s">
        <v>11</v>
      </c>
    </row>
    <row r="5033" spans="1:28">
      <c r="A5033" t="n">
        <v>52789</v>
      </c>
      <c r="B5033" s="35" t="n">
        <v>45</v>
      </c>
      <c r="C5033" s="7" t="n">
        <v>5</v>
      </c>
      <c r="D5033" s="7" t="n">
        <v>3</v>
      </c>
      <c r="E5033" s="7" t="n">
        <v>1.20000004768372</v>
      </c>
      <c r="F5033" s="7" t="n">
        <v>0</v>
      </c>
    </row>
    <row r="5034" spans="1:28">
      <c r="A5034" t="s">
        <v>4</v>
      </c>
      <c r="B5034" s="4" t="s">
        <v>5</v>
      </c>
      <c r="C5034" s="4" t="s">
        <v>7</v>
      </c>
      <c r="D5034" s="4" t="s">
        <v>7</v>
      </c>
      <c r="E5034" s="4" t="s">
        <v>13</v>
      </c>
      <c r="F5034" s="4" t="s">
        <v>11</v>
      </c>
    </row>
    <row r="5035" spans="1:28">
      <c r="A5035" t="n">
        <v>52798</v>
      </c>
      <c r="B5035" s="35" t="n">
        <v>45</v>
      </c>
      <c r="C5035" s="7" t="n">
        <v>11</v>
      </c>
      <c r="D5035" s="7" t="n">
        <v>3</v>
      </c>
      <c r="E5035" s="7" t="n">
        <v>28.7000007629395</v>
      </c>
      <c r="F5035" s="7" t="n">
        <v>0</v>
      </c>
    </row>
    <row r="5036" spans="1:28">
      <c r="A5036" t="s">
        <v>4</v>
      </c>
      <c r="B5036" s="4" t="s">
        <v>5</v>
      </c>
      <c r="C5036" s="4" t="s">
        <v>7</v>
      </c>
      <c r="D5036" s="4" t="s">
        <v>11</v>
      </c>
    </row>
    <row r="5037" spans="1:28">
      <c r="A5037" t="n">
        <v>52807</v>
      </c>
      <c r="B5037" s="17" t="n">
        <v>58</v>
      </c>
      <c r="C5037" s="7" t="n">
        <v>255</v>
      </c>
      <c r="D5037" s="7" t="n">
        <v>0</v>
      </c>
    </row>
    <row r="5038" spans="1:28">
      <c r="A5038" t="s">
        <v>4</v>
      </c>
      <c r="B5038" s="4" t="s">
        <v>5</v>
      </c>
      <c r="C5038" s="4" t="s">
        <v>11</v>
      </c>
      <c r="D5038" s="4" t="s">
        <v>7</v>
      </c>
      <c r="E5038" s="4" t="s">
        <v>13</v>
      </c>
      <c r="F5038" s="4" t="s">
        <v>11</v>
      </c>
    </row>
    <row r="5039" spans="1:28">
      <c r="A5039" t="n">
        <v>52811</v>
      </c>
      <c r="B5039" s="41" t="n">
        <v>59</v>
      </c>
      <c r="C5039" s="7" t="n">
        <v>0</v>
      </c>
      <c r="D5039" s="7" t="n">
        <v>8</v>
      </c>
      <c r="E5039" s="7" t="n">
        <v>0.150000005960464</v>
      </c>
      <c r="F5039" s="7" t="n">
        <v>0</v>
      </c>
    </row>
    <row r="5040" spans="1:28">
      <c r="A5040" t="s">
        <v>4</v>
      </c>
      <c r="B5040" s="4" t="s">
        <v>5</v>
      </c>
      <c r="C5040" s="4" t="s">
        <v>11</v>
      </c>
    </row>
    <row r="5041" spans="1:9">
      <c r="A5041" t="n">
        <v>52821</v>
      </c>
      <c r="B5041" s="24" t="n">
        <v>16</v>
      </c>
      <c r="C5041" s="7" t="n">
        <v>1500</v>
      </c>
    </row>
    <row r="5042" spans="1:9">
      <c r="A5042" t="s">
        <v>4</v>
      </c>
      <c r="B5042" s="4" t="s">
        <v>5</v>
      </c>
      <c r="C5042" s="4" t="s">
        <v>11</v>
      </c>
      <c r="D5042" s="4" t="s">
        <v>7</v>
      </c>
      <c r="E5042" s="4" t="s">
        <v>13</v>
      </c>
      <c r="F5042" s="4" t="s">
        <v>11</v>
      </c>
    </row>
    <row r="5043" spans="1:9">
      <c r="A5043" t="n">
        <v>52824</v>
      </c>
      <c r="B5043" s="41" t="n">
        <v>59</v>
      </c>
      <c r="C5043" s="7" t="n">
        <v>0</v>
      </c>
      <c r="D5043" s="7" t="n">
        <v>255</v>
      </c>
      <c r="E5043" s="7" t="n">
        <v>0</v>
      </c>
      <c r="F5043" s="7" t="n">
        <v>0</v>
      </c>
    </row>
    <row r="5044" spans="1:9">
      <c r="A5044" t="s">
        <v>4</v>
      </c>
      <c r="B5044" s="4" t="s">
        <v>5</v>
      </c>
      <c r="C5044" s="4" t="s">
        <v>7</v>
      </c>
      <c r="D5044" s="4" t="s">
        <v>11</v>
      </c>
      <c r="E5044" s="4" t="s">
        <v>8</v>
      </c>
    </row>
    <row r="5045" spans="1:9">
      <c r="A5045" t="n">
        <v>52834</v>
      </c>
      <c r="B5045" s="38" t="n">
        <v>51</v>
      </c>
      <c r="C5045" s="7" t="n">
        <v>4</v>
      </c>
      <c r="D5045" s="7" t="n">
        <v>0</v>
      </c>
      <c r="E5045" s="7" t="s">
        <v>453</v>
      </c>
    </row>
    <row r="5046" spans="1:9">
      <c r="A5046" t="s">
        <v>4</v>
      </c>
      <c r="B5046" s="4" t="s">
        <v>5</v>
      </c>
      <c r="C5046" s="4" t="s">
        <v>11</v>
      </c>
    </row>
    <row r="5047" spans="1:9">
      <c r="A5047" t="n">
        <v>52848</v>
      </c>
      <c r="B5047" s="24" t="n">
        <v>16</v>
      </c>
      <c r="C5047" s="7" t="n">
        <v>0</v>
      </c>
    </row>
    <row r="5048" spans="1:9">
      <c r="A5048" t="s">
        <v>4</v>
      </c>
      <c r="B5048" s="4" t="s">
        <v>5</v>
      </c>
      <c r="C5048" s="4" t="s">
        <v>11</v>
      </c>
      <c r="D5048" s="4" t="s">
        <v>7</v>
      </c>
      <c r="E5048" s="4" t="s">
        <v>14</v>
      </c>
      <c r="F5048" s="4" t="s">
        <v>79</v>
      </c>
      <c r="G5048" s="4" t="s">
        <v>7</v>
      </c>
      <c r="H5048" s="4" t="s">
        <v>7</v>
      </c>
    </row>
    <row r="5049" spans="1:9">
      <c r="A5049" t="n">
        <v>52851</v>
      </c>
      <c r="B5049" s="39" t="n">
        <v>26</v>
      </c>
      <c r="C5049" s="7" t="n">
        <v>0</v>
      </c>
      <c r="D5049" s="7" t="n">
        <v>17</v>
      </c>
      <c r="E5049" s="7" t="n">
        <v>60292</v>
      </c>
      <c r="F5049" s="7" t="s">
        <v>454</v>
      </c>
      <c r="G5049" s="7" t="n">
        <v>2</v>
      </c>
      <c r="H5049" s="7" t="n">
        <v>0</v>
      </c>
    </row>
    <row r="5050" spans="1:9">
      <c r="A5050" t="s">
        <v>4</v>
      </c>
      <c r="B5050" s="4" t="s">
        <v>5</v>
      </c>
    </row>
    <row r="5051" spans="1:9">
      <c r="A5051" t="n">
        <v>52871</v>
      </c>
      <c r="B5051" s="40" t="n">
        <v>28</v>
      </c>
    </row>
    <row r="5052" spans="1:9">
      <c r="A5052" t="s">
        <v>4</v>
      </c>
      <c r="B5052" s="4" t="s">
        <v>5</v>
      </c>
      <c r="C5052" s="4" t="s">
        <v>11</v>
      </c>
    </row>
    <row r="5053" spans="1:9">
      <c r="A5053" t="n">
        <v>52872</v>
      </c>
      <c r="B5053" s="24" t="n">
        <v>16</v>
      </c>
      <c r="C5053" s="7" t="n">
        <v>500</v>
      </c>
    </row>
    <row r="5054" spans="1:9">
      <c r="A5054" t="s">
        <v>4</v>
      </c>
      <c r="B5054" s="4" t="s">
        <v>5</v>
      </c>
      <c r="C5054" s="4" t="s">
        <v>7</v>
      </c>
      <c r="D5054" s="4" t="s">
        <v>7</v>
      </c>
      <c r="E5054" s="4" t="s">
        <v>13</v>
      </c>
      <c r="F5054" s="4" t="s">
        <v>11</v>
      </c>
    </row>
    <row r="5055" spans="1:9">
      <c r="A5055" t="n">
        <v>52875</v>
      </c>
      <c r="B5055" s="35" t="n">
        <v>45</v>
      </c>
      <c r="C5055" s="7" t="n">
        <v>5</v>
      </c>
      <c r="D5055" s="7" t="n">
        <v>3</v>
      </c>
      <c r="E5055" s="7" t="n">
        <v>1.39999997615814</v>
      </c>
      <c r="F5055" s="7" t="n">
        <v>500</v>
      </c>
    </row>
    <row r="5056" spans="1:9">
      <c r="A5056" t="s">
        <v>4</v>
      </c>
      <c r="B5056" s="4" t="s">
        <v>5</v>
      </c>
      <c r="C5056" s="4" t="s">
        <v>7</v>
      </c>
      <c r="D5056" s="4" t="s">
        <v>13</v>
      </c>
      <c r="E5056" s="4" t="s">
        <v>13</v>
      </c>
      <c r="F5056" s="4" t="s">
        <v>13</v>
      </c>
    </row>
    <row r="5057" spans="1:8">
      <c r="A5057" t="n">
        <v>52884</v>
      </c>
      <c r="B5057" s="35" t="n">
        <v>45</v>
      </c>
      <c r="C5057" s="7" t="n">
        <v>9</v>
      </c>
      <c r="D5057" s="7" t="n">
        <v>0.0199999995529652</v>
      </c>
      <c r="E5057" s="7" t="n">
        <v>0.0199999995529652</v>
      </c>
      <c r="F5057" s="7" t="n">
        <v>0.5</v>
      </c>
    </row>
    <row r="5058" spans="1:8">
      <c r="A5058" t="s">
        <v>4</v>
      </c>
      <c r="B5058" s="4" t="s">
        <v>5</v>
      </c>
      <c r="C5058" s="4" t="s">
        <v>7</v>
      </c>
      <c r="D5058" s="4" t="s">
        <v>11</v>
      </c>
      <c r="E5058" s="4" t="s">
        <v>8</v>
      </c>
    </row>
    <row r="5059" spans="1:8">
      <c r="A5059" t="n">
        <v>52898</v>
      </c>
      <c r="B5059" s="38" t="n">
        <v>51</v>
      </c>
      <c r="C5059" s="7" t="n">
        <v>4</v>
      </c>
      <c r="D5059" s="7" t="n">
        <v>0</v>
      </c>
      <c r="E5059" s="7" t="s">
        <v>455</v>
      </c>
    </row>
    <row r="5060" spans="1:8">
      <c r="A5060" t="s">
        <v>4</v>
      </c>
      <c r="B5060" s="4" t="s">
        <v>5</v>
      </c>
      <c r="C5060" s="4" t="s">
        <v>11</v>
      </c>
    </row>
    <row r="5061" spans="1:8">
      <c r="A5061" t="n">
        <v>52912</v>
      </c>
      <c r="B5061" s="24" t="n">
        <v>16</v>
      </c>
      <c r="C5061" s="7" t="n">
        <v>0</v>
      </c>
    </row>
    <row r="5062" spans="1:8">
      <c r="A5062" t="s">
        <v>4</v>
      </c>
      <c r="B5062" s="4" t="s">
        <v>5</v>
      </c>
      <c r="C5062" s="4" t="s">
        <v>11</v>
      </c>
      <c r="D5062" s="4" t="s">
        <v>7</v>
      </c>
      <c r="E5062" s="4" t="s">
        <v>14</v>
      </c>
      <c r="F5062" s="4" t="s">
        <v>79</v>
      </c>
      <c r="G5062" s="4" t="s">
        <v>7</v>
      </c>
      <c r="H5062" s="4" t="s">
        <v>7</v>
      </c>
    </row>
    <row r="5063" spans="1:8">
      <c r="A5063" t="n">
        <v>52915</v>
      </c>
      <c r="B5063" s="39" t="n">
        <v>26</v>
      </c>
      <c r="C5063" s="7" t="n">
        <v>0</v>
      </c>
      <c r="D5063" s="7" t="n">
        <v>17</v>
      </c>
      <c r="E5063" s="7" t="n">
        <v>60293</v>
      </c>
      <c r="F5063" s="7" t="s">
        <v>456</v>
      </c>
      <c r="G5063" s="7" t="n">
        <v>2</v>
      </c>
      <c r="H5063" s="7" t="n">
        <v>0</v>
      </c>
    </row>
    <row r="5064" spans="1:8">
      <c r="A5064" t="s">
        <v>4</v>
      </c>
      <c r="B5064" s="4" t="s">
        <v>5</v>
      </c>
    </row>
    <row r="5065" spans="1:8">
      <c r="A5065" t="n">
        <v>52940</v>
      </c>
      <c r="B5065" s="40" t="n">
        <v>28</v>
      </c>
    </row>
    <row r="5066" spans="1:8">
      <c r="A5066" t="s">
        <v>4</v>
      </c>
      <c r="B5066" s="4" t="s">
        <v>5</v>
      </c>
      <c r="C5066" s="4" t="s">
        <v>11</v>
      </c>
      <c r="D5066" s="4" t="s">
        <v>7</v>
      </c>
    </row>
    <row r="5067" spans="1:8">
      <c r="A5067" t="n">
        <v>52941</v>
      </c>
      <c r="B5067" s="44" t="n">
        <v>89</v>
      </c>
      <c r="C5067" s="7" t="n">
        <v>65533</v>
      </c>
      <c r="D5067" s="7" t="n">
        <v>1</v>
      </c>
    </row>
    <row r="5068" spans="1:8">
      <c r="A5068" t="s">
        <v>4</v>
      </c>
      <c r="B5068" s="4" t="s">
        <v>5</v>
      </c>
      <c r="C5068" s="4" t="s">
        <v>7</v>
      </c>
      <c r="D5068" s="4" t="s">
        <v>11</v>
      </c>
      <c r="E5068" s="4" t="s">
        <v>11</v>
      </c>
      <c r="F5068" s="4" t="s">
        <v>7</v>
      </c>
    </row>
    <row r="5069" spans="1:8">
      <c r="A5069" t="n">
        <v>52945</v>
      </c>
      <c r="B5069" s="43" t="n">
        <v>25</v>
      </c>
      <c r="C5069" s="7" t="n">
        <v>1</v>
      </c>
      <c r="D5069" s="7" t="n">
        <v>60</v>
      </c>
      <c r="E5069" s="7" t="n">
        <v>640</v>
      </c>
      <c r="F5069" s="7" t="n">
        <v>1</v>
      </c>
    </row>
    <row r="5070" spans="1:8">
      <c r="A5070" t="s">
        <v>4</v>
      </c>
      <c r="B5070" s="4" t="s">
        <v>5</v>
      </c>
      <c r="C5070" s="4" t="s">
        <v>7</v>
      </c>
      <c r="D5070" s="4" t="s">
        <v>11</v>
      </c>
      <c r="E5070" s="4" t="s">
        <v>8</v>
      </c>
    </row>
    <row r="5071" spans="1:8">
      <c r="A5071" t="n">
        <v>52952</v>
      </c>
      <c r="B5071" s="38" t="n">
        <v>51</v>
      </c>
      <c r="C5071" s="7" t="n">
        <v>4</v>
      </c>
      <c r="D5071" s="7" t="n">
        <v>3</v>
      </c>
      <c r="E5071" s="7" t="s">
        <v>551</v>
      </c>
    </row>
    <row r="5072" spans="1:8">
      <c r="A5072" t="s">
        <v>4</v>
      </c>
      <c r="B5072" s="4" t="s">
        <v>5</v>
      </c>
      <c r="C5072" s="4" t="s">
        <v>11</v>
      </c>
    </row>
    <row r="5073" spans="1:8">
      <c r="A5073" t="n">
        <v>52971</v>
      </c>
      <c r="B5073" s="24" t="n">
        <v>16</v>
      </c>
      <c r="C5073" s="7" t="n">
        <v>0</v>
      </c>
    </row>
    <row r="5074" spans="1:8">
      <c r="A5074" t="s">
        <v>4</v>
      </c>
      <c r="B5074" s="4" t="s">
        <v>5</v>
      </c>
      <c r="C5074" s="4" t="s">
        <v>11</v>
      </c>
      <c r="D5074" s="4" t="s">
        <v>7</v>
      </c>
      <c r="E5074" s="4" t="s">
        <v>14</v>
      </c>
      <c r="F5074" s="4" t="s">
        <v>79</v>
      </c>
      <c r="G5074" s="4" t="s">
        <v>7</v>
      </c>
      <c r="H5074" s="4" t="s">
        <v>7</v>
      </c>
      <c r="I5074" s="4" t="s">
        <v>7</v>
      </c>
      <c r="J5074" s="4" t="s">
        <v>14</v>
      </c>
      <c r="K5074" s="4" t="s">
        <v>79</v>
      </c>
      <c r="L5074" s="4" t="s">
        <v>7</v>
      </c>
      <c r="M5074" s="4" t="s">
        <v>7</v>
      </c>
    </row>
    <row r="5075" spans="1:8">
      <c r="A5075" t="n">
        <v>52974</v>
      </c>
      <c r="B5075" s="39" t="n">
        <v>26</v>
      </c>
      <c r="C5075" s="7" t="n">
        <v>3</v>
      </c>
      <c r="D5075" s="7" t="n">
        <v>17</v>
      </c>
      <c r="E5075" s="7" t="n">
        <v>60369</v>
      </c>
      <c r="F5075" s="7" t="s">
        <v>552</v>
      </c>
      <c r="G5075" s="7" t="n">
        <v>2</v>
      </c>
      <c r="H5075" s="7" t="n">
        <v>3</v>
      </c>
      <c r="I5075" s="7" t="n">
        <v>17</v>
      </c>
      <c r="J5075" s="7" t="n">
        <v>60370</v>
      </c>
      <c r="K5075" s="7" t="s">
        <v>553</v>
      </c>
      <c r="L5075" s="7" t="n">
        <v>2</v>
      </c>
      <c r="M5075" s="7" t="n">
        <v>0</v>
      </c>
    </row>
    <row r="5076" spans="1:8">
      <c r="A5076" t="s">
        <v>4</v>
      </c>
      <c r="B5076" s="4" t="s">
        <v>5</v>
      </c>
    </row>
    <row r="5077" spans="1:8">
      <c r="A5077" t="n">
        <v>53113</v>
      </c>
      <c r="B5077" s="40" t="n">
        <v>28</v>
      </c>
    </row>
    <row r="5078" spans="1:8">
      <c r="A5078" t="s">
        <v>4</v>
      </c>
      <c r="B5078" s="4" t="s">
        <v>5</v>
      </c>
      <c r="C5078" s="4" t="s">
        <v>7</v>
      </c>
      <c r="D5078" s="4" t="s">
        <v>11</v>
      </c>
      <c r="E5078" s="4" t="s">
        <v>11</v>
      </c>
      <c r="F5078" s="4" t="s">
        <v>7</v>
      </c>
    </row>
    <row r="5079" spans="1:8">
      <c r="A5079" t="n">
        <v>53114</v>
      </c>
      <c r="B5079" s="43" t="n">
        <v>25</v>
      </c>
      <c r="C5079" s="7" t="n">
        <v>1</v>
      </c>
      <c r="D5079" s="7" t="n">
        <v>65535</v>
      </c>
      <c r="E5079" s="7" t="n">
        <v>65535</v>
      </c>
      <c r="F5079" s="7" t="n">
        <v>0</v>
      </c>
    </row>
    <row r="5080" spans="1:8">
      <c r="A5080" t="s">
        <v>4</v>
      </c>
      <c r="B5080" s="4" t="s">
        <v>5</v>
      </c>
      <c r="C5080" s="4" t="s">
        <v>7</v>
      </c>
      <c r="D5080" s="4" t="s">
        <v>11</v>
      </c>
      <c r="E5080" s="4" t="s">
        <v>8</v>
      </c>
    </row>
    <row r="5081" spans="1:8">
      <c r="A5081" t="n">
        <v>53121</v>
      </c>
      <c r="B5081" s="38" t="n">
        <v>51</v>
      </c>
      <c r="C5081" s="7" t="n">
        <v>4</v>
      </c>
      <c r="D5081" s="7" t="n">
        <v>0</v>
      </c>
      <c r="E5081" s="7" t="s">
        <v>446</v>
      </c>
    </row>
    <row r="5082" spans="1:8">
      <c r="A5082" t="s">
        <v>4</v>
      </c>
      <c r="B5082" s="4" t="s">
        <v>5</v>
      </c>
      <c r="C5082" s="4" t="s">
        <v>11</v>
      </c>
    </row>
    <row r="5083" spans="1:8">
      <c r="A5083" t="n">
        <v>53134</v>
      </c>
      <c r="B5083" s="24" t="n">
        <v>16</v>
      </c>
      <c r="C5083" s="7" t="n">
        <v>0</v>
      </c>
    </row>
    <row r="5084" spans="1:8">
      <c r="A5084" t="s">
        <v>4</v>
      </c>
      <c r="B5084" s="4" t="s">
        <v>5</v>
      </c>
      <c r="C5084" s="4" t="s">
        <v>11</v>
      </c>
      <c r="D5084" s="4" t="s">
        <v>7</v>
      </c>
      <c r="E5084" s="4" t="s">
        <v>14</v>
      </c>
      <c r="F5084" s="4" t="s">
        <v>79</v>
      </c>
      <c r="G5084" s="4" t="s">
        <v>7</v>
      </c>
      <c r="H5084" s="4" t="s">
        <v>7</v>
      </c>
      <c r="I5084" s="4" t="s">
        <v>7</v>
      </c>
      <c r="J5084" s="4" t="s">
        <v>14</v>
      </c>
      <c r="K5084" s="4" t="s">
        <v>79</v>
      </c>
      <c r="L5084" s="4" t="s">
        <v>7</v>
      </c>
      <c r="M5084" s="4" t="s">
        <v>7</v>
      </c>
      <c r="N5084" s="4" t="s">
        <v>7</v>
      </c>
      <c r="O5084" s="4" t="s">
        <v>14</v>
      </c>
      <c r="P5084" s="4" t="s">
        <v>79</v>
      </c>
      <c r="Q5084" s="4" t="s">
        <v>7</v>
      </c>
      <c r="R5084" s="4" t="s">
        <v>7</v>
      </c>
      <c r="S5084" s="4" t="s">
        <v>7</v>
      </c>
      <c r="T5084" s="4" t="s">
        <v>14</v>
      </c>
      <c r="U5084" s="4" t="s">
        <v>79</v>
      </c>
      <c r="V5084" s="4" t="s">
        <v>7</v>
      </c>
      <c r="W5084" s="4" t="s">
        <v>7</v>
      </c>
      <c r="X5084" s="4" t="s">
        <v>7</v>
      </c>
      <c r="Y5084" s="4" t="s">
        <v>14</v>
      </c>
      <c r="Z5084" s="4" t="s">
        <v>79</v>
      </c>
      <c r="AA5084" s="4" t="s">
        <v>7</v>
      </c>
      <c r="AB5084" s="4" t="s">
        <v>7</v>
      </c>
    </row>
    <row r="5085" spans="1:8">
      <c r="A5085" t="n">
        <v>53137</v>
      </c>
      <c r="B5085" s="39" t="n">
        <v>26</v>
      </c>
      <c r="C5085" s="7" t="n">
        <v>0</v>
      </c>
      <c r="D5085" s="7" t="n">
        <v>17</v>
      </c>
      <c r="E5085" s="7" t="n">
        <v>60296</v>
      </c>
      <c r="F5085" s="7" t="s">
        <v>460</v>
      </c>
      <c r="G5085" s="7" t="n">
        <v>2</v>
      </c>
      <c r="H5085" s="7" t="n">
        <v>3</v>
      </c>
      <c r="I5085" s="7" t="n">
        <v>17</v>
      </c>
      <c r="J5085" s="7" t="n">
        <v>60298</v>
      </c>
      <c r="K5085" s="7" t="s">
        <v>461</v>
      </c>
      <c r="L5085" s="7" t="n">
        <v>2</v>
      </c>
      <c r="M5085" s="7" t="n">
        <v>3</v>
      </c>
      <c r="N5085" s="7" t="n">
        <v>17</v>
      </c>
      <c r="O5085" s="7" t="n">
        <v>60299</v>
      </c>
      <c r="P5085" s="7" t="s">
        <v>462</v>
      </c>
      <c r="Q5085" s="7" t="n">
        <v>2</v>
      </c>
      <c r="R5085" s="7" t="n">
        <v>3</v>
      </c>
      <c r="S5085" s="7" t="n">
        <v>17</v>
      </c>
      <c r="T5085" s="7" t="n">
        <v>60300</v>
      </c>
      <c r="U5085" s="7" t="s">
        <v>463</v>
      </c>
      <c r="V5085" s="7" t="n">
        <v>2</v>
      </c>
      <c r="W5085" s="7" t="n">
        <v>3</v>
      </c>
      <c r="X5085" s="7" t="n">
        <v>17</v>
      </c>
      <c r="Y5085" s="7" t="n">
        <v>60301</v>
      </c>
      <c r="Z5085" s="7" t="s">
        <v>464</v>
      </c>
      <c r="AA5085" s="7" t="n">
        <v>2</v>
      </c>
      <c r="AB5085" s="7" t="n">
        <v>0</v>
      </c>
    </row>
    <row r="5086" spans="1:8">
      <c r="A5086" t="s">
        <v>4</v>
      </c>
      <c r="B5086" s="4" t="s">
        <v>5</v>
      </c>
    </row>
    <row r="5087" spans="1:8">
      <c r="A5087" t="n">
        <v>53532</v>
      </c>
      <c r="B5087" s="40" t="n">
        <v>28</v>
      </c>
    </row>
    <row r="5088" spans="1:8">
      <c r="A5088" t="s">
        <v>4</v>
      </c>
      <c r="B5088" s="4" t="s">
        <v>5</v>
      </c>
      <c r="C5088" s="4" t="s">
        <v>11</v>
      </c>
      <c r="D5088" s="4" t="s">
        <v>7</v>
      </c>
    </row>
    <row r="5089" spans="1:28">
      <c r="A5089" t="n">
        <v>53533</v>
      </c>
      <c r="B5089" s="44" t="n">
        <v>89</v>
      </c>
      <c r="C5089" s="7" t="n">
        <v>65533</v>
      </c>
      <c r="D5089" s="7" t="n">
        <v>1</v>
      </c>
    </row>
    <row r="5090" spans="1:28">
      <c r="A5090" t="s">
        <v>4</v>
      </c>
      <c r="B5090" s="4" t="s">
        <v>5</v>
      </c>
      <c r="C5090" s="4" t="s">
        <v>7</v>
      </c>
      <c r="D5090" s="4" t="s">
        <v>11</v>
      </c>
      <c r="E5090" s="4" t="s">
        <v>13</v>
      </c>
    </row>
    <row r="5091" spans="1:28">
      <c r="A5091" t="n">
        <v>53537</v>
      </c>
      <c r="B5091" s="17" t="n">
        <v>58</v>
      </c>
      <c r="C5091" s="7" t="n">
        <v>101</v>
      </c>
      <c r="D5091" s="7" t="n">
        <v>300</v>
      </c>
      <c r="E5091" s="7" t="n">
        <v>1</v>
      </c>
    </row>
    <row r="5092" spans="1:28">
      <c r="A5092" t="s">
        <v>4</v>
      </c>
      <c r="B5092" s="4" t="s">
        <v>5</v>
      </c>
      <c r="C5092" s="4" t="s">
        <v>7</v>
      </c>
      <c r="D5092" s="4" t="s">
        <v>11</v>
      </c>
    </row>
    <row r="5093" spans="1:28">
      <c r="A5093" t="n">
        <v>53545</v>
      </c>
      <c r="B5093" s="17" t="n">
        <v>58</v>
      </c>
      <c r="C5093" s="7" t="n">
        <v>254</v>
      </c>
      <c r="D5093" s="7" t="n">
        <v>0</v>
      </c>
    </row>
    <row r="5094" spans="1:28">
      <c r="A5094" t="s">
        <v>4</v>
      </c>
      <c r="B5094" s="4" t="s">
        <v>5</v>
      </c>
      <c r="C5094" s="4" t="s">
        <v>7</v>
      </c>
      <c r="D5094" s="4" t="s">
        <v>7</v>
      </c>
      <c r="E5094" s="4" t="s">
        <v>13</v>
      </c>
      <c r="F5094" s="4" t="s">
        <v>13</v>
      </c>
      <c r="G5094" s="4" t="s">
        <v>13</v>
      </c>
      <c r="H5094" s="4" t="s">
        <v>11</v>
      </c>
    </row>
    <row r="5095" spans="1:28">
      <c r="A5095" t="n">
        <v>53549</v>
      </c>
      <c r="B5095" s="35" t="n">
        <v>45</v>
      </c>
      <c r="C5095" s="7" t="n">
        <v>2</v>
      </c>
      <c r="D5095" s="7" t="n">
        <v>3</v>
      </c>
      <c r="E5095" s="7" t="n">
        <v>-1.08000004291534</v>
      </c>
      <c r="F5095" s="7" t="n">
        <v>0.189999997615814</v>
      </c>
      <c r="G5095" s="7" t="n">
        <v>-11.1800003051758</v>
      </c>
      <c r="H5095" s="7" t="n">
        <v>0</v>
      </c>
    </row>
    <row r="5096" spans="1:28">
      <c r="A5096" t="s">
        <v>4</v>
      </c>
      <c r="B5096" s="4" t="s">
        <v>5</v>
      </c>
      <c r="C5096" s="4" t="s">
        <v>7</v>
      </c>
      <c r="D5096" s="4" t="s">
        <v>7</v>
      </c>
      <c r="E5096" s="4" t="s">
        <v>13</v>
      </c>
      <c r="F5096" s="4" t="s">
        <v>13</v>
      </c>
      <c r="G5096" s="4" t="s">
        <v>13</v>
      </c>
      <c r="H5096" s="4" t="s">
        <v>11</v>
      </c>
      <c r="I5096" s="4" t="s">
        <v>7</v>
      </c>
    </row>
    <row r="5097" spans="1:28">
      <c r="A5097" t="n">
        <v>53566</v>
      </c>
      <c r="B5097" s="35" t="n">
        <v>45</v>
      </c>
      <c r="C5097" s="7" t="n">
        <v>4</v>
      </c>
      <c r="D5097" s="7" t="n">
        <v>3</v>
      </c>
      <c r="E5097" s="7" t="n">
        <v>9.06999969482422</v>
      </c>
      <c r="F5097" s="7" t="n">
        <v>228.669998168945</v>
      </c>
      <c r="G5097" s="7" t="n">
        <v>-5</v>
      </c>
      <c r="H5097" s="7" t="n">
        <v>0</v>
      </c>
      <c r="I5097" s="7" t="n">
        <v>0</v>
      </c>
    </row>
    <row r="5098" spans="1:28">
      <c r="A5098" t="s">
        <v>4</v>
      </c>
      <c r="B5098" s="4" t="s">
        <v>5</v>
      </c>
      <c r="C5098" s="4" t="s">
        <v>7</v>
      </c>
      <c r="D5098" s="4" t="s">
        <v>7</v>
      </c>
      <c r="E5098" s="4" t="s">
        <v>13</v>
      </c>
      <c r="F5098" s="4" t="s">
        <v>11</v>
      </c>
    </row>
    <row r="5099" spans="1:28">
      <c r="A5099" t="n">
        <v>53584</v>
      </c>
      <c r="B5099" s="35" t="n">
        <v>45</v>
      </c>
      <c r="C5099" s="7" t="n">
        <v>5</v>
      </c>
      <c r="D5099" s="7" t="n">
        <v>3</v>
      </c>
      <c r="E5099" s="7" t="n">
        <v>1.20000004768372</v>
      </c>
      <c r="F5099" s="7" t="n">
        <v>0</v>
      </c>
    </row>
    <row r="5100" spans="1:28">
      <c r="A5100" t="s">
        <v>4</v>
      </c>
      <c r="B5100" s="4" t="s">
        <v>5</v>
      </c>
      <c r="C5100" s="4" t="s">
        <v>7</v>
      </c>
      <c r="D5100" s="4" t="s">
        <v>7</v>
      </c>
      <c r="E5100" s="4" t="s">
        <v>13</v>
      </c>
      <c r="F5100" s="4" t="s">
        <v>11</v>
      </c>
    </row>
    <row r="5101" spans="1:28">
      <c r="A5101" t="n">
        <v>53593</v>
      </c>
      <c r="B5101" s="35" t="n">
        <v>45</v>
      </c>
      <c r="C5101" s="7" t="n">
        <v>11</v>
      </c>
      <c r="D5101" s="7" t="n">
        <v>3</v>
      </c>
      <c r="E5101" s="7" t="n">
        <v>28.7000007629395</v>
      </c>
      <c r="F5101" s="7" t="n">
        <v>0</v>
      </c>
    </row>
    <row r="5102" spans="1:28">
      <c r="A5102" t="s">
        <v>4</v>
      </c>
      <c r="B5102" s="4" t="s">
        <v>5</v>
      </c>
      <c r="C5102" s="4" t="s">
        <v>7</v>
      </c>
      <c r="D5102" s="4" t="s">
        <v>7</v>
      </c>
      <c r="E5102" s="4" t="s">
        <v>13</v>
      </c>
      <c r="F5102" s="4" t="s">
        <v>13</v>
      </c>
      <c r="G5102" s="4" t="s">
        <v>13</v>
      </c>
      <c r="H5102" s="4" t="s">
        <v>11</v>
      </c>
      <c r="I5102" s="4" t="s">
        <v>7</v>
      </c>
    </row>
    <row r="5103" spans="1:28">
      <c r="A5103" t="n">
        <v>53602</v>
      </c>
      <c r="B5103" s="35" t="n">
        <v>45</v>
      </c>
      <c r="C5103" s="7" t="n">
        <v>4</v>
      </c>
      <c r="D5103" s="7" t="n">
        <v>3</v>
      </c>
      <c r="E5103" s="7" t="n">
        <v>3.75</v>
      </c>
      <c r="F5103" s="7" t="n">
        <v>239.429992675781</v>
      </c>
      <c r="G5103" s="7" t="n">
        <v>-5</v>
      </c>
      <c r="H5103" s="7" t="n">
        <v>20000</v>
      </c>
      <c r="I5103" s="7" t="n">
        <v>1</v>
      </c>
    </row>
    <row r="5104" spans="1:28">
      <c r="A5104" t="s">
        <v>4</v>
      </c>
      <c r="B5104" s="4" t="s">
        <v>5</v>
      </c>
      <c r="C5104" s="4" t="s">
        <v>7</v>
      </c>
      <c r="D5104" s="4" t="s">
        <v>11</v>
      </c>
      <c r="E5104" s="4" t="s">
        <v>8</v>
      </c>
      <c r="F5104" s="4" t="s">
        <v>8</v>
      </c>
      <c r="G5104" s="4" t="s">
        <v>8</v>
      </c>
      <c r="H5104" s="4" t="s">
        <v>8</v>
      </c>
    </row>
    <row r="5105" spans="1:9">
      <c r="A5105" t="n">
        <v>53620</v>
      </c>
      <c r="B5105" s="38" t="n">
        <v>51</v>
      </c>
      <c r="C5105" s="7" t="n">
        <v>3</v>
      </c>
      <c r="D5105" s="7" t="n">
        <v>3</v>
      </c>
      <c r="E5105" s="7" t="s">
        <v>183</v>
      </c>
      <c r="F5105" s="7" t="s">
        <v>109</v>
      </c>
      <c r="G5105" s="7" t="s">
        <v>86</v>
      </c>
      <c r="H5105" s="7" t="s">
        <v>87</v>
      </c>
    </row>
    <row r="5106" spans="1:9">
      <c r="A5106" t="s">
        <v>4</v>
      </c>
      <c r="B5106" s="4" t="s">
        <v>5</v>
      </c>
      <c r="C5106" s="4" t="s">
        <v>7</v>
      </c>
      <c r="D5106" s="4" t="s">
        <v>11</v>
      </c>
    </row>
    <row r="5107" spans="1:9">
      <c r="A5107" t="n">
        <v>53633</v>
      </c>
      <c r="B5107" s="17" t="n">
        <v>58</v>
      </c>
      <c r="C5107" s="7" t="n">
        <v>255</v>
      </c>
      <c r="D5107" s="7" t="n">
        <v>0</v>
      </c>
    </row>
    <row r="5108" spans="1:9">
      <c r="A5108" t="s">
        <v>4</v>
      </c>
      <c r="B5108" s="4" t="s">
        <v>5</v>
      </c>
      <c r="C5108" s="4" t="s">
        <v>7</v>
      </c>
      <c r="D5108" s="4" t="s">
        <v>11</v>
      </c>
      <c r="E5108" s="4" t="s">
        <v>8</v>
      </c>
    </row>
    <row r="5109" spans="1:9">
      <c r="A5109" t="n">
        <v>53637</v>
      </c>
      <c r="B5109" s="38" t="n">
        <v>51</v>
      </c>
      <c r="C5109" s="7" t="n">
        <v>4</v>
      </c>
      <c r="D5109" s="7" t="n">
        <v>3</v>
      </c>
      <c r="E5109" s="7" t="s">
        <v>554</v>
      </c>
    </row>
    <row r="5110" spans="1:9">
      <c r="A5110" t="s">
        <v>4</v>
      </c>
      <c r="B5110" s="4" t="s">
        <v>5</v>
      </c>
      <c r="C5110" s="4" t="s">
        <v>11</v>
      </c>
    </row>
    <row r="5111" spans="1:9">
      <c r="A5111" t="n">
        <v>53655</v>
      </c>
      <c r="B5111" s="24" t="n">
        <v>16</v>
      </c>
      <c r="C5111" s="7" t="n">
        <v>0</v>
      </c>
    </row>
    <row r="5112" spans="1:9">
      <c r="A5112" t="s">
        <v>4</v>
      </c>
      <c r="B5112" s="4" t="s">
        <v>5</v>
      </c>
      <c r="C5112" s="4" t="s">
        <v>11</v>
      </c>
      <c r="D5112" s="4" t="s">
        <v>7</v>
      </c>
      <c r="E5112" s="4" t="s">
        <v>14</v>
      </c>
      <c r="F5112" s="4" t="s">
        <v>79</v>
      </c>
      <c r="G5112" s="4" t="s">
        <v>7</v>
      </c>
      <c r="H5112" s="4" t="s">
        <v>7</v>
      </c>
      <c r="I5112" s="4" t="s">
        <v>7</v>
      </c>
      <c r="J5112" s="4" t="s">
        <v>14</v>
      </c>
      <c r="K5112" s="4" t="s">
        <v>79</v>
      </c>
      <c r="L5112" s="4" t="s">
        <v>7</v>
      </c>
      <c r="M5112" s="4" t="s">
        <v>7</v>
      </c>
      <c r="N5112" s="4" t="s">
        <v>7</v>
      </c>
      <c r="O5112" s="4" t="s">
        <v>14</v>
      </c>
      <c r="P5112" s="4" t="s">
        <v>79</v>
      </c>
      <c r="Q5112" s="4" t="s">
        <v>7</v>
      </c>
      <c r="R5112" s="4" t="s">
        <v>7</v>
      </c>
    </row>
    <row r="5113" spans="1:9">
      <c r="A5113" t="n">
        <v>53658</v>
      </c>
      <c r="B5113" s="39" t="n">
        <v>26</v>
      </c>
      <c r="C5113" s="7" t="n">
        <v>3</v>
      </c>
      <c r="D5113" s="7" t="n">
        <v>17</v>
      </c>
      <c r="E5113" s="7" t="n">
        <v>60371</v>
      </c>
      <c r="F5113" s="7" t="s">
        <v>555</v>
      </c>
      <c r="G5113" s="7" t="n">
        <v>2</v>
      </c>
      <c r="H5113" s="7" t="n">
        <v>3</v>
      </c>
      <c r="I5113" s="7" t="n">
        <v>17</v>
      </c>
      <c r="J5113" s="7" t="n">
        <v>60372</v>
      </c>
      <c r="K5113" s="7" t="s">
        <v>556</v>
      </c>
      <c r="L5113" s="7" t="n">
        <v>2</v>
      </c>
      <c r="M5113" s="7" t="n">
        <v>3</v>
      </c>
      <c r="N5113" s="7" t="n">
        <v>17</v>
      </c>
      <c r="O5113" s="7" t="n">
        <v>60373</v>
      </c>
      <c r="P5113" s="7" t="s">
        <v>557</v>
      </c>
      <c r="Q5113" s="7" t="n">
        <v>2</v>
      </c>
      <c r="R5113" s="7" t="n">
        <v>0</v>
      </c>
    </row>
    <row r="5114" spans="1:9">
      <c r="A5114" t="s">
        <v>4</v>
      </c>
      <c r="B5114" s="4" t="s">
        <v>5</v>
      </c>
    </row>
    <row r="5115" spans="1:9">
      <c r="A5115" t="n">
        <v>53865</v>
      </c>
      <c r="B5115" s="40" t="n">
        <v>28</v>
      </c>
    </row>
    <row r="5116" spans="1:9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11</v>
      </c>
      <c r="F5116" s="4" t="s">
        <v>7</v>
      </c>
    </row>
    <row r="5117" spans="1:9">
      <c r="A5117" t="n">
        <v>53866</v>
      </c>
      <c r="B5117" s="43" t="n">
        <v>25</v>
      </c>
      <c r="C5117" s="7" t="n">
        <v>1</v>
      </c>
      <c r="D5117" s="7" t="n">
        <v>60</v>
      </c>
      <c r="E5117" s="7" t="n">
        <v>640</v>
      </c>
      <c r="F5117" s="7" t="n">
        <v>2</v>
      </c>
    </row>
    <row r="5118" spans="1:9">
      <c r="A5118" t="s">
        <v>4</v>
      </c>
      <c r="B5118" s="4" t="s">
        <v>5</v>
      </c>
      <c r="C5118" s="4" t="s">
        <v>7</v>
      </c>
      <c r="D5118" s="4" t="s">
        <v>11</v>
      </c>
      <c r="E5118" s="4" t="s">
        <v>8</v>
      </c>
    </row>
    <row r="5119" spans="1:9">
      <c r="A5119" t="n">
        <v>53873</v>
      </c>
      <c r="B5119" s="38" t="n">
        <v>51</v>
      </c>
      <c r="C5119" s="7" t="n">
        <v>4</v>
      </c>
      <c r="D5119" s="7" t="n">
        <v>0</v>
      </c>
      <c r="E5119" s="7" t="s">
        <v>78</v>
      </c>
    </row>
    <row r="5120" spans="1:9">
      <c r="A5120" t="s">
        <v>4</v>
      </c>
      <c r="B5120" s="4" t="s">
        <v>5</v>
      </c>
      <c r="C5120" s="4" t="s">
        <v>11</v>
      </c>
    </row>
    <row r="5121" spans="1:18">
      <c r="A5121" t="n">
        <v>53887</v>
      </c>
      <c r="B5121" s="24" t="n">
        <v>16</v>
      </c>
      <c r="C5121" s="7" t="n">
        <v>0</v>
      </c>
    </row>
    <row r="5122" spans="1:18">
      <c r="A5122" t="s">
        <v>4</v>
      </c>
      <c r="B5122" s="4" t="s">
        <v>5</v>
      </c>
      <c r="C5122" s="4" t="s">
        <v>11</v>
      </c>
      <c r="D5122" s="4" t="s">
        <v>7</v>
      </c>
      <c r="E5122" s="4" t="s">
        <v>14</v>
      </c>
      <c r="F5122" s="4" t="s">
        <v>79</v>
      </c>
      <c r="G5122" s="4" t="s">
        <v>7</v>
      </c>
      <c r="H5122" s="4" t="s">
        <v>7</v>
      </c>
      <c r="I5122" s="4" t="s">
        <v>7</v>
      </c>
      <c r="J5122" s="4" t="s">
        <v>14</v>
      </c>
      <c r="K5122" s="4" t="s">
        <v>79</v>
      </c>
      <c r="L5122" s="4" t="s">
        <v>7</v>
      </c>
      <c r="M5122" s="4" t="s">
        <v>7</v>
      </c>
      <c r="N5122" s="4" t="s">
        <v>7</v>
      </c>
      <c r="O5122" s="4" t="s">
        <v>14</v>
      </c>
      <c r="P5122" s="4" t="s">
        <v>79</v>
      </c>
      <c r="Q5122" s="4" t="s">
        <v>7</v>
      </c>
      <c r="R5122" s="4" t="s">
        <v>7</v>
      </c>
      <c r="S5122" s="4" t="s">
        <v>7</v>
      </c>
      <c r="T5122" s="4" t="s">
        <v>14</v>
      </c>
      <c r="U5122" s="4" t="s">
        <v>79</v>
      </c>
      <c r="V5122" s="4" t="s">
        <v>7</v>
      </c>
      <c r="W5122" s="4" t="s">
        <v>7</v>
      </c>
    </row>
    <row r="5123" spans="1:18">
      <c r="A5123" t="n">
        <v>53890</v>
      </c>
      <c r="B5123" s="39" t="n">
        <v>26</v>
      </c>
      <c r="C5123" s="7" t="n">
        <v>0</v>
      </c>
      <c r="D5123" s="7" t="n">
        <v>17</v>
      </c>
      <c r="E5123" s="7" t="n">
        <v>60305</v>
      </c>
      <c r="F5123" s="7" t="s">
        <v>469</v>
      </c>
      <c r="G5123" s="7" t="n">
        <v>2</v>
      </c>
      <c r="H5123" s="7" t="n">
        <v>3</v>
      </c>
      <c r="I5123" s="7" t="n">
        <v>17</v>
      </c>
      <c r="J5123" s="7" t="n">
        <v>60306</v>
      </c>
      <c r="K5123" s="7" t="s">
        <v>470</v>
      </c>
      <c r="L5123" s="7" t="n">
        <v>2</v>
      </c>
      <c r="M5123" s="7" t="n">
        <v>3</v>
      </c>
      <c r="N5123" s="7" t="n">
        <v>17</v>
      </c>
      <c r="O5123" s="7" t="n">
        <v>60307</v>
      </c>
      <c r="P5123" s="7" t="s">
        <v>471</v>
      </c>
      <c r="Q5123" s="7" t="n">
        <v>2</v>
      </c>
      <c r="R5123" s="7" t="n">
        <v>3</v>
      </c>
      <c r="S5123" s="7" t="n">
        <v>17</v>
      </c>
      <c r="T5123" s="7" t="n">
        <v>60308</v>
      </c>
      <c r="U5123" s="7" t="s">
        <v>472</v>
      </c>
      <c r="V5123" s="7" t="n">
        <v>2</v>
      </c>
      <c r="W5123" s="7" t="n">
        <v>0</v>
      </c>
    </row>
    <row r="5124" spans="1:18">
      <c r="A5124" t="s">
        <v>4</v>
      </c>
      <c r="B5124" s="4" t="s">
        <v>5</v>
      </c>
    </row>
    <row r="5125" spans="1:18">
      <c r="A5125" t="n">
        <v>54182</v>
      </c>
      <c r="B5125" s="40" t="n">
        <v>28</v>
      </c>
    </row>
    <row r="5126" spans="1:18">
      <c r="A5126" t="s">
        <v>4</v>
      </c>
      <c r="B5126" s="4" t="s">
        <v>5</v>
      </c>
      <c r="C5126" s="4" t="s">
        <v>7</v>
      </c>
      <c r="D5126" s="4" t="s">
        <v>11</v>
      </c>
      <c r="E5126" s="4" t="s">
        <v>11</v>
      </c>
      <c r="F5126" s="4" t="s">
        <v>7</v>
      </c>
    </row>
    <row r="5127" spans="1:18">
      <c r="A5127" t="n">
        <v>54183</v>
      </c>
      <c r="B5127" s="43" t="n">
        <v>25</v>
      </c>
      <c r="C5127" s="7" t="n">
        <v>1</v>
      </c>
      <c r="D5127" s="7" t="n">
        <v>65535</v>
      </c>
      <c r="E5127" s="7" t="n">
        <v>65535</v>
      </c>
      <c r="F5127" s="7" t="n">
        <v>0</v>
      </c>
    </row>
    <row r="5128" spans="1:18">
      <c r="A5128" t="s">
        <v>4</v>
      </c>
      <c r="B5128" s="4" t="s">
        <v>5</v>
      </c>
      <c r="C5128" s="4" t="s">
        <v>7</v>
      </c>
      <c r="D5128" s="4" t="s">
        <v>11</v>
      </c>
      <c r="E5128" s="4" t="s">
        <v>8</v>
      </c>
    </row>
    <row r="5129" spans="1:18">
      <c r="A5129" t="n">
        <v>54190</v>
      </c>
      <c r="B5129" s="38" t="n">
        <v>51</v>
      </c>
      <c r="C5129" s="7" t="n">
        <v>4</v>
      </c>
      <c r="D5129" s="7" t="n">
        <v>3</v>
      </c>
      <c r="E5129" s="7" t="s">
        <v>545</v>
      </c>
    </row>
    <row r="5130" spans="1:18">
      <c r="A5130" t="s">
        <v>4</v>
      </c>
      <c r="B5130" s="4" t="s">
        <v>5</v>
      </c>
      <c r="C5130" s="4" t="s">
        <v>11</v>
      </c>
    </row>
    <row r="5131" spans="1:18">
      <c r="A5131" t="n">
        <v>54204</v>
      </c>
      <c r="B5131" s="24" t="n">
        <v>16</v>
      </c>
      <c r="C5131" s="7" t="n">
        <v>0</v>
      </c>
    </row>
    <row r="5132" spans="1:18">
      <c r="A5132" t="s">
        <v>4</v>
      </c>
      <c r="B5132" s="4" t="s">
        <v>5</v>
      </c>
      <c r="C5132" s="4" t="s">
        <v>11</v>
      </c>
      <c r="D5132" s="4" t="s">
        <v>7</v>
      </c>
      <c r="E5132" s="4" t="s">
        <v>14</v>
      </c>
      <c r="F5132" s="4" t="s">
        <v>79</v>
      </c>
      <c r="G5132" s="4" t="s">
        <v>7</v>
      </c>
      <c r="H5132" s="4" t="s">
        <v>7</v>
      </c>
    </row>
    <row r="5133" spans="1:18">
      <c r="A5133" t="n">
        <v>54207</v>
      </c>
      <c r="B5133" s="39" t="n">
        <v>26</v>
      </c>
      <c r="C5133" s="7" t="n">
        <v>3</v>
      </c>
      <c r="D5133" s="7" t="n">
        <v>17</v>
      </c>
      <c r="E5133" s="7" t="n">
        <v>60374</v>
      </c>
      <c r="F5133" s="7" t="s">
        <v>558</v>
      </c>
      <c r="G5133" s="7" t="n">
        <v>2</v>
      </c>
      <c r="H5133" s="7" t="n">
        <v>0</v>
      </c>
    </row>
    <row r="5134" spans="1:18">
      <c r="A5134" t="s">
        <v>4</v>
      </c>
      <c r="B5134" s="4" t="s">
        <v>5</v>
      </c>
    </row>
    <row r="5135" spans="1:18">
      <c r="A5135" t="n">
        <v>54227</v>
      </c>
      <c r="B5135" s="40" t="n">
        <v>28</v>
      </c>
    </row>
    <row r="5136" spans="1:18">
      <c r="A5136" t="s">
        <v>4</v>
      </c>
      <c r="B5136" s="4" t="s">
        <v>5</v>
      </c>
      <c r="C5136" s="4" t="s">
        <v>11</v>
      </c>
      <c r="D5136" s="4" t="s">
        <v>7</v>
      </c>
    </row>
    <row r="5137" spans="1:23">
      <c r="A5137" t="n">
        <v>54228</v>
      </c>
      <c r="B5137" s="44" t="n">
        <v>89</v>
      </c>
      <c r="C5137" s="7" t="n">
        <v>65533</v>
      </c>
      <c r="D5137" s="7" t="n">
        <v>1</v>
      </c>
    </row>
    <row r="5138" spans="1:23">
      <c r="A5138" t="s">
        <v>4</v>
      </c>
      <c r="B5138" s="4" t="s">
        <v>5</v>
      </c>
      <c r="C5138" s="4" t="s">
        <v>7</v>
      </c>
      <c r="D5138" s="4" t="s">
        <v>11</v>
      </c>
      <c r="E5138" s="4" t="s">
        <v>13</v>
      </c>
    </row>
    <row r="5139" spans="1:23">
      <c r="A5139" t="n">
        <v>54232</v>
      </c>
      <c r="B5139" s="17" t="n">
        <v>58</v>
      </c>
      <c r="C5139" s="7" t="n">
        <v>101</v>
      </c>
      <c r="D5139" s="7" t="n">
        <v>1000</v>
      </c>
      <c r="E5139" s="7" t="n">
        <v>1</v>
      </c>
    </row>
    <row r="5140" spans="1:23">
      <c r="A5140" t="s">
        <v>4</v>
      </c>
      <c r="B5140" s="4" t="s">
        <v>5</v>
      </c>
      <c r="C5140" s="4" t="s">
        <v>7</v>
      </c>
      <c r="D5140" s="4" t="s">
        <v>11</v>
      </c>
    </row>
    <row r="5141" spans="1:23">
      <c r="A5141" t="n">
        <v>54240</v>
      </c>
      <c r="B5141" s="17" t="n">
        <v>58</v>
      </c>
      <c r="C5141" s="7" t="n">
        <v>254</v>
      </c>
      <c r="D5141" s="7" t="n">
        <v>0</v>
      </c>
    </row>
    <row r="5142" spans="1:23">
      <c r="A5142" t="s">
        <v>4</v>
      </c>
      <c r="B5142" s="4" t="s">
        <v>5</v>
      </c>
      <c r="C5142" s="4" t="s">
        <v>7</v>
      </c>
    </row>
    <row r="5143" spans="1:23">
      <c r="A5143" t="n">
        <v>54244</v>
      </c>
      <c r="B5143" s="31" t="n">
        <v>116</v>
      </c>
      <c r="C5143" s="7" t="n">
        <v>1</v>
      </c>
    </row>
    <row r="5144" spans="1:23">
      <c r="A5144" t="s">
        <v>4</v>
      </c>
      <c r="B5144" s="4" t="s">
        <v>5</v>
      </c>
      <c r="C5144" s="4" t="s">
        <v>7</v>
      </c>
      <c r="D5144" s="4" t="s">
        <v>7</v>
      </c>
      <c r="E5144" s="4" t="s">
        <v>13</v>
      </c>
      <c r="F5144" s="4" t="s">
        <v>13</v>
      </c>
      <c r="G5144" s="4" t="s">
        <v>13</v>
      </c>
      <c r="H5144" s="4" t="s">
        <v>11</v>
      </c>
    </row>
    <row r="5145" spans="1:23">
      <c r="A5145" t="n">
        <v>54246</v>
      </c>
      <c r="B5145" s="35" t="n">
        <v>45</v>
      </c>
      <c r="C5145" s="7" t="n">
        <v>2</v>
      </c>
      <c r="D5145" s="7" t="n">
        <v>3</v>
      </c>
      <c r="E5145" s="7" t="n">
        <v>-1.12999999523163</v>
      </c>
      <c r="F5145" s="7" t="n">
        <v>0.360000014305115</v>
      </c>
      <c r="G5145" s="7" t="n">
        <v>-11.4200000762939</v>
      </c>
      <c r="H5145" s="7" t="n">
        <v>0</v>
      </c>
    </row>
    <row r="5146" spans="1:23">
      <c r="A5146" t="s">
        <v>4</v>
      </c>
      <c r="B5146" s="4" t="s">
        <v>5</v>
      </c>
      <c r="C5146" s="4" t="s">
        <v>7</v>
      </c>
      <c r="D5146" s="4" t="s">
        <v>7</v>
      </c>
      <c r="E5146" s="4" t="s">
        <v>13</v>
      </c>
      <c r="F5146" s="4" t="s">
        <v>13</v>
      </c>
      <c r="G5146" s="4" t="s">
        <v>13</v>
      </c>
      <c r="H5146" s="4" t="s">
        <v>11</v>
      </c>
      <c r="I5146" s="4" t="s">
        <v>7</v>
      </c>
    </row>
    <row r="5147" spans="1:23">
      <c r="A5147" t="n">
        <v>54263</v>
      </c>
      <c r="B5147" s="35" t="n">
        <v>45</v>
      </c>
      <c r="C5147" s="7" t="n">
        <v>4</v>
      </c>
      <c r="D5147" s="7" t="n">
        <v>3</v>
      </c>
      <c r="E5147" s="7" t="n">
        <v>359.609985351563</v>
      </c>
      <c r="F5147" s="7" t="n">
        <v>81.6500015258789</v>
      </c>
      <c r="G5147" s="7" t="n">
        <v>0</v>
      </c>
      <c r="H5147" s="7" t="n">
        <v>0</v>
      </c>
      <c r="I5147" s="7" t="n">
        <v>0</v>
      </c>
    </row>
    <row r="5148" spans="1:23">
      <c r="A5148" t="s">
        <v>4</v>
      </c>
      <c r="B5148" s="4" t="s">
        <v>5</v>
      </c>
      <c r="C5148" s="4" t="s">
        <v>7</v>
      </c>
      <c r="D5148" s="4" t="s">
        <v>7</v>
      </c>
      <c r="E5148" s="4" t="s">
        <v>13</v>
      </c>
      <c r="F5148" s="4" t="s">
        <v>11</v>
      </c>
    </row>
    <row r="5149" spans="1:23">
      <c r="A5149" t="n">
        <v>54281</v>
      </c>
      <c r="B5149" s="35" t="n">
        <v>45</v>
      </c>
      <c r="C5149" s="7" t="n">
        <v>5</v>
      </c>
      <c r="D5149" s="7" t="n">
        <v>3</v>
      </c>
      <c r="E5149" s="7" t="n">
        <v>1.70000004768372</v>
      </c>
      <c r="F5149" s="7" t="n">
        <v>0</v>
      </c>
    </row>
    <row r="5150" spans="1:23">
      <c r="A5150" t="s">
        <v>4</v>
      </c>
      <c r="B5150" s="4" t="s">
        <v>5</v>
      </c>
      <c r="C5150" s="4" t="s">
        <v>7</v>
      </c>
      <c r="D5150" s="4" t="s">
        <v>7</v>
      </c>
      <c r="E5150" s="4" t="s">
        <v>13</v>
      </c>
      <c r="F5150" s="4" t="s">
        <v>11</v>
      </c>
    </row>
    <row r="5151" spans="1:23">
      <c r="A5151" t="n">
        <v>54290</v>
      </c>
      <c r="B5151" s="35" t="n">
        <v>45</v>
      </c>
      <c r="C5151" s="7" t="n">
        <v>11</v>
      </c>
      <c r="D5151" s="7" t="n">
        <v>3</v>
      </c>
      <c r="E5151" s="7" t="n">
        <v>28.7000007629395</v>
      </c>
      <c r="F5151" s="7" t="n">
        <v>0</v>
      </c>
    </row>
    <row r="5152" spans="1:23">
      <c r="A5152" t="s">
        <v>4</v>
      </c>
      <c r="B5152" s="4" t="s">
        <v>5</v>
      </c>
      <c r="C5152" s="4" t="s">
        <v>7</v>
      </c>
      <c r="D5152" s="4" t="s">
        <v>7</v>
      </c>
      <c r="E5152" s="4" t="s">
        <v>13</v>
      </c>
      <c r="F5152" s="4" t="s">
        <v>13</v>
      </c>
      <c r="G5152" s="4" t="s">
        <v>13</v>
      </c>
      <c r="H5152" s="4" t="s">
        <v>11</v>
      </c>
    </row>
    <row r="5153" spans="1:9">
      <c r="A5153" t="n">
        <v>54299</v>
      </c>
      <c r="B5153" s="35" t="n">
        <v>45</v>
      </c>
      <c r="C5153" s="7" t="n">
        <v>2</v>
      </c>
      <c r="D5153" s="7" t="n">
        <v>3</v>
      </c>
      <c r="E5153" s="7" t="n">
        <v>-1.3400000333786</v>
      </c>
      <c r="F5153" s="7" t="n">
        <v>1.53999996185303</v>
      </c>
      <c r="G5153" s="7" t="n">
        <v>-12.2299995422363</v>
      </c>
      <c r="H5153" s="7" t="n">
        <v>8000</v>
      </c>
    </row>
    <row r="5154" spans="1:9">
      <c r="A5154" t="s">
        <v>4</v>
      </c>
      <c r="B5154" s="4" t="s">
        <v>5</v>
      </c>
      <c r="C5154" s="4" t="s">
        <v>7</v>
      </c>
      <c r="D5154" s="4" t="s">
        <v>7</v>
      </c>
      <c r="E5154" s="4" t="s">
        <v>13</v>
      </c>
      <c r="F5154" s="4" t="s">
        <v>13</v>
      </c>
      <c r="G5154" s="4" t="s">
        <v>13</v>
      </c>
      <c r="H5154" s="4" t="s">
        <v>11</v>
      </c>
      <c r="I5154" s="4" t="s">
        <v>7</v>
      </c>
    </row>
    <row r="5155" spans="1:9">
      <c r="A5155" t="n">
        <v>54316</v>
      </c>
      <c r="B5155" s="35" t="n">
        <v>45</v>
      </c>
      <c r="C5155" s="7" t="n">
        <v>4</v>
      </c>
      <c r="D5155" s="7" t="n">
        <v>3</v>
      </c>
      <c r="E5155" s="7" t="n">
        <v>328.010009765625</v>
      </c>
      <c r="F5155" s="7" t="n">
        <v>17.1599998474121</v>
      </c>
      <c r="G5155" s="7" t="n">
        <v>0</v>
      </c>
      <c r="H5155" s="7" t="n">
        <v>8000</v>
      </c>
      <c r="I5155" s="7" t="n">
        <v>0</v>
      </c>
    </row>
    <row r="5156" spans="1:9">
      <c r="A5156" t="s">
        <v>4</v>
      </c>
      <c r="B5156" s="4" t="s">
        <v>5</v>
      </c>
      <c r="C5156" s="4" t="s">
        <v>11</v>
      </c>
    </row>
    <row r="5157" spans="1:9">
      <c r="A5157" t="n">
        <v>54334</v>
      </c>
      <c r="B5157" s="24" t="n">
        <v>16</v>
      </c>
      <c r="C5157" s="7" t="n">
        <v>6000</v>
      </c>
    </row>
    <row r="5158" spans="1:9">
      <c r="A5158" t="s">
        <v>4</v>
      </c>
      <c r="B5158" s="4" t="s">
        <v>5</v>
      </c>
      <c r="C5158" s="4" t="s">
        <v>7</v>
      </c>
      <c r="D5158" s="4" t="s">
        <v>11</v>
      </c>
      <c r="E5158" s="4" t="s">
        <v>7</v>
      </c>
    </row>
    <row r="5159" spans="1:9">
      <c r="A5159" t="n">
        <v>54337</v>
      </c>
      <c r="B5159" s="36" t="n">
        <v>49</v>
      </c>
      <c r="C5159" s="7" t="n">
        <v>1</v>
      </c>
      <c r="D5159" s="7" t="n">
        <v>4000</v>
      </c>
      <c r="E5159" s="7" t="n">
        <v>0</v>
      </c>
    </row>
    <row r="5160" spans="1:9">
      <c r="A5160" t="s">
        <v>4</v>
      </c>
      <c r="B5160" s="4" t="s">
        <v>5</v>
      </c>
      <c r="C5160" s="4" t="s">
        <v>7</v>
      </c>
      <c r="D5160" s="4" t="s">
        <v>11</v>
      </c>
      <c r="E5160" s="4" t="s">
        <v>11</v>
      </c>
    </row>
    <row r="5161" spans="1:9">
      <c r="A5161" t="n">
        <v>54342</v>
      </c>
      <c r="B5161" s="14" t="n">
        <v>50</v>
      </c>
      <c r="C5161" s="7" t="n">
        <v>1</v>
      </c>
      <c r="D5161" s="7" t="n">
        <v>8040</v>
      </c>
      <c r="E5161" s="7" t="n">
        <v>2000</v>
      </c>
    </row>
    <row r="5162" spans="1:9">
      <c r="A5162" t="s">
        <v>4</v>
      </c>
      <c r="B5162" s="4" t="s">
        <v>5</v>
      </c>
      <c r="C5162" s="4" t="s">
        <v>7</v>
      </c>
      <c r="D5162" s="4" t="s">
        <v>11</v>
      </c>
      <c r="E5162" s="4" t="s">
        <v>13</v>
      </c>
    </row>
    <row r="5163" spans="1:9">
      <c r="A5163" t="n">
        <v>54348</v>
      </c>
      <c r="B5163" s="17" t="n">
        <v>58</v>
      </c>
      <c r="C5163" s="7" t="n">
        <v>0</v>
      </c>
      <c r="D5163" s="7" t="n">
        <v>2000</v>
      </c>
      <c r="E5163" s="7" t="n">
        <v>1</v>
      </c>
    </row>
    <row r="5164" spans="1:9">
      <c r="A5164" t="s">
        <v>4</v>
      </c>
      <c r="B5164" s="4" t="s">
        <v>5</v>
      </c>
      <c r="C5164" s="4" t="s">
        <v>7</v>
      </c>
      <c r="D5164" s="4" t="s">
        <v>11</v>
      </c>
    </row>
    <row r="5165" spans="1:9">
      <c r="A5165" t="n">
        <v>54356</v>
      </c>
      <c r="B5165" s="17" t="n">
        <v>58</v>
      </c>
      <c r="C5165" s="7" t="n">
        <v>255</v>
      </c>
      <c r="D5165" s="7" t="n">
        <v>0</v>
      </c>
    </row>
    <row r="5166" spans="1:9">
      <c r="A5166" t="s">
        <v>4</v>
      </c>
      <c r="B5166" s="4" t="s">
        <v>5</v>
      </c>
      <c r="C5166" s="4" t="s">
        <v>7</v>
      </c>
      <c r="D5166" s="4" t="s">
        <v>7</v>
      </c>
    </row>
    <row r="5167" spans="1:9">
      <c r="A5167" t="n">
        <v>54360</v>
      </c>
      <c r="B5167" s="36" t="n">
        <v>49</v>
      </c>
      <c r="C5167" s="7" t="n">
        <v>2</v>
      </c>
      <c r="D5167" s="7" t="n">
        <v>0</v>
      </c>
    </row>
    <row r="5168" spans="1:9">
      <c r="A5168" t="s">
        <v>4</v>
      </c>
      <c r="B5168" s="4" t="s">
        <v>5</v>
      </c>
      <c r="C5168" s="4" t="s">
        <v>7</v>
      </c>
      <c r="D5168" s="4" t="s">
        <v>11</v>
      </c>
      <c r="E5168" s="4" t="s">
        <v>13</v>
      </c>
      <c r="F5168" s="4" t="s">
        <v>11</v>
      </c>
      <c r="G5168" s="4" t="s">
        <v>14</v>
      </c>
      <c r="H5168" s="4" t="s">
        <v>14</v>
      </c>
      <c r="I5168" s="4" t="s">
        <v>11</v>
      </c>
      <c r="J5168" s="4" t="s">
        <v>11</v>
      </c>
      <c r="K5168" s="4" t="s">
        <v>14</v>
      </c>
      <c r="L5168" s="4" t="s">
        <v>14</v>
      </c>
      <c r="M5168" s="4" t="s">
        <v>14</v>
      </c>
      <c r="N5168" s="4" t="s">
        <v>14</v>
      </c>
      <c r="O5168" s="4" t="s">
        <v>8</v>
      </c>
    </row>
    <row r="5169" spans="1:15">
      <c r="A5169" t="n">
        <v>54363</v>
      </c>
      <c r="B5169" s="14" t="n">
        <v>50</v>
      </c>
      <c r="C5169" s="7" t="n">
        <v>0</v>
      </c>
      <c r="D5169" s="7" t="n">
        <v>12101</v>
      </c>
      <c r="E5169" s="7" t="n">
        <v>1</v>
      </c>
      <c r="F5169" s="7" t="n">
        <v>0</v>
      </c>
      <c r="G5169" s="7" t="n">
        <v>0</v>
      </c>
      <c r="H5169" s="7" t="n">
        <v>0</v>
      </c>
      <c r="I5169" s="7" t="n">
        <v>0</v>
      </c>
      <c r="J5169" s="7" t="n">
        <v>65533</v>
      </c>
      <c r="K5169" s="7" t="n">
        <v>0</v>
      </c>
      <c r="L5169" s="7" t="n">
        <v>0</v>
      </c>
      <c r="M5169" s="7" t="n">
        <v>0</v>
      </c>
      <c r="N5169" s="7" t="n">
        <v>0</v>
      </c>
      <c r="O5169" s="7" t="s">
        <v>17</v>
      </c>
    </row>
    <row r="5170" spans="1:15">
      <c r="A5170" t="s">
        <v>4</v>
      </c>
      <c r="B5170" s="4" t="s">
        <v>5</v>
      </c>
      <c r="C5170" s="4" t="s">
        <v>7</v>
      </c>
      <c r="D5170" s="4" t="s">
        <v>11</v>
      </c>
      <c r="E5170" s="4" t="s">
        <v>11</v>
      </c>
      <c r="F5170" s="4" t="s">
        <v>11</v>
      </c>
      <c r="G5170" s="4" t="s">
        <v>11</v>
      </c>
      <c r="H5170" s="4" t="s">
        <v>7</v>
      </c>
    </row>
    <row r="5171" spans="1:15">
      <c r="A5171" t="n">
        <v>54402</v>
      </c>
      <c r="B5171" s="43" t="n">
        <v>25</v>
      </c>
      <c r="C5171" s="7" t="n">
        <v>5</v>
      </c>
      <c r="D5171" s="7" t="n">
        <v>65535</v>
      </c>
      <c r="E5171" s="7" t="n">
        <v>65535</v>
      </c>
      <c r="F5171" s="7" t="n">
        <v>65535</v>
      </c>
      <c r="G5171" s="7" t="n">
        <v>65535</v>
      </c>
      <c r="H5171" s="7" t="n">
        <v>0</v>
      </c>
    </row>
    <row r="5172" spans="1:15">
      <c r="A5172" t="s">
        <v>4</v>
      </c>
      <c r="B5172" s="4" t="s">
        <v>5</v>
      </c>
      <c r="C5172" s="4" t="s">
        <v>11</v>
      </c>
      <c r="D5172" s="4" t="s">
        <v>7</v>
      </c>
      <c r="E5172" s="4" t="s">
        <v>7</v>
      </c>
      <c r="F5172" s="4" t="s">
        <v>79</v>
      </c>
      <c r="G5172" s="4" t="s">
        <v>7</v>
      </c>
      <c r="H5172" s="4" t="s">
        <v>7</v>
      </c>
    </row>
    <row r="5173" spans="1:15">
      <c r="A5173" t="n">
        <v>54413</v>
      </c>
      <c r="B5173" s="58" t="n">
        <v>24</v>
      </c>
      <c r="C5173" s="7" t="n">
        <v>65533</v>
      </c>
      <c r="D5173" s="7" t="n">
        <v>11</v>
      </c>
      <c r="E5173" s="7" t="n">
        <v>6</v>
      </c>
      <c r="F5173" s="7" t="s">
        <v>559</v>
      </c>
      <c r="G5173" s="7" t="n">
        <v>2</v>
      </c>
      <c r="H5173" s="7" t="n">
        <v>0</v>
      </c>
    </row>
    <row r="5174" spans="1:15">
      <c r="A5174" t="s">
        <v>4</v>
      </c>
      <c r="B5174" s="4" t="s">
        <v>5</v>
      </c>
    </row>
    <row r="5175" spans="1:15">
      <c r="A5175" t="n">
        <v>54454</v>
      </c>
      <c r="B5175" s="40" t="n">
        <v>28</v>
      </c>
    </row>
    <row r="5176" spans="1:15">
      <c r="A5176" t="s">
        <v>4</v>
      </c>
      <c r="B5176" s="4" t="s">
        <v>5</v>
      </c>
      <c r="C5176" s="4" t="s">
        <v>7</v>
      </c>
    </row>
    <row r="5177" spans="1:15">
      <c r="A5177" t="n">
        <v>54455</v>
      </c>
      <c r="B5177" s="61" t="n">
        <v>27</v>
      </c>
      <c r="C5177" s="7" t="n">
        <v>0</v>
      </c>
    </row>
    <row r="5178" spans="1:15">
      <c r="A5178" t="s">
        <v>4</v>
      </c>
      <c r="B5178" s="4" t="s">
        <v>5</v>
      </c>
      <c r="C5178" s="4" t="s">
        <v>7</v>
      </c>
    </row>
    <row r="5179" spans="1:15">
      <c r="A5179" t="n">
        <v>54457</v>
      </c>
      <c r="B5179" s="61" t="n">
        <v>27</v>
      </c>
      <c r="C5179" s="7" t="n">
        <v>1</v>
      </c>
    </row>
    <row r="5180" spans="1:15">
      <c r="A5180" t="s">
        <v>4</v>
      </c>
      <c r="B5180" s="4" t="s">
        <v>5</v>
      </c>
      <c r="C5180" s="4" t="s">
        <v>7</v>
      </c>
      <c r="D5180" s="4" t="s">
        <v>11</v>
      </c>
      <c r="E5180" s="4" t="s">
        <v>11</v>
      </c>
      <c r="F5180" s="4" t="s">
        <v>11</v>
      </c>
      <c r="G5180" s="4" t="s">
        <v>11</v>
      </c>
      <c r="H5180" s="4" t="s">
        <v>7</v>
      </c>
    </row>
    <row r="5181" spans="1:15">
      <c r="A5181" t="n">
        <v>54459</v>
      </c>
      <c r="B5181" s="43" t="n">
        <v>25</v>
      </c>
      <c r="C5181" s="7" t="n">
        <v>5</v>
      </c>
      <c r="D5181" s="7" t="n">
        <v>65535</v>
      </c>
      <c r="E5181" s="7" t="n">
        <v>65535</v>
      </c>
      <c r="F5181" s="7" t="n">
        <v>65535</v>
      </c>
      <c r="G5181" s="7" t="n">
        <v>65535</v>
      </c>
      <c r="H5181" s="7" t="n">
        <v>0</v>
      </c>
    </row>
    <row r="5182" spans="1:15">
      <c r="A5182" t="s">
        <v>4</v>
      </c>
      <c r="B5182" s="4" t="s">
        <v>5</v>
      </c>
      <c r="C5182" s="4" t="s">
        <v>11</v>
      </c>
    </row>
    <row r="5183" spans="1:15">
      <c r="A5183" t="n">
        <v>54470</v>
      </c>
      <c r="B5183" s="24" t="n">
        <v>16</v>
      </c>
      <c r="C5183" s="7" t="n">
        <v>300</v>
      </c>
    </row>
    <row r="5184" spans="1:15">
      <c r="A5184" t="s">
        <v>4</v>
      </c>
      <c r="B5184" s="4" t="s">
        <v>5</v>
      </c>
      <c r="C5184" s="4" t="s">
        <v>7</v>
      </c>
      <c r="D5184" s="4" t="s">
        <v>11</v>
      </c>
      <c r="E5184" s="4" t="s">
        <v>11</v>
      </c>
      <c r="F5184" s="4" t="s">
        <v>11</v>
      </c>
      <c r="G5184" s="4" t="s">
        <v>14</v>
      </c>
    </row>
    <row r="5185" spans="1:15">
      <c r="A5185" t="n">
        <v>54473</v>
      </c>
      <c r="B5185" s="57" t="n">
        <v>95</v>
      </c>
      <c r="C5185" s="7" t="n">
        <v>6</v>
      </c>
      <c r="D5185" s="7" t="n">
        <v>0</v>
      </c>
      <c r="E5185" s="7" t="n">
        <v>3</v>
      </c>
      <c r="F5185" s="7" t="n">
        <v>600</v>
      </c>
      <c r="G5185" s="7" t="n">
        <v>0</v>
      </c>
    </row>
    <row r="5186" spans="1:15">
      <c r="A5186" t="s">
        <v>4</v>
      </c>
      <c r="B5186" s="4" t="s">
        <v>5</v>
      </c>
      <c r="C5186" s="4" t="s">
        <v>7</v>
      </c>
      <c r="D5186" s="4" t="s">
        <v>11</v>
      </c>
    </row>
    <row r="5187" spans="1:15">
      <c r="A5187" t="n">
        <v>54485</v>
      </c>
      <c r="B5187" s="57" t="n">
        <v>95</v>
      </c>
      <c r="C5187" s="7" t="n">
        <v>7</v>
      </c>
      <c r="D5187" s="7" t="n">
        <v>0</v>
      </c>
    </row>
    <row r="5188" spans="1:15">
      <c r="A5188" t="s">
        <v>4</v>
      </c>
      <c r="B5188" s="4" t="s">
        <v>5</v>
      </c>
      <c r="C5188" s="4" t="s">
        <v>7</v>
      </c>
      <c r="D5188" s="4" t="s">
        <v>11</v>
      </c>
    </row>
    <row r="5189" spans="1:15">
      <c r="A5189" t="n">
        <v>54489</v>
      </c>
      <c r="B5189" s="57" t="n">
        <v>95</v>
      </c>
      <c r="C5189" s="7" t="n">
        <v>9</v>
      </c>
      <c r="D5189" s="7" t="n">
        <v>0</v>
      </c>
    </row>
    <row r="5190" spans="1:15">
      <c r="A5190" t="s">
        <v>4</v>
      </c>
      <c r="B5190" s="4" t="s">
        <v>5</v>
      </c>
      <c r="C5190" s="4" t="s">
        <v>7</v>
      </c>
      <c r="D5190" s="4" t="s">
        <v>11</v>
      </c>
    </row>
    <row r="5191" spans="1:15">
      <c r="A5191" t="n">
        <v>54493</v>
      </c>
      <c r="B5191" s="57" t="n">
        <v>95</v>
      </c>
      <c r="C5191" s="7" t="n">
        <v>8</v>
      </c>
      <c r="D5191" s="7" t="n">
        <v>0</v>
      </c>
    </row>
    <row r="5192" spans="1:15">
      <c r="A5192" t="s">
        <v>4</v>
      </c>
      <c r="B5192" s="4" t="s">
        <v>5</v>
      </c>
      <c r="C5192" s="4" t="s">
        <v>11</v>
      </c>
    </row>
    <row r="5193" spans="1:15">
      <c r="A5193" t="n">
        <v>54497</v>
      </c>
      <c r="B5193" s="24" t="n">
        <v>16</v>
      </c>
      <c r="C5193" s="7" t="n">
        <v>500</v>
      </c>
    </row>
    <row r="5194" spans="1:15">
      <c r="A5194" t="s">
        <v>4</v>
      </c>
      <c r="B5194" s="4" t="s">
        <v>5</v>
      </c>
      <c r="C5194" s="4" t="s">
        <v>11</v>
      </c>
    </row>
    <row r="5195" spans="1:15">
      <c r="A5195" t="n">
        <v>54500</v>
      </c>
      <c r="B5195" s="24" t="n">
        <v>16</v>
      </c>
      <c r="C5195" s="7" t="n">
        <v>300</v>
      </c>
    </row>
    <row r="5196" spans="1:15">
      <c r="A5196" t="s">
        <v>4</v>
      </c>
      <c r="B5196" s="4" t="s">
        <v>5</v>
      </c>
      <c r="C5196" s="4" t="s">
        <v>7</v>
      </c>
      <c r="D5196" s="4" t="s">
        <v>7</v>
      </c>
      <c r="E5196" s="4" t="s">
        <v>7</v>
      </c>
      <c r="F5196" s="4" t="s">
        <v>13</v>
      </c>
      <c r="G5196" s="4" t="s">
        <v>13</v>
      </c>
      <c r="H5196" s="4" t="s">
        <v>13</v>
      </c>
      <c r="I5196" s="4" t="s">
        <v>13</v>
      </c>
      <c r="J5196" s="4" t="s">
        <v>13</v>
      </c>
    </row>
    <row r="5197" spans="1:15">
      <c r="A5197" t="n">
        <v>54503</v>
      </c>
      <c r="B5197" s="26" t="n">
        <v>76</v>
      </c>
      <c r="C5197" s="7" t="n">
        <v>0</v>
      </c>
      <c r="D5197" s="7" t="n">
        <v>3</v>
      </c>
      <c r="E5197" s="7" t="n">
        <v>0</v>
      </c>
      <c r="F5197" s="7" t="n">
        <v>1</v>
      </c>
      <c r="G5197" s="7" t="n">
        <v>1</v>
      </c>
      <c r="H5197" s="7" t="n">
        <v>1</v>
      </c>
      <c r="I5197" s="7" t="n">
        <v>1</v>
      </c>
      <c r="J5197" s="7" t="n">
        <v>1000</v>
      </c>
    </row>
    <row r="5198" spans="1:15">
      <c r="A5198" t="s">
        <v>4</v>
      </c>
      <c r="B5198" s="4" t="s">
        <v>5</v>
      </c>
      <c r="C5198" s="4" t="s">
        <v>7</v>
      </c>
      <c r="D5198" s="4" t="s">
        <v>7</v>
      </c>
    </row>
    <row r="5199" spans="1:15">
      <c r="A5199" t="n">
        <v>54527</v>
      </c>
      <c r="B5199" s="42" t="n">
        <v>77</v>
      </c>
      <c r="C5199" s="7" t="n">
        <v>0</v>
      </c>
      <c r="D5199" s="7" t="n">
        <v>3</v>
      </c>
    </row>
    <row r="5200" spans="1:15">
      <c r="A5200" t="s">
        <v>4</v>
      </c>
      <c r="B5200" s="4" t="s">
        <v>5</v>
      </c>
      <c r="C5200" s="4" t="s">
        <v>11</v>
      </c>
    </row>
    <row r="5201" spans="1:10">
      <c r="A5201" t="n">
        <v>54530</v>
      </c>
      <c r="B5201" s="24" t="n">
        <v>16</v>
      </c>
      <c r="C5201" s="7" t="n">
        <v>2500</v>
      </c>
    </row>
    <row r="5202" spans="1:10">
      <c r="A5202" t="s">
        <v>4</v>
      </c>
      <c r="B5202" s="4" t="s">
        <v>5</v>
      </c>
      <c r="C5202" s="4" t="s">
        <v>7</v>
      </c>
      <c r="D5202" s="4" t="s">
        <v>7</v>
      </c>
      <c r="E5202" s="4" t="s">
        <v>7</v>
      </c>
      <c r="F5202" s="4" t="s">
        <v>13</v>
      </c>
      <c r="G5202" s="4" t="s">
        <v>13</v>
      </c>
      <c r="H5202" s="4" t="s">
        <v>13</v>
      </c>
      <c r="I5202" s="4" t="s">
        <v>13</v>
      </c>
      <c r="J5202" s="4" t="s">
        <v>13</v>
      </c>
    </row>
    <row r="5203" spans="1:10">
      <c r="A5203" t="n">
        <v>54533</v>
      </c>
      <c r="B5203" s="26" t="n">
        <v>76</v>
      </c>
      <c r="C5203" s="7" t="n">
        <v>0</v>
      </c>
      <c r="D5203" s="7" t="n">
        <v>3</v>
      </c>
      <c r="E5203" s="7" t="n">
        <v>0</v>
      </c>
      <c r="F5203" s="7" t="n">
        <v>1</v>
      </c>
      <c r="G5203" s="7" t="n">
        <v>1</v>
      </c>
      <c r="H5203" s="7" t="n">
        <v>1</v>
      </c>
      <c r="I5203" s="7" t="n">
        <v>0</v>
      </c>
      <c r="J5203" s="7" t="n">
        <v>1000</v>
      </c>
    </row>
    <row r="5204" spans="1:10">
      <c r="A5204" t="s">
        <v>4</v>
      </c>
      <c r="B5204" s="4" t="s">
        <v>5</v>
      </c>
      <c r="C5204" s="4" t="s">
        <v>7</v>
      </c>
      <c r="D5204" s="4" t="s">
        <v>7</v>
      </c>
    </row>
    <row r="5205" spans="1:10">
      <c r="A5205" t="n">
        <v>54557</v>
      </c>
      <c r="B5205" s="42" t="n">
        <v>77</v>
      </c>
      <c r="C5205" s="7" t="n">
        <v>0</v>
      </c>
      <c r="D5205" s="7" t="n">
        <v>3</v>
      </c>
    </row>
    <row r="5206" spans="1:10">
      <c r="A5206" t="s">
        <v>4</v>
      </c>
      <c r="B5206" s="4" t="s">
        <v>5</v>
      </c>
      <c r="C5206" s="4" t="s">
        <v>7</v>
      </c>
    </row>
    <row r="5207" spans="1:10">
      <c r="A5207" t="n">
        <v>54560</v>
      </c>
      <c r="B5207" s="56" t="n">
        <v>78</v>
      </c>
      <c r="C5207" s="7" t="n">
        <v>255</v>
      </c>
    </row>
    <row r="5208" spans="1:10">
      <c r="A5208" t="s">
        <v>4</v>
      </c>
      <c r="B5208" s="4" t="s">
        <v>5</v>
      </c>
      <c r="C5208" s="4" t="s">
        <v>11</v>
      </c>
    </row>
    <row r="5209" spans="1:10">
      <c r="A5209" t="n">
        <v>54562</v>
      </c>
      <c r="B5209" s="62" t="n">
        <v>12</v>
      </c>
      <c r="C5209" s="7" t="n">
        <v>6767</v>
      </c>
    </row>
    <row r="5210" spans="1:10">
      <c r="A5210" t="s">
        <v>4</v>
      </c>
      <c r="B5210" s="4" t="s">
        <v>5</v>
      </c>
      <c r="C5210" s="4" t="s">
        <v>7</v>
      </c>
      <c r="D5210" s="4" t="s">
        <v>11</v>
      </c>
      <c r="E5210" s="4" t="s">
        <v>7</v>
      </c>
    </row>
    <row r="5211" spans="1:10">
      <c r="A5211" t="n">
        <v>54565</v>
      </c>
      <c r="B5211" s="30" t="n">
        <v>36</v>
      </c>
      <c r="C5211" s="7" t="n">
        <v>9</v>
      </c>
      <c r="D5211" s="7" t="n">
        <v>0</v>
      </c>
      <c r="E5211" s="7" t="n">
        <v>0</v>
      </c>
    </row>
    <row r="5212" spans="1:10">
      <c r="A5212" t="s">
        <v>4</v>
      </c>
      <c r="B5212" s="4" t="s">
        <v>5</v>
      </c>
      <c r="C5212" s="4" t="s">
        <v>7</v>
      </c>
      <c r="D5212" s="4" t="s">
        <v>11</v>
      </c>
      <c r="E5212" s="4" t="s">
        <v>7</v>
      </c>
    </row>
    <row r="5213" spans="1:10">
      <c r="A5213" t="n">
        <v>54570</v>
      </c>
      <c r="B5213" s="30" t="n">
        <v>36</v>
      </c>
      <c r="C5213" s="7" t="n">
        <v>9</v>
      </c>
      <c r="D5213" s="7" t="n">
        <v>3</v>
      </c>
      <c r="E5213" s="7" t="n">
        <v>0</v>
      </c>
    </row>
    <row r="5214" spans="1:10">
      <c r="A5214" t="s">
        <v>4</v>
      </c>
      <c r="B5214" s="4" t="s">
        <v>5</v>
      </c>
      <c r="C5214" s="4" t="s">
        <v>14</v>
      </c>
    </row>
    <row r="5215" spans="1:10">
      <c r="A5215" t="n">
        <v>54575</v>
      </c>
      <c r="B5215" s="37" t="n">
        <v>15</v>
      </c>
      <c r="C5215" s="7" t="n">
        <v>1024</v>
      </c>
    </row>
    <row r="5216" spans="1:10">
      <c r="A5216" t="s">
        <v>4</v>
      </c>
      <c r="B5216" s="4" t="s">
        <v>5</v>
      </c>
      <c r="C5216" s="4" t="s">
        <v>7</v>
      </c>
      <c r="D5216" s="4" t="s">
        <v>11</v>
      </c>
    </row>
    <row r="5217" spans="1:10">
      <c r="A5217" t="n">
        <v>54580</v>
      </c>
      <c r="B5217" s="8" t="n">
        <v>162</v>
      </c>
      <c r="C5217" s="7" t="n">
        <v>1</v>
      </c>
      <c r="D5217" s="7" t="n">
        <v>0</v>
      </c>
    </row>
    <row r="5218" spans="1:10">
      <c r="A5218" t="s">
        <v>4</v>
      </c>
      <c r="B5218" s="4" t="s">
        <v>5</v>
      </c>
    </row>
    <row r="5219" spans="1:10">
      <c r="A5219" t="n">
        <v>54584</v>
      </c>
      <c r="B5219" s="5" t="n">
        <v>1</v>
      </c>
    </row>
    <row r="5220" spans="1:10" s="3" customFormat="1" customHeight="0">
      <c r="A5220" s="3" t="s">
        <v>2</v>
      </c>
      <c r="B5220" s="3" t="s">
        <v>560</v>
      </c>
    </row>
    <row r="5221" spans="1:10">
      <c r="A5221" t="s">
        <v>4</v>
      </c>
      <c r="B5221" s="4" t="s">
        <v>5</v>
      </c>
      <c r="C5221" s="4" t="s">
        <v>7</v>
      </c>
      <c r="D5221" s="4" t="s">
        <v>7</v>
      </c>
      <c r="E5221" s="4" t="s">
        <v>7</v>
      </c>
      <c r="F5221" s="4" t="s">
        <v>7</v>
      </c>
    </row>
    <row r="5222" spans="1:10">
      <c r="A5222" t="n">
        <v>54588</v>
      </c>
      <c r="B5222" s="9" t="n">
        <v>14</v>
      </c>
      <c r="C5222" s="7" t="n">
        <v>2</v>
      </c>
      <c r="D5222" s="7" t="n">
        <v>0</v>
      </c>
      <c r="E5222" s="7" t="n">
        <v>0</v>
      </c>
      <c r="F5222" s="7" t="n">
        <v>0</v>
      </c>
    </row>
    <row r="5223" spans="1:10">
      <c r="A5223" t="s">
        <v>4</v>
      </c>
      <c r="B5223" s="4" t="s">
        <v>5</v>
      </c>
      <c r="C5223" s="4" t="s">
        <v>7</v>
      </c>
      <c r="D5223" s="16" t="s">
        <v>21</v>
      </c>
      <c r="E5223" s="4" t="s">
        <v>5</v>
      </c>
      <c r="F5223" s="4" t="s">
        <v>7</v>
      </c>
      <c r="G5223" s="4" t="s">
        <v>11</v>
      </c>
      <c r="H5223" s="16" t="s">
        <v>22</v>
      </c>
      <c r="I5223" s="4" t="s">
        <v>7</v>
      </c>
      <c r="J5223" s="4" t="s">
        <v>14</v>
      </c>
      <c r="K5223" s="4" t="s">
        <v>7</v>
      </c>
      <c r="L5223" s="4" t="s">
        <v>7</v>
      </c>
      <c r="M5223" s="16" t="s">
        <v>21</v>
      </c>
      <c r="N5223" s="4" t="s">
        <v>5</v>
      </c>
      <c r="O5223" s="4" t="s">
        <v>7</v>
      </c>
      <c r="P5223" s="4" t="s">
        <v>11</v>
      </c>
      <c r="Q5223" s="16" t="s">
        <v>22</v>
      </c>
      <c r="R5223" s="4" t="s">
        <v>7</v>
      </c>
      <c r="S5223" s="4" t="s">
        <v>14</v>
      </c>
      <c r="T5223" s="4" t="s">
        <v>7</v>
      </c>
      <c r="U5223" s="4" t="s">
        <v>7</v>
      </c>
      <c r="V5223" s="4" t="s">
        <v>7</v>
      </c>
      <c r="W5223" s="4" t="s">
        <v>12</v>
      </c>
    </row>
    <row r="5224" spans="1:10">
      <c r="A5224" t="n">
        <v>54593</v>
      </c>
      <c r="B5224" s="11" t="n">
        <v>5</v>
      </c>
      <c r="C5224" s="7" t="n">
        <v>28</v>
      </c>
      <c r="D5224" s="16" t="s">
        <v>3</v>
      </c>
      <c r="E5224" s="8" t="n">
        <v>162</v>
      </c>
      <c r="F5224" s="7" t="n">
        <v>3</v>
      </c>
      <c r="G5224" s="7" t="n">
        <v>4251</v>
      </c>
      <c r="H5224" s="16" t="s">
        <v>3</v>
      </c>
      <c r="I5224" s="7" t="n">
        <v>0</v>
      </c>
      <c r="J5224" s="7" t="n">
        <v>1</v>
      </c>
      <c r="K5224" s="7" t="n">
        <v>2</v>
      </c>
      <c r="L5224" s="7" t="n">
        <v>28</v>
      </c>
      <c r="M5224" s="16" t="s">
        <v>3</v>
      </c>
      <c r="N5224" s="8" t="n">
        <v>162</v>
      </c>
      <c r="O5224" s="7" t="n">
        <v>3</v>
      </c>
      <c r="P5224" s="7" t="n">
        <v>4251</v>
      </c>
      <c r="Q5224" s="16" t="s">
        <v>3</v>
      </c>
      <c r="R5224" s="7" t="n">
        <v>0</v>
      </c>
      <c r="S5224" s="7" t="n">
        <v>2</v>
      </c>
      <c r="T5224" s="7" t="n">
        <v>2</v>
      </c>
      <c r="U5224" s="7" t="n">
        <v>11</v>
      </c>
      <c r="V5224" s="7" t="n">
        <v>1</v>
      </c>
      <c r="W5224" s="12" t="n">
        <f t="normal" ca="1">A5228</f>
        <v>0</v>
      </c>
    </row>
    <row r="5225" spans="1:10">
      <c r="A5225" t="s">
        <v>4</v>
      </c>
      <c r="B5225" s="4" t="s">
        <v>5</v>
      </c>
      <c r="C5225" s="4" t="s">
        <v>7</v>
      </c>
      <c r="D5225" s="4" t="s">
        <v>11</v>
      </c>
      <c r="E5225" s="4" t="s">
        <v>13</v>
      </c>
    </row>
    <row r="5226" spans="1:10">
      <c r="A5226" t="n">
        <v>54622</v>
      </c>
      <c r="B5226" s="17" t="n">
        <v>58</v>
      </c>
      <c r="C5226" s="7" t="n">
        <v>0</v>
      </c>
      <c r="D5226" s="7" t="n">
        <v>0</v>
      </c>
      <c r="E5226" s="7" t="n">
        <v>1</v>
      </c>
    </row>
    <row r="5227" spans="1:10">
      <c r="A5227" t="s">
        <v>4</v>
      </c>
      <c r="B5227" s="4" t="s">
        <v>5</v>
      </c>
      <c r="C5227" s="4" t="s">
        <v>7</v>
      </c>
      <c r="D5227" s="16" t="s">
        <v>21</v>
      </c>
      <c r="E5227" s="4" t="s">
        <v>5</v>
      </c>
      <c r="F5227" s="4" t="s">
        <v>7</v>
      </c>
      <c r="G5227" s="4" t="s">
        <v>11</v>
      </c>
      <c r="H5227" s="16" t="s">
        <v>22</v>
      </c>
      <c r="I5227" s="4" t="s">
        <v>7</v>
      </c>
      <c r="J5227" s="4" t="s">
        <v>14</v>
      </c>
      <c r="K5227" s="4" t="s">
        <v>7</v>
      </c>
      <c r="L5227" s="4" t="s">
        <v>7</v>
      </c>
      <c r="M5227" s="16" t="s">
        <v>21</v>
      </c>
      <c r="N5227" s="4" t="s">
        <v>5</v>
      </c>
      <c r="O5227" s="4" t="s">
        <v>7</v>
      </c>
      <c r="P5227" s="4" t="s">
        <v>11</v>
      </c>
      <c r="Q5227" s="16" t="s">
        <v>22</v>
      </c>
      <c r="R5227" s="4" t="s">
        <v>7</v>
      </c>
      <c r="S5227" s="4" t="s">
        <v>14</v>
      </c>
      <c r="T5227" s="4" t="s">
        <v>7</v>
      </c>
      <c r="U5227" s="4" t="s">
        <v>7</v>
      </c>
      <c r="V5227" s="4" t="s">
        <v>7</v>
      </c>
      <c r="W5227" s="4" t="s">
        <v>12</v>
      </c>
    </row>
    <row r="5228" spans="1:10">
      <c r="A5228" t="n">
        <v>54630</v>
      </c>
      <c r="B5228" s="11" t="n">
        <v>5</v>
      </c>
      <c r="C5228" s="7" t="n">
        <v>28</v>
      </c>
      <c r="D5228" s="16" t="s">
        <v>3</v>
      </c>
      <c r="E5228" s="8" t="n">
        <v>162</v>
      </c>
      <c r="F5228" s="7" t="n">
        <v>3</v>
      </c>
      <c r="G5228" s="7" t="n">
        <v>4251</v>
      </c>
      <c r="H5228" s="16" t="s">
        <v>3</v>
      </c>
      <c r="I5228" s="7" t="n">
        <v>0</v>
      </c>
      <c r="J5228" s="7" t="n">
        <v>1</v>
      </c>
      <c r="K5228" s="7" t="n">
        <v>3</v>
      </c>
      <c r="L5228" s="7" t="n">
        <v>28</v>
      </c>
      <c r="M5228" s="16" t="s">
        <v>3</v>
      </c>
      <c r="N5228" s="8" t="n">
        <v>162</v>
      </c>
      <c r="O5228" s="7" t="n">
        <v>3</v>
      </c>
      <c r="P5228" s="7" t="n">
        <v>4251</v>
      </c>
      <c r="Q5228" s="16" t="s">
        <v>3</v>
      </c>
      <c r="R5228" s="7" t="n">
        <v>0</v>
      </c>
      <c r="S5228" s="7" t="n">
        <v>2</v>
      </c>
      <c r="T5228" s="7" t="n">
        <v>3</v>
      </c>
      <c r="U5228" s="7" t="n">
        <v>9</v>
      </c>
      <c r="V5228" s="7" t="n">
        <v>1</v>
      </c>
      <c r="W5228" s="12" t="n">
        <f t="normal" ca="1">A5238</f>
        <v>0</v>
      </c>
    </row>
    <row r="5229" spans="1:10">
      <c r="A5229" t="s">
        <v>4</v>
      </c>
      <c r="B5229" s="4" t="s">
        <v>5</v>
      </c>
      <c r="C5229" s="4" t="s">
        <v>7</v>
      </c>
      <c r="D5229" s="16" t="s">
        <v>21</v>
      </c>
      <c r="E5229" s="4" t="s">
        <v>5</v>
      </c>
      <c r="F5229" s="4" t="s">
        <v>11</v>
      </c>
      <c r="G5229" s="4" t="s">
        <v>7</v>
      </c>
      <c r="H5229" s="4" t="s">
        <v>7</v>
      </c>
      <c r="I5229" s="4" t="s">
        <v>8</v>
      </c>
      <c r="J5229" s="16" t="s">
        <v>22</v>
      </c>
      <c r="K5229" s="4" t="s">
        <v>7</v>
      </c>
      <c r="L5229" s="4" t="s">
        <v>7</v>
      </c>
      <c r="M5229" s="16" t="s">
        <v>21</v>
      </c>
      <c r="N5229" s="4" t="s">
        <v>5</v>
      </c>
      <c r="O5229" s="4" t="s">
        <v>7</v>
      </c>
      <c r="P5229" s="16" t="s">
        <v>22</v>
      </c>
      <c r="Q5229" s="4" t="s">
        <v>7</v>
      </c>
      <c r="R5229" s="4" t="s">
        <v>14</v>
      </c>
      <c r="S5229" s="4" t="s">
        <v>7</v>
      </c>
      <c r="T5229" s="4" t="s">
        <v>7</v>
      </c>
      <c r="U5229" s="4" t="s">
        <v>7</v>
      </c>
      <c r="V5229" s="16" t="s">
        <v>21</v>
      </c>
      <c r="W5229" s="4" t="s">
        <v>5</v>
      </c>
      <c r="X5229" s="4" t="s">
        <v>7</v>
      </c>
      <c r="Y5229" s="16" t="s">
        <v>22</v>
      </c>
      <c r="Z5229" s="4" t="s">
        <v>7</v>
      </c>
      <c r="AA5229" s="4" t="s">
        <v>14</v>
      </c>
      <c r="AB5229" s="4" t="s">
        <v>7</v>
      </c>
      <c r="AC5229" s="4" t="s">
        <v>7</v>
      </c>
      <c r="AD5229" s="4" t="s">
        <v>7</v>
      </c>
      <c r="AE5229" s="4" t="s">
        <v>12</v>
      </c>
    </row>
    <row r="5230" spans="1:10">
      <c r="A5230" t="n">
        <v>54659</v>
      </c>
      <c r="B5230" s="11" t="n">
        <v>5</v>
      </c>
      <c r="C5230" s="7" t="n">
        <v>28</v>
      </c>
      <c r="D5230" s="16" t="s">
        <v>3</v>
      </c>
      <c r="E5230" s="18" t="n">
        <v>47</v>
      </c>
      <c r="F5230" s="7" t="n">
        <v>61456</v>
      </c>
      <c r="G5230" s="7" t="n">
        <v>2</v>
      </c>
      <c r="H5230" s="7" t="n">
        <v>0</v>
      </c>
      <c r="I5230" s="7" t="s">
        <v>23</v>
      </c>
      <c r="J5230" s="16" t="s">
        <v>3</v>
      </c>
      <c r="K5230" s="7" t="n">
        <v>8</v>
      </c>
      <c r="L5230" s="7" t="n">
        <v>28</v>
      </c>
      <c r="M5230" s="16" t="s">
        <v>3</v>
      </c>
      <c r="N5230" s="19" t="n">
        <v>74</v>
      </c>
      <c r="O5230" s="7" t="n">
        <v>65</v>
      </c>
      <c r="P5230" s="16" t="s">
        <v>3</v>
      </c>
      <c r="Q5230" s="7" t="n">
        <v>0</v>
      </c>
      <c r="R5230" s="7" t="n">
        <v>1</v>
      </c>
      <c r="S5230" s="7" t="n">
        <v>3</v>
      </c>
      <c r="T5230" s="7" t="n">
        <v>9</v>
      </c>
      <c r="U5230" s="7" t="n">
        <v>28</v>
      </c>
      <c r="V5230" s="16" t="s">
        <v>3</v>
      </c>
      <c r="W5230" s="19" t="n">
        <v>74</v>
      </c>
      <c r="X5230" s="7" t="n">
        <v>65</v>
      </c>
      <c r="Y5230" s="16" t="s">
        <v>3</v>
      </c>
      <c r="Z5230" s="7" t="n">
        <v>0</v>
      </c>
      <c r="AA5230" s="7" t="n">
        <v>2</v>
      </c>
      <c r="AB5230" s="7" t="n">
        <v>3</v>
      </c>
      <c r="AC5230" s="7" t="n">
        <v>9</v>
      </c>
      <c r="AD5230" s="7" t="n">
        <v>1</v>
      </c>
      <c r="AE5230" s="12" t="n">
        <f t="normal" ca="1">A5234</f>
        <v>0</v>
      </c>
    </row>
    <row r="5231" spans="1:10">
      <c r="A5231" t="s">
        <v>4</v>
      </c>
      <c r="B5231" s="4" t="s">
        <v>5</v>
      </c>
      <c r="C5231" s="4" t="s">
        <v>11</v>
      </c>
      <c r="D5231" s="4" t="s">
        <v>7</v>
      </c>
      <c r="E5231" s="4" t="s">
        <v>7</v>
      </c>
      <c r="F5231" s="4" t="s">
        <v>8</v>
      </c>
    </row>
    <row r="5232" spans="1:10">
      <c r="A5232" t="n">
        <v>54707</v>
      </c>
      <c r="B5232" s="18" t="n">
        <v>47</v>
      </c>
      <c r="C5232" s="7" t="n">
        <v>61456</v>
      </c>
      <c r="D5232" s="7" t="n">
        <v>0</v>
      </c>
      <c r="E5232" s="7" t="n">
        <v>0</v>
      </c>
      <c r="F5232" s="7" t="s">
        <v>24</v>
      </c>
    </row>
    <row r="5233" spans="1:31">
      <c r="A5233" t="s">
        <v>4</v>
      </c>
      <c r="B5233" s="4" t="s">
        <v>5</v>
      </c>
      <c r="C5233" s="4" t="s">
        <v>7</v>
      </c>
      <c r="D5233" s="4" t="s">
        <v>11</v>
      </c>
      <c r="E5233" s="4" t="s">
        <v>13</v>
      </c>
    </row>
    <row r="5234" spans="1:31">
      <c r="A5234" t="n">
        <v>54720</v>
      </c>
      <c r="B5234" s="17" t="n">
        <v>58</v>
      </c>
      <c r="C5234" s="7" t="n">
        <v>0</v>
      </c>
      <c r="D5234" s="7" t="n">
        <v>300</v>
      </c>
      <c r="E5234" s="7" t="n">
        <v>1</v>
      </c>
    </row>
    <row r="5235" spans="1:31">
      <c r="A5235" t="s">
        <v>4</v>
      </c>
      <c r="B5235" s="4" t="s">
        <v>5</v>
      </c>
      <c r="C5235" s="4" t="s">
        <v>7</v>
      </c>
      <c r="D5235" s="4" t="s">
        <v>11</v>
      </c>
    </row>
    <row r="5236" spans="1:31">
      <c r="A5236" t="n">
        <v>54728</v>
      </c>
      <c r="B5236" s="17" t="n">
        <v>58</v>
      </c>
      <c r="C5236" s="7" t="n">
        <v>255</v>
      </c>
      <c r="D5236" s="7" t="n">
        <v>0</v>
      </c>
    </row>
    <row r="5237" spans="1:31">
      <c r="A5237" t="s">
        <v>4</v>
      </c>
      <c r="B5237" s="4" t="s">
        <v>5</v>
      </c>
      <c r="C5237" s="4" t="s">
        <v>7</v>
      </c>
      <c r="D5237" s="4" t="s">
        <v>7</v>
      </c>
      <c r="E5237" s="4" t="s">
        <v>7</v>
      </c>
      <c r="F5237" s="4" t="s">
        <v>7</v>
      </c>
    </row>
    <row r="5238" spans="1:31">
      <c r="A5238" t="n">
        <v>54732</v>
      </c>
      <c r="B5238" s="9" t="n">
        <v>14</v>
      </c>
      <c r="C5238" s="7" t="n">
        <v>0</v>
      </c>
      <c r="D5238" s="7" t="n">
        <v>0</v>
      </c>
      <c r="E5238" s="7" t="n">
        <v>0</v>
      </c>
      <c r="F5238" s="7" t="n">
        <v>64</v>
      </c>
    </row>
    <row r="5239" spans="1:31">
      <c r="A5239" t="s">
        <v>4</v>
      </c>
      <c r="B5239" s="4" t="s">
        <v>5</v>
      </c>
      <c r="C5239" s="4" t="s">
        <v>7</v>
      </c>
      <c r="D5239" s="4" t="s">
        <v>11</v>
      </c>
    </row>
    <row r="5240" spans="1:31">
      <c r="A5240" t="n">
        <v>54737</v>
      </c>
      <c r="B5240" s="20" t="n">
        <v>22</v>
      </c>
      <c r="C5240" s="7" t="n">
        <v>0</v>
      </c>
      <c r="D5240" s="7" t="n">
        <v>4251</v>
      </c>
    </row>
    <row r="5241" spans="1:31">
      <c r="A5241" t="s">
        <v>4</v>
      </c>
      <c r="B5241" s="4" t="s">
        <v>5</v>
      </c>
      <c r="C5241" s="4" t="s">
        <v>7</v>
      </c>
      <c r="D5241" s="4" t="s">
        <v>11</v>
      </c>
    </row>
    <row r="5242" spans="1:31">
      <c r="A5242" t="n">
        <v>54741</v>
      </c>
      <c r="B5242" s="17" t="n">
        <v>58</v>
      </c>
      <c r="C5242" s="7" t="n">
        <v>5</v>
      </c>
      <c r="D5242" s="7" t="n">
        <v>300</v>
      </c>
    </row>
    <row r="5243" spans="1:31">
      <c r="A5243" t="s">
        <v>4</v>
      </c>
      <c r="B5243" s="4" t="s">
        <v>5</v>
      </c>
      <c r="C5243" s="4" t="s">
        <v>13</v>
      </c>
      <c r="D5243" s="4" t="s">
        <v>11</v>
      </c>
    </row>
    <row r="5244" spans="1:31">
      <c r="A5244" t="n">
        <v>54745</v>
      </c>
      <c r="B5244" s="21" t="n">
        <v>103</v>
      </c>
      <c r="C5244" s="7" t="n">
        <v>0</v>
      </c>
      <c r="D5244" s="7" t="n">
        <v>300</v>
      </c>
    </row>
    <row r="5245" spans="1:31">
      <c r="A5245" t="s">
        <v>4</v>
      </c>
      <c r="B5245" s="4" t="s">
        <v>5</v>
      </c>
      <c r="C5245" s="4" t="s">
        <v>7</v>
      </c>
    </row>
    <row r="5246" spans="1:31">
      <c r="A5246" t="n">
        <v>54752</v>
      </c>
      <c r="B5246" s="22" t="n">
        <v>64</v>
      </c>
      <c r="C5246" s="7" t="n">
        <v>7</v>
      </c>
    </row>
    <row r="5247" spans="1:31">
      <c r="A5247" t="s">
        <v>4</v>
      </c>
      <c r="B5247" s="4" t="s">
        <v>5</v>
      </c>
      <c r="C5247" s="4" t="s">
        <v>7</v>
      </c>
      <c r="D5247" s="4" t="s">
        <v>11</v>
      </c>
    </row>
    <row r="5248" spans="1:31">
      <c r="A5248" t="n">
        <v>54754</v>
      </c>
      <c r="B5248" s="23" t="n">
        <v>72</v>
      </c>
      <c r="C5248" s="7" t="n">
        <v>5</v>
      </c>
      <c r="D5248" s="7" t="n">
        <v>0</v>
      </c>
    </row>
    <row r="5249" spans="1:6">
      <c r="A5249" t="s">
        <v>4</v>
      </c>
      <c r="B5249" s="4" t="s">
        <v>5</v>
      </c>
      <c r="C5249" s="4" t="s">
        <v>7</v>
      </c>
      <c r="D5249" s="16" t="s">
        <v>21</v>
      </c>
      <c r="E5249" s="4" t="s">
        <v>5</v>
      </c>
      <c r="F5249" s="4" t="s">
        <v>7</v>
      </c>
      <c r="G5249" s="4" t="s">
        <v>11</v>
      </c>
      <c r="H5249" s="16" t="s">
        <v>22</v>
      </c>
      <c r="I5249" s="4" t="s">
        <v>7</v>
      </c>
      <c r="J5249" s="4" t="s">
        <v>14</v>
      </c>
      <c r="K5249" s="4" t="s">
        <v>7</v>
      </c>
      <c r="L5249" s="4" t="s">
        <v>7</v>
      </c>
      <c r="M5249" s="4" t="s">
        <v>12</v>
      </c>
    </row>
    <row r="5250" spans="1:6">
      <c r="A5250" t="n">
        <v>54758</v>
      </c>
      <c r="B5250" s="11" t="n">
        <v>5</v>
      </c>
      <c r="C5250" s="7" t="n">
        <v>28</v>
      </c>
      <c r="D5250" s="16" t="s">
        <v>3</v>
      </c>
      <c r="E5250" s="8" t="n">
        <v>162</v>
      </c>
      <c r="F5250" s="7" t="n">
        <v>4</v>
      </c>
      <c r="G5250" s="7" t="n">
        <v>4251</v>
      </c>
      <c r="H5250" s="16" t="s">
        <v>3</v>
      </c>
      <c r="I5250" s="7" t="n">
        <v>0</v>
      </c>
      <c r="J5250" s="7" t="n">
        <v>1</v>
      </c>
      <c r="K5250" s="7" t="n">
        <v>2</v>
      </c>
      <c r="L5250" s="7" t="n">
        <v>1</v>
      </c>
      <c r="M5250" s="12" t="n">
        <f t="normal" ca="1">A5256</f>
        <v>0</v>
      </c>
    </row>
    <row r="5251" spans="1:6">
      <c r="A5251" t="s">
        <v>4</v>
      </c>
      <c r="B5251" s="4" t="s">
        <v>5</v>
      </c>
      <c r="C5251" s="4" t="s">
        <v>7</v>
      </c>
      <c r="D5251" s="4" t="s">
        <v>8</v>
      </c>
    </row>
    <row r="5252" spans="1:6">
      <c r="A5252" t="n">
        <v>54775</v>
      </c>
      <c r="B5252" s="6" t="n">
        <v>2</v>
      </c>
      <c r="C5252" s="7" t="n">
        <v>10</v>
      </c>
      <c r="D5252" s="7" t="s">
        <v>25</v>
      </c>
    </row>
    <row r="5253" spans="1:6">
      <c r="A5253" t="s">
        <v>4</v>
      </c>
      <c r="B5253" s="4" t="s">
        <v>5</v>
      </c>
      <c r="C5253" s="4" t="s">
        <v>11</v>
      </c>
    </row>
    <row r="5254" spans="1:6">
      <c r="A5254" t="n">
        <v>54792</v>
      </c>
      <c r="B5254" s="24" t="n">
        <v>16</v>
      </c>
      <c r="C5254" s="7" t="n">
        <v>0</v>
      </c>
    </row>
    <row r="5255" spans="1:6">
      <c r="A5255" t="s">
        <v>4</v>
      </c>
      <c r="B5255" s="4" t="s">
        <v>5</v>
      </c>
      <c r="C5255" s="4" t="s">
        <v>7</v>
      </c>
      <c r="D5255" s="4" t="s">
        <v>11</v>
      </c>
      <c r="E5255" s="4" t="s">
        <v>11</v>
      </c>
      <c r="F5255" s="4" t="s">
        <v>11</v>
      </c>
      <c r="G5255" s="4" t="s">
        <v>11</v>
      </c>
      <c r="H5255" s="4" t="s">
        <v>11</v>
      </c>
      <c r="I5255" s="4" t="s">
        <v>11</v>
      </c>
      <c r="J5255" s="4" t="s">
        <v>11</v>
      </c>
      <c r="K5255" s="4" t="s">
        <v>11</v>
      </c>
      <c r="L5255" s="4" t="s">
        <v>11</v>
      </c>
      <c r="M5255" s="4" t="s">
        <v>11</v>
      </c>
      <c r="N5255" s="4" t="s">
        <v>14</v>
      </c>
      <c r="O5255" s="4" t="s">
        <v>14</v>
      </c>
      <c r="P5255" s="4" t="s">
        <v>14</v>
      </c>
      <c r="Q5255" s="4" t="s">
        <v>14</v>
      </c>
      <c r="R5255" s="4" t="s">
        <v>7</v>
      </c>
      <c r="S5255" s="4" t="s">
        <v>8</v>
      </c>
    </row>
    <row r="5256" spans="1:6">
      <c r="A5256" t="n">
        <v>54795</v>
      </c>
      <c r="B5256" s="25" t="n">
        <v>75</v>
      </c>
      <c r="C5256" s="7" t="n">
        <v>0</v>
      </c>
      <c r="D5256" s="7" t="n">
        <v>0</v>
      </c>
      <c r="E5256" s="7" t="n">
        <v>0</v>
      </c>
      <c r="F5256" s="7" t="n">
        <v>1024</v>
      </c>
      <c r="G5256" s="7" t="n">
        <v>720</v>
      </c>
      <c r="H5256" s="7" t="n">
        <v>0</v>
      </c>
      <c r="I5256" s="7" t="n">
        <v>0</v>
      </c>
      <c r="J5256" s="7" t="n">
        <v>0</v>
      </c>
      <c r="K5256" s="7" t="n">
        <v>0</v>
      </c>
      <c r="L5256" s="7" t="n">
        <v>1024</v>
      </c>
      <c r="M5256" s="7" t="n">
        <v>720</v>
      </c>
      <c r="N5256" s="7" t="n">
        <v>1065353216</v>
      </c>
      <c r="O5256" s="7" t="n">
        <v>1065353216</v>
      </c>
      <c r="P5256" s="7" t="n">
        <v>1065353216</v>
      </c>
      <c r="Q5256" s="7" t="n">
        <v>0</v>
      </c>
      <c r="R5256" s="7" t="n">
        <v>1</v>
      </c>
      <c r="S5256" s="7" t="s">
        <v>48</v>
      </c>
    </row>
    <row r="5257" spans="1:6">
      <c r="A5257" t="s">
        <v>4</v>
      </c>
      <c r="B5257" s="4" t="s">
        <v>5</v>
      </c>
      <c r="C5257" s="4" t="s">
        <v>7</v>
      </c>
      <c r="D5257" s="4" t="s">
        <v>7</v>
      </c>
      <c r="E5257" s="4" t="s">
        <v>7</v>
      </c>
      <c r="F5257" s="4" t="s">
        <v>13</v>
      </c>
      <c r="G5257" s="4" t="s">
        <v>13</v>
      </c>
      <c r="H5257" s="4" t="s">
        <v>13</v>
      </c>
      <c r="I5257" s="4" t="s">
        <v>13</v>
      </c>
      <c r="J5257" s="4" t="s">
        <v>13</v>
      </c>
    </row>
    <row r="5258" spans="1:6">
      <c r="A5258" t="n">
        <v>54843</v>
      </c>
      <c r="B5258" s="26" t="n">
        <v>76</v>
      </c>
      <c r="C5258" s="7" t="n">
        <v>0</v>
      </c>
      <c r="D5258" s="7" t="n">
        <v>9</v>
      </c>
      <c r="E5258" s="7" t="n">
        <v>2</v>
      </c>
      <c r="F5258" s="7" t="n">
        <v>0</v>
      </c>
      <c r="G5258" s="7" t="n">
        <v>0</v>
      </c>
      <c r="H5258" s="7" t="n">
        <v>0</v>
      </c>
      <c r="I5258" s="7" t="n">
        <v>0</v>
      </c>
      <c r="J5258" s="7" t="n">
        <v>0</v>
      </c>
    </row>
    <row r="5259" spans="1:6">
      <c r="A5259" t="s">
        <v>4</v>
      </c>
      <c r="B5259" s="4" t="s">
        <v>5</v>
      </c>
      <c r="C5259" s="4" t="s">
        <v>11</v>
      </c>
      <c r="D5259" s="4" t="s">
        <v>8</v>
      </c>
      <c r="E5259" s="4" t="s">
        <v>8</v>
      </c>
      <c r="F5259" s="4" t="s">
        <v>8</v>
      </c>
      <c r="G5259" s="4" t="s">
        <v>7</v>
      </c>
      <c r="H5259" s="4" t="s">
        <v>14</v>
      </c>
      <c r="I5259" s="4" t="s">
        <v>13</v>
      </c>
      <c r="J5259" s="4" t="s">
        <v>13</v>
      </c>
      <c r="K5259" s="4" t="s">
        <v>13</v>
      </c>
      <c r="L5259" s="4" t="s">
        <v>13</v>
      </c>
      <c r="M5259" s="4" t="s">
        <v>13</v>
      </c>
      <c r="N5259" s="4" t="s">
        <v>13</v>
      </c>
      <c r="O5259" s="4" t="s">
        <v>13</v>
      </c>
      <c r="P5259" s="4" t="s">
        <v>8</v>
      </c>
      <c r="Q5259" s="4" t="s">
        <v>8</v>
      </c>
      <c r="R5259" s="4" t="s">
        <v>14</v>
      </c>
      <c r="S5259" s="4" t="s">
        <v>7</v>
      </c>
      <c r="T5259" s="4" t="s">
        <v>14</v>
      </c>
      <c r="U5259" s="4" t="s">
        <v>14</v>
      </c>
      <c r="V5259" s="4" t="s">
        <v>11</v>
      </c>
    </row>
    <row r="5260" spans="1:6">
      <c r="A5260" t="n">
        <v>54867</v>
      </c>
      <c r="B5260" s="28" t="n">
        <v>19</v>
      </c>
      <c r="C5260" s="7" t="n">
        <v>4</v>
      </c>
      <c r="D5260" s="7" t="s">
        <v>561</v>
      </c>
      <c r="E5260" s="7" t="s">
        <v>342</v>
      </c>
      <c r="F5260" s="7" t="s">
        <v>17</v>
      </c>
      <c r="G5260" s="7" t="n">
        <v>0</v>
      </c>
      <c r="H5260" s="7" t="n">
        <v>1</v>
      </c>
      <c r="I5260" s="7" t="n">
        <v>0</v>
      </c>
      <c r="J5260" s="7" t="n">
        <v>0</v>
      </c>
      <c r="K5260" s="7" t="n">
        <v>0</v>
      </c>
      <c r="L5260" s="7" t="n">
        <v>0</v>
      </c>
      <c r="M5260" s="7" t="n">
        <v>1</v>
      </c>
      <c r="N5260" s="7" t="n">
        <v>1.60000002384186</v>
      </c>
      <c r="O5260" s="7" t="n">
        <v>0.0900000035762787</v>
      </c>
      <c r="P5260" s="7" t="s">
        <v>17</v>
      </c>
      <c r="Q5260" s="7" t="s">
        <v>17</v>
      </c>
      <c r="R5260" s="7" t="n">
        <v>-1</v>
      </c>
      <c r="S5260" s="7" t="n">
        <v>0</v>
      </c>
      <c r="T5260" s="7" t="n">
        <v>0</v>
      </c>
      <c r="U5260" s="7" t="n">
        <v>0</v>
      </c>
      <c r="V5260" s="7" t="n">
        <v>0</v>
      </c>
    </row>
    <row r="5261" spans="1:6">
      <c r="A5261" t="s">
        <v>4</v>
      </c>
      <c r="B5261" s="4" t="s">
        <v>5</v>
      </c>
      <c r="C5261" s="4" t="s">
        <v>11</v>
      </c>
      <c r="D5261" s="4" t="s">
        <v>7</v>
      </c>
      <c r="E5261" s="4" t="s">
        <v>7</v>
      </c>
      <c r="F5261" s="4" t="s">
        <v>8</v>
      </c>
    </row>
    <row r="5262" spans="1:6">
      <c r="A5262" t="n">
        <v>54942</v>
      </c>
      <c r="B5262" s="29" t="n">
        <v>20</v>
      </c>
      <c r="C5262" s="7" t="n">
        <v>0</v>
      </c>
      <c r="D5262" s="7" t="n">
        <v>3</v>
      </c>
      <c r="E5262" s="7" t="n">
        <v>10</v>
      </c>
      <c r="F5262" s="7" t="s">
        <v>60</v>
      </c>
    </row>
    <row r="5263" spans="1:6">
      <c r="A5263" t="s">
        <v>4</v>
      </c>
      <c r="B5263" s="4" t="s">
        <v>5</v>
      </c>
      <c r="C5263" s="4" t="s">
        <v>11</v>
      </c>
    </row>
    <row r="5264" spans="1:6">
      <c r="A5264" t="n">
        <v>54960</v>
      </c>
      <c r="B5264" s="24" t="n">
        <v>16</v>
      </c>
      <c r="C5264" s="7" t="n">
        <v>0</v>
      </c>
    </row>
    <row r="5265" spans="1:22">
      <c r="A5265" t="s">
        <v>4</v>
      </c>
      <c r="B5265" s="4" t="s">
        <v>5</v>
      </c>
      <c r="C5265" s="4" t="s">
        <v>11</v>
      </c>
      <c r="D5265" s="4" t="s">
        <v>7</v>
      </c>
      <c r="E5265" s="4" t="s">
        <v>7</v>
      </c>
      <c r="F5265" s="4" t="s">
        <v>8</v>
      </c>
    </row>
    <row r="5266" spans="1:22">
      <c r="A5266" t="n">
        <v>54963</v>
      </c>
      <c r="B5266" s="29" t="n">
        <v>20</v>
      </c>
      <c r="C5266" s="7" t="n">
        <v>4</v>
      </c>
      <c r="D5266" s="7" t="n">
        <v>3</v>
      </c>
      <c r="E5266" s="7" t="n">
        <v>10</v>
      </c>
      <c r="F5266" s="7" t="s">
        <v>60</v>
      </c>
    </row>
    <row r="5267" spans="1:22">
      <c r="A5267" t="s">
        <v>4</v>
      </c>
      <c r="B5267" s="4" t="s">
        <v>5</v>
      </c>
      <c r="C5267" s="4" t="s">
        <v>11</v>
      </c>
    </row>
    <row r="5268" spans="1:22">
      <c r="A5268" t="n">
        <v>54981</v>
      </c>
      <c r="B5268" s="24" t="n">
        <v>16</v>
      </c>
      <c r="C5268" s="7" t="n">
        <v>0</v>
      </c>
    </row>
    <row r="5269" spans="1:22">
      <c r="A5269" t="s">
        <v>4</v>
      </c>
      <c r="B5269" s="4" t="s">
        <v>5</v>
      </c>
      <c r="C5269" s="4" t="s">
        <v>7</v>
      </c>
      <c r="D5269" s="4" t="s">
        <v>11</v>
      </c>
      <c r="E5269" s="4" t="s">
        <v>8</v>
      </c>
      <c r="F5269" s="4" t="s">
        <v>8</v>
      </c>
    </row>
    <row r="5270" spans="1:22">
      <c r="A5270" t="n">
        <v>54984</v>
      </c>
      <c r="B5270" s="30" t="n">
        <v>36</v>
      </c>
      <c r="C5270" s="7" t="n">
        <v>10</v>
      </c>
      <c r="D5270" s="7" t="n">
        <v>4</v>
      </c>
      <c r="E5270" s="7" t="s">
        <v>561</v>
      </c>
      <c r="F5270" s="7" t="s">
        <v>17</v>
      </c>
    </row>
    <row r="5271" spans="1:22">
      <c r="A5271" t="s">
        <v>4</v>
      </c>
      <c r="B5271" s="4" t="s">
        <v>5</v>
      </c>
      <c r="C5271" s="4" t="s">
        <v>7</v>
      </c>
      <c r="D5271" s="4" t="s">
        <v>11</v>
      </c>
      <c r="E5271" s="4" t="s">
        <v>7</v>
      </c>
      <c r="F5271" s="4" t="s">
        <v>8</v>
      </c>
      <c r="G5271" s="4" t="s">
        <v>8</v>
      </c>
      <c r="H5271" s="4" t="s">
        <v>8</v>
      </c>
      <c r="I5271" s="4" t="s">
        <v>8</v>
      </c>
      <c r="J5271" s="4" t="s">
        <v>8</v>
      </c>
      <c r="K5271" s="4" t="s">
        <v>8</v>
      </c>
      <c r="L5271" s="4" t="s">
        <v>8</v>
      </c>
      <c r="M5271" s="4" t="s">
        <v>8</v>
      </c>
      <c r="N5271" s="4" t="s">
        <v>8</v>
      </c>
      <c r="O5271" s="4" t="s">
        <v>8</v>
      </c>
      <c r="P5271" s="4" t="s">
        <v>8</v>
      </c>
      <c r="Q5271" s="4" t="s">
        <v>8</v>
      </c>
      <c r="R5271" s="4" t="s">
        <v>8</v>
      </c>
      <c r="S5271" s="4" t="s">
        <v>8</v>
      </c>
      <c r="T5271" s="4" t="s">
        <v>8</v>
      </c>
      <c r="U5271" s="4" t="s">
        <v>8</v>
      </c>
    </row>
    <row r="5272" spans="1:22">
      <c r="A5272" t="n">
        <v>55002</v>
      </c>
      <c r="B5272" s="30" t="n">
        <v>36</v>
      </c>
      <c r="C5272" s="7" t="n">
        <v>8</v>
      </c>
      <c r="D5272" s="7" t="n">
        <v>4</v>
      </c>
      <c r="E5272" s="7" t="n">
        <v>0</v>
      </c>
      <c r="F5272" s="7" t="s">
        <v>63</v>
      </c>
      <c r="G5272" s="7" t="s">
        <v>17</v>
      </c>
      <c r="H5272" s="7" t="s">
        <v>17</v>
      </c>
      <c r="I5272" s="7" t="s">
        <v>17</v>
      </c>
      <c r="J5272" s="7" t="s">
        <v>17</v>
      </c>
      <c r="K5272" s="7" t="s">
        <v>17</v>
      </c>
      <c r="L5272" s="7" t="s">
        <v>17</v>
      </c>
      <c r="M5272" s="7" t="s">
        <v>17</v>
      </c>
      <c r="N5272" s="7" t="s">
        <v>17</v>
      </c>
      <c r="O5272" s="7" t="s">
        <v>17</v>
      </c>
      <c r="P5272" s="7" t="s">
        <v>17</v>
      </c>
      <c r="Q5272" s="7" t="s">
        <v>17</v>
      </c>
      <c r="R5272" s="7" t="s">
        <v>17</v>
      </c>
      <c r="S5272" s="7" t="s">
        <v>17</v>
      </c>
      <c r="T5272" s="7" t="s">
        <v>17</v>
      </c>
      <c r="U5272" s="7" t="s">
        <v>17</v>
      </c>
    </row>
    <row r="5273" spans="1:22">
      <c r="A5273" t="s">
        <v>4</v>
      </c>
      <c r="B5273" s="4" t="s">
        <v>5</v>
      </c>
      <c r="C5273" s="4" t="s">
        <v>7</v>
      </c>
      <c r="D5273" s="4" t="s">
        <v>11</v>
      </c>
      <c r="E5273" s="4" t="s">
        <v>8</v>
      </c>
      <c r="F5273" s="4" t="s">
        <v>8</v>
      </c>
      <c r="G5273" s="4" t="s">
        <v>7</v>
      </c>
    </row>
    <row r="5274" spans="1:22">
      <c r="A5274" t="n">
        <v>55032</v>
      </c>
      <c r="B5274" s="63" t="n">
        <v>32</v>
      </c>
      <c r="C5274" s="7" t="n">
        <v>0</v>
      </c>
      <c r="D5274" s="7" t="n">
        <v>4</v>
      </c>
      <c r="E5274" s="7" t="s">
        <v>17</v>
      </c>
      <c r="F5274" s="7" t="s">
        <v>562</v>
      </c>
      <c r="G5274" s="7" t="n">
        <v>0</v>
      </c>
    </row>
    <row r="5275" spans="1:22">
      <c r="A5275" t="s">
        <v>4</v>
      </c>
      <c r="B5275" s="4" t="s">
        <v>5</v>
      </c>
      <c r="C5275" s="4" t="s">
        <v>7</v>
      </c>
      <c r="D5275" s="4" t="s">
        <v>11</v>
      </c>
      <c r="E5275" s="4" t="s">
        <v>7</v>
      </c>
      <c r="F5275" s="4" t="s">
        <v>12</v>
      </c>
    </row>
    <row r="5276" spans="1:22">
      <c r="A5276" t="n">
        <v>55051</v>
      </c>
      <c r="B5276" s="11" t="n">
        <v>5</v>
      </c>
      <c r="C5276" s="7" t="n">
        <v>30</v>
      </c>
      <c r="D5276" s="7" t="n">
        <v>6471</v>
      </c>
      <c r="E5276" s="7" t="n">
        <v>1</v>
      </c>
      <c r="F5276" s="12" t="n">
        <f t="normal" ca="1">A5282</f>
        <v>0</v>
      </c>
    </row>
    <row r="5277" spans="1:22">
      <c r="A5277" t="s">
        <v>4</v>
      </c>
      <c r="B5277" s="4" t="s">
        <v>5</v>
      </c>
      <c r="C5277" s="4" t="s">
        <v>7</v>
      </c>
      <c r="D5277" s="4" t="s">
        <v>11</v>
      </c>
      <c r="E5277" s="4" t="s">
        <v>8</v>
      </c>
      <c r="F5277" s="4" t="s">
        <v>8</v>
      </c>
    </row>
    <row r="5278" spans="1:22">
      <c r="A5278" t="n">
        <v>55060</v>
      </c>
      <c r="B5278" s="30" t="n">
        <v>36</v>
      </c>
      <c r="C5278" s="7" t="n">
        <v>10</v>
      </c>
      <c r="D5278" s="7" t="n">
        <v>0</v>
      </c>
      <c r="E5278" s="7" t="s">
        <v>61</v>
      </c>
      <c r="F5278" s="7" t="s">
        <v>17</v>
      </c>
    </row>
    <row r="5279" spans="1:22">
      <c r="A5279" t="s">
        <v>4</v>
      </c>
      <c r="B5279" s="4" t="s">
        <v>5</v>
      </c>
      <c r="C5279" s="4" t="s">
        <v>7</v>
      </c>
      <c r="D5279" s="4" t="s">
        <v>11</v>
      </c>
      <c r="E5279" s="4" t="s">
        <v>7</v>
      </c>
      <c r="F5279" s="4" t="s">
        <v>8</v>
      </c>
      <c r="G5279" s="4" t="s">
        <v>8</v>
      </c>
      <c r="H5279" s="4" t="s">
        <v>8</v>
      </c>
      <c r="I5279" s="4" t="s">
        <v>8</v>
      </c>
      <c r="J5279" s="4" t="s">
        <v>8</v>
      </c>
      <c r="K5279" s="4" t="s">
        <v>8</v>
      </c>
      <c r="L5279" s="4" t="s">
        <v>8</v>
      </c>
      <c r="M5279" s="4" t="s">
        <v>8</v>
      </c>
      <c r="N5279" s="4" t="s">
        <v>8</v>
      </c>
      <c r="O5279" s="4" t="s">
        <v>8</v>
      </c>
      <c r="P5279" s="4" t="s">
        <v>8</v>
      </c>
      <c r="Q5279" s="4" t="s">
        <v>8</v>
      </c>
      <c r="R5279" s="4" t="s">
        <v>8</v>
      </c>
      <c r="S5279" s="4" t="s">
        <v>8</v>
      </c>
      <c r="T5279" s="4" t="s">
        <v>8</v>
      </c>
      <c r="U5279" s="4" t="s">
        <v>8</v>
      </c>
    </row>
    <row r="5280" spans="1:22">
      <c r="A5280" t="n">
        <v>55078</v>
      </c>
      <c r="B5280" s="30" t="n">
        <v>36</v>
      </c>
      <c r="C5280" s="7" t="n">
        <v>8</v>
      </c>
      <c r="D5280" s="7" t="n">
        <v>0</v>
      </c>
      <c r="E5280" s="7" t="n">
        <v>0</v>
      </c>
      <c r="F5280" s="7" t="s">
        <v>62</v>
      </c>
      <c r="G5280" s="7" t="s">
        <v>63</v>
      </c>
      <c r="H5280" s="7" t="s">
        <v>17</v>
      </c>
      <c r="I5280" s="7" t="s">
        <v>17</v>
      </c>
      <c r="J5280" s="7" t="s">
        <v>17</v>
      </c>
      <c r="K5280" s="7" t="s">
        <v>17</v>
      </c>
      <c r="L5280" s="7" t="s">
        <v>17</v>
      </c>
      <c r="M5280" s="7" t="s">
        <v>17</v>
      </c>
      <c r="N5280" s="7" t="s">
        <v>17</v>
      </c>
      <c r="O5280" s="7" t="s">
        <v>17</v>
      </c>
      <c r="P5280" s="7" t="s">
        <v>17</v>
      </c>
      <c r="Q5280" s="7" t="s">
        <v>17</v>
      </c>
      <c r="R5280" s="7" t="s">
        <v>17</v>
      </c>
      <c r="S5280" s="7" t="s">
        <v>17</v>
      </c>
      <c r="T5280" s="7" t="s">
        <v>17</v>
      </c>
      <c r="U5280" s="7" t="s">
        <v>17</v>
      </c>
    </row>
    <row r="5281" spans="1:21">
      <c r="A5281" t="s">
        <v>4</v>
      </c>
      <c r="B5281" s="4" t="s">
        <v>5</v>
      </c>
      <c r="C5281" s="4" t="s">
        <v>7</v>
      </c>
    </row>
    <row r="5282" spans="1:21">
      <c r="A5282" t="n">
        <v>55117</v>
      </c>
      <c r="B5282" s="31" t="n">
        <v>116</v>
      </c>
      <c r="C5282" s="7" t="n">
        <v>0</v>
      </c>
    </row>
    <row r="5283" spans="1:21">
      <c r="A5283" t="s">
        <v>4</v>
      </c>
      <c r="B5283" s="4" t="s">
        <v>5</v>
      </c>
      <c r="C5283" s="4" t="s">
        <v>7</v>
      </c>
      <c r="D5283" s="4" t="s">
        <v>11</v>
      </c>
    </row>
    <row r="5284" spans="1:21">
      <c r="A5284" t="n">
        <v>55119</v>
      </c>
      <c r="B5284" s="31" t="n">
        <v>116</v>
      </c>
      <c r="C5284" s="7" t="n">
        <v>2</v>
      </c>
      <c r="D5284" s="7" t="n">
        <v>1</v>
      </c>
    </row>
    <row r="5285" spans="1:21">
      <c r="A5285" t="s">
        <v>4</v>
      </c>
      <c r="B5285" s="4" t="s">
        <v>5</v>
      </c>
      <c r="C5285" s="4" t="s">
        <v>7</v>
      </c>
      <c r="D5285" s="4" t="s">
        <v>14</v>
      </c>
    </row>
    <row r="5286" spans="1:21">
      <c r="A5286" t="n">
        <v>55123</v>
      </c>
      <c r="B5286" s="31" t="n">
        <v>116</v>
      </c>
      <c r="C5286" s="7" t="n">
        <v>5</v>
      </c>
      <c r="D5286" s="7" t="n">
        <v>1103626240</v>
      </c>
    </row>
    <row r="5287" spans="1:21">
      <c r="A5287" t="s">
        <v>4</v>
      </c>
      <c r="B5287" s="4" t="s">
        <v>5</v>
      </c>
      <c r="C5287" s="4" t="s">
        <v>7</v>
      </c>
      <c r="D5287" s="4" t="s">
        <v>11</v>
      </c>
    </row>
    <row r="5288" spans="1:21">
      <c r="A5288" t="n">
        <v>55129</v>
      </c>
      <c r="B5288" s="31" t="n">
        <v>116</v>
      </c>
      <c r="C5288" s="7" t="n">
        <v>6</v>
      </c>
      <c r="D5288" s="7" t="n">
        <v>1</v>
      </c>
    </row>
    <row r="5289" spans="1:21">
      <c r="A5289" t="s">
        <v>4</v>
      </c>
      <c r="B5289" s="4" t="s">
        <v>5</v>
      </c>
      <c r="C5289" s="4" t="s">
        <v>7</v>
      </c>
      <c r="D5289" s="4" t="s">
        <v>7</v>
      </c>
      <c r="E5289" s="4" t="s">
        <v>7</v>
      </c>
      <c r="F5289" s="4" t="s">
        <v>7</v>
      </c>
    </row>
    <row r="5290" spans="1:21">
      <c r="A5290" t="n">
        <v>55133</v>
      </c>
      <c r="B5290" s="9" t="n">
        <v>14</v>
      </c>
      <c r="C5290" s="7" t="n">
        <v>0</v>
      </c>
      <c r="D5290" s="7" t="n">
        <v>4</v>
      </c>
      <c r="E5290" s="7" t="n">
        <v>0</v>
      </c>
      <c r="F5290" s="7" t="n">
        <v>0</v>
      </c>
    </row>
    <row r="5291" spans="1:21">
      <c r="A5291" t="s">
        <v>4</v>
      </c>
      <c r="B5291" s="4" t="s">
        <v>5</v>
      </c>
      <c r="C5291" s="4" t="s">
        <v>11</v>
      </c>
      <c r="D5291" s="4" t="s">
        <v>13</v>
      </c>
      <c r="E5291" s="4" t="s">
        <v>13</v>
      </c>
      <c r="F5291" s="4" t="s">
        <v>13</v>
      </c>
      <c r="G5291" s="4" t="s">
        <v>13</v>
      </c>
    </row>
    <row r="5292" spans="1:21">
      <c r="A5292" t="n">
        <v>55138</v>
      </c>
      <c r="B5292" s="32" t="n">
        <v>46</v>
      </c>
      <c r="C5292" s="7" t="n">
        <v>0</v>
      </c>
      <c r="D5292" s="7" t="n">
        <v>-2.09999990463257</v>
      </c>
      <c r="E5292" s="7" t="n">
        <v>-0.5</v>
      </c>
      <c r="F5292" s="7" t="n">
        <v>-11.1199998855591</v>
      </c>
      <c r="G5292" s="7" t="n">
        <v>215.100006103516</v>
      </c>
    </row>
    <row r="5293" spans="1:21">
      <c r="A5293" t="s">
        <v>4</v>
      </c>
      <c r="B5293" s="4" t="s">
        <v>5</v>
      </c>
      <c r="C5293" s="4" t="s">
        <v>11</v>
      </c>
      <c r="D5293" s="4" t="s">
        <v>7</v>
      </c>
      <c r="E5293" s="4" t="s">
        <v>8</v>
      </c>
      <c r="F5293" s="4" t="s">
        <v>13</v>
      </c>
      <c r="G5293" s="4" t="s">
        <v>13</v>
      </c>
      <c r="H5293" s="4" t="s">
        <v>13</v>
      </c>
    </row>
    <row r="5294" spans="1:21">
      <c r="A5294" t="n">
        <v>55157</v>
      </c>
      <c r="B5294" s="33" t="n">
        <v>48</v>
      </c>
      <c r="C5294" s="7" t="n">
        <v>0</v>
      </c>
      <c r="D5294" s="7" t="n">
        <v>0</v>
      </c>
      <c r="E5294" s="7" t="s">
        <v>62</v>
      </c>
      <c r="F5294" s="7" t="n">
        <v>0</v>
      </c>
      <c r="G5294" s="7" t="n">
        <v>1</v>
      </c>
      <c r="H5294" s="7" t="n">
        <v>0</v>
      </c>
    </row>
    <row r="5295" spans="1:21">
      <c r="A5295" t="s">
        <v>4</v>
      </c>
      <c r="B5295" s="4" t="s">
        <v>5</v>
      </c>
      <c r="C5295" s="4" t="s">
        <v>11</v>
      </c>
      <c r="D5295" s="4" t="s">
        <v>13</v>
      </c>
      <c r="E5295" s="4" t="s">
        <v>13</v>
      </c>
      <c r="F5295" s="4" t="s">
        <v>13</v>
      </c>
      <c r="G5295" s="4" t="s">
        <v>13</v>
      </c>
    </row>
    <row r="5296" spans="1:21">
      <c r="A5296" t="n">
        <v>55183</v>
      </c>
      <c r="B5296" s="32" t="n">
        <v>46</v>
      </c>
      <c r="C5296" s="7" t="n">
        <v>4</v>
      </c>
      <c r="D5296" s="7" t="n">
        <v>-6.13000011444092</v>
      </c>
      <c r="E5296" s="7" t="n">
        <v>0.159999996423721</v>
      </c>
      <c r="F5296" s="7" t="n">
        <v>2</v>
      </c>
      <c r="G5296" s="7" t="n">
        <v>180</v>
      </c>
    </row>
    <row r="5297" spans="1:8">
      <c r="A5297" t="s">
        <v>4</v>
      </c>
      <c r="B5297" s="4" t="s">
        <v>5</v>
      </c>
      <c r="C5297" s="4" t="s">
        <v>7</v>
      </c>
      <c r="D5297" s="4" t="s">
        <v>7</v>
      </c>
      <c r="E5297" s="4" t="s">
        <v>13</v>
      </c>
      <c r="F5297" s="4" t="s">
        <v>13</v>
      </c>
      <c r="G5297" s="4" t="s">
        <v>13</v>
      </c>
      <c r="H5297" s="4" t="s">
        <v>11</v>
      </c>
    </row>
    <row r="5298" spans="1:8">
      <c r="A5298" t="n">
        <v>55202</v>
      </c>
      <c r="B5298" s="35" t="n">
        <v>45</v>
      </c>
      <c r="C5298" s="7" t="n">
        <v>2</v>
      </c>
      <c r="D5298" s="7" t="n">
        <v>3</v>
      </c>
      <c r="E5298" s="7" t="n">
        <v>-2.03999996185303</v>
      </c>
      <c r="F5298" s="7" t="n">
        <v>0.0900000035762787</v>
      </c>
      <c r="G5298" s="7" t="n">
        <v>-11.039999961853</v>
      </c>
      <c r="H5298" s="7" t="n">
        <v>0</v>
      </c>
    </row>
    <row r="5299" spans="1:8">
      <c r="A5299" t="s">
        <v>4</v>
      </c>
      <c r="B5299" s="4" t="s">
        <v>5</v>
      </c>
      <c r="C5299" s="4" t="s">
        <v>7</v>
      </c>
      <c r="D5299" s="4" t="s">
        <v>7</v>
      </c>
      <c r="E5299" s="4" t="s">
        <v>13</v>
      </c>
      <c r="F5299" s="4" t="s">
        <v>13</v>
      </c>
      <c r="G5299" s="4" t="s">
        <v>13</v>
      </c>
      <c r="H5299" s="4" t="s">
        <v>11</v>
      </c>
      <c r="I5299" s="4" t="s">
        <v>7</v>
      </c>
    </row>
    <row r="5300" spans="1:8">
      <c r="A5300" t="n">
        <v>55219</v>
      </c>
      <c r="B5300" s="35" t="n">
        <v>45</v>
      </c>
      <c r="C5300" s="7" t="n">
        <v>4</v>
      </c>
      <c r="D5300" s="7" t="n">
        <v>3</v>
      </c>
      <c r="E5300" s="7" t="n">
        <v>17.5900001525879</v>
      </c>
      <c r="F5300" s="7" t="n">
        <v>201.940002441406</v>
      </c>
      <c r="G5300" s="7" t="n">
        <v>-5</v>
      </c>
      <c r="H5300" s="7" t="n">
        <v>0</v>
      </c>
      <c r="I5300" s="7" t="n">
        <v>0</v>
      </c>
    </row>
    <row r="5301" spans="1:8">
      <c r="A5301" t="s">
        <v>4</v>
      </c>
      <c r="B5301" s="4" t="s">
        <v>5</v>
      </c>
      <c r="C5301" s="4" t="s">
        <v>7</v>
      </c>
      <c r="D5301" s="4" t="s">
        <v>7</v>
      </c>
      <c r="E5301" s="4" t="s">
        <v>13</v>
      </c>
      <c r="F5301" s="4" t="s">
        <v>11</v>
      </c>
    </row>
    <row r="5302" spans="1:8">
      <c r="A5302" t="n">
        <v>55237</v>
      </c>
      <c r="B5302" s="35" t="n">
        <v>45</v>
      </c>
      <c r="C5302" s="7" t="n">
        <v>5</v>
      </c>
      <c r="D5302" s="7" t="n">
        <v>3</v>
      </c>
      <c r="E5302" s="7" t="n">
        <v>1.39999997615814</v>
      </c>
      <c r="F5302" s="7" t="n">
        <v>0</v>
      </c>
    </row>
    <row r="5303" spans="1:8">
      <c r="A5303" t="s">
        <v>4</v>
      </c>
      <c r="B5303" s="4" t="s">
        <v>5</v>
      </c>
      <c r="C5303" s="4" t="s">
        <v>7</v>
      </c>
      <c r="D5303" s="4" t="s">
        <v>7</v>
      </c>
      <c r="E5303" s="4" t="s">
        <v>13</v>
      </c>
      <c r="F5303" s="4" t="s">
        <v>11</v>
      </c>
    </row>
    <row r="5304" spans="1:8">
      <c r="A5304" t="n">
        <v>55246</v>
      </c>
      <c r="B5304" s="35" t="n">
        <v>45</v>
      </c>
      <c r="C5304" s="7" t="n">
        <v>11</v>
      </c>
      <c r="D5304" s="7" t="n">
        <v>3</v>
      </c>
      <c r="E5304" s="7" t="n">
        <v>31.6000003814697</v>
      </c>
      <c r="F5304" s="7" t="n">
        <v>0</v>
      </c>
    </row>
    <row r="5305" spans="1:8">
      <c r="A5305" t="s">
        <v>4</v>
      </c>
      <c r="B5305" s="4" t="s">
        <v>5</v>
      </c>
      <c r="C5305" s="4" t="s">
        <v>7</v>
      </c>
      <c r="D5305" s="4" t="s">
        <v>11</v>
      </c>
      <c r="E5305" s="4" t="s">
        <v>8</v>
      </c>
      <c r="F5305" s="4" t="s">
        <v>8</v>
      </c>
      <c r="G5305" s="4" t="s">
        <v>8</v>
      </c>
      <c r="H5305" s="4" t="s">
        <v>8</v>
      </c>
    </row>
    <row r="5306" spans="1:8">
      <c r="A5306" t="n">
        <v>55255</v>
      </c>
      <c r="B5306" s="38" t="n">
        <v>51</v>
      </c>
      <c r="C5306" s="7" t="n">
        <v>3</v>
      </c>
      <c r="D5306" s="7" t="n">
        <v>0</v>
      </c>
      <c r="E5306" s="7" t="s">
        <v>218</v>
      </c>
      <c r="F5306" s="7" t="s">
        <v>109</v>
      </c>
      <c r="G5306" s="7" t="s">
        <v>86</v>
      </c>
      <c r="H5306" s="7" t="s">
        <v>87</v>
      </c>
    </row>
    <row r="5307" spans="1:8">
      <c r="A5307" t="s">
        <v>4</v>
      </c>
      <c r="B5307" s="4" t="s">
        <v>5</v>
      </c>
      <c r="C5307" s="4" t="s">
        <v>7</v>
      </c>
      <c r="D5307" s="4" t="s">
        <v>11</v>
      </c>
      <c r="E5307" s="4" t="s">
        <v>13</v>
      </c>
    </row>
    <row r="5308" spans="1:8">
      <c r="A5308" t="n">
        <v>55268</v>
      </c>
      <c r="B5308" s="17" t="n">
        <v>58</v>
      </c>
      <c r="C5308" s="7" t="n">
        <v>100</v>
      </c>
      <c r="D5308" s="7" t="n">
        <v>1000</v>
      </c>
      <c r="E5308" s="7" t="n">
        <v>1</v>
      </c>
    </row>
    <row r="5309" spans="1:8">
      <c r="A5309" t="s">
        <v>4</v>
      </c>
      <c r="B5309" s="4" t="s">
        <v>5</v>
      </c>
      <c r="C5309" s="4" t="s">
        <v>7</v>
      </c>
      <c r="D5309" s="4" t="s">
        <v>11</v>
      </c>
    </row>
    <row r="5310" spans="1:8">
      <c r="A5310" t="n">
        <v>55276</v>
      </c>
      <c r="B5310" s="17" t="n">
        <v>58</v>
      </c>
      <c r="C5310" s="7" t="n">
        <v>255</v>
      </c>
      <c r="D5310" s="7" t="n">
        <v>0</v>
      </c>
    </row>
    <row r="5311" spans="1:8">
      <c r="A5311" t="s">
        <v>4</v>
      </c>
      <c r="B5311" s="4" t="s">
        <v>5</v>
      </c>
      <c r="C5311" s="4" t="s">
        <v>7</v>
      </c>
      <c r="D5311" s="4" t="s">
        <v>11</v>
      </c>
      <c r="E5311" s="4" t="s">
        <v>8</v>
      </c>
    </row>
    <row r="5312" spans="1:8">
      <c r="A5312" t="n">
        <v>55280</v>
      </c>
      <c r="B5312" s="38" t="n">
        <v>51</v>
      </c>
      <c r="C5312" s="7" t="n">
        <v>4</v>
      </c>
      <c r="D5312" s="7" t="n">
        <v>0</v>
      </c>
      <c r="E5312" s="7" t="s">
        <v>323</v>
      </c>
    </row>
    <row r="5313" spans="1:9">
      <c r="A5313" t="s">
        <v>4</v>
      </c>
      <c r="B5313" s="4" t="s">
        <v>5</v>
      </c>
      <c r="C5313" s="4" t="s">
        <v>11</v>
      </c>
    </row>
    <row r="5314" spans="1:9">
      <c r="A5314" t="n">
        <v>55295</v>
      </c>
      <c r="B5314" s="24" t="n">
        <v>16</v>
      </c>
      <c r="C5314" s="7" t="n">
        <v>0</v>
      </c>
    </row>
    <row r="5315" spans="1:9">
      <c r="A5315" t="s">
        <v>4</v>
      </c>
      <c r="B5315" s="4" t="s">
        <v>5</v>
      </c>
      <c r="C5315" s="4" t="s">
        <v>11</v>
      </c>
      <c r="D5315" s="4" t="s">
        <v>79</v>
      </c>
      <c r="E5315" s="4" t="s">
        <v>7</v>
      </c>
      <c r="F5315" s="4" t="s">
        <v>7</v>
      </c>
    </row>
    <row r="5316" spans="1:9">
      <c r="A5316" t="n">
        <v>55298</v>
      </c>
      <c r="B5316" s="39" t="n">
        <v>26</v>
      </c>
      <c r="C5316" s="7" t="n">
        <v>0</v>
      </c>
      <c r="D5316" s="7" t="s">
        <v>477</v>
      </c>
      <c r="E5316" s="7" t="n">
        <v>2</v>
      </c>
      <c r="F5316" s="7" t="n">
        <v>0</v>
      </c>
    </row>
    <row r="5317" spans="1:9">
      <c r="A5317" t="s">
        <v>4</v>
      </c>
      <c r="B5317" s="4" t="s">
        <v>5</v>
      </c>
    </row>
    <row r="5318" spans="1:9">
      <c r="A5318" t="n">
        <v>55332</v>
      </c>
      <c r="B5318" s="40" t="n">
        <v>28</v>
      </c>
    </row>
    <row r="5319" spans="1:9">
      <c r="A5319" t="s">
        <v>4</v>
      </c>
      <c r="B5319" s="4" t="s">
        <v>5</v>
      </c>
      <c r="C5319" s="4" t="s">
        <v>11</v>
      </c>
      <c r="D5319" s="4" t="s">
        <v>13</v>
      </c>
      <c r="E5319" s="4" t="s">
        <v>13</v>
      </c>
      <c r="F5319" s="4" t="s">
        <v>13</v>
      </c>
      <c r="G5319" s="4" t="s">
        <v>11</v>
      </c>
      <c r="H5319" s="4" t="s">
        <v>11</v>
      </c>
    </row>
    <row r="5320" spans="1:9">
      <c r="A5320" t="n">
        <v>55333</v>
      </c>
      <c r="B5320" s="45" t="n">
        <v>60</v>
      </c>
      <c r="C5320" s="7" t="n">
        <v>0</v>
      </c>
      <c r="D5320" s="7" t="n">
        <v>0</v>
      </c>
      <c r="E5320" s="7" t="n">
        <v>25</v>
      </c>
      <c r="F5320" s="7" t="n">
        <v>0</v>
      </c>
      <c r="G5320" s="7" t="n">
        <v>1000</v>
      </c>
      <c r="H5320" s="7" t="n">
        <v>0</v>
      </c>
    </row>
    <row r="5321" spans="1:9">
      <c r="A5321" t="s">
        <v>4</v>
      </c>
      <c r="B5321" s="4" t="s">
        <v>5</v>
      </c>
      <c r="C5321" s="4" t="s">
        <v>11</v>
      </c>
    </row>
    <row r="5322" spans="1:9">
      <c r="A5322" t="n">
        <v>55352</v>
      </c>
      <c r="B5322" s="24" t="n">
        <v>16</v>
      </c>
      <c r="C5322" s="7" t="n">
        <v>500</v>
      </c>
    </row>
    <row r="5323" spans="1:9">
      <c r="A5323" t="s">
        <v>4</v>
      </c>
      <c r="B5323" s="4" t="s">
        <v>5</v>
      </c>
      <c r="C5323" s="4" t="s">
        <v>7</v>
      </c>
      <c r="D5323" s="4" t="s">
        <v>11</v>
      </c>
      <c r="E5323" s="4" t="s">
        <v>8</v>
      </c>
    </row>
    <row r="5324" spans="1:9">
      <c r="A5324" t="n">
        <v>55355</v>
      </c>
      <c r="B5324" s="38" t="n">
        <v>51</v>
      </c>
      <c r="C5324" s="7" t="n">
        <v>4</v>
      </c>
      <c r="D5324" s="7" t="n">
        <v>0</v>
      </c>
      <c r="E5324" s="7" t="s">
        <v>409</v>
      </c>
    </row>
    <row r="5325" spans="1:9">
      <c r="A5325" t="s">
        <v>4</v>
      </c>
      <c r="B5325" s="4" t="s">
        <v>5</v>
      </c>
      <c r="C5325" s="4" t="s">
        <v>11</v>
      </c>
    </row>
    <row r="5326" spans="1:9">
      <c r="A5326" t="n">
        <v>55369</v>
      </c>
      <c r="B5326" s="24" t="n">
        <v>16</v>
      </c>
      <c r="C5326" s="7" t="n">
        <v>0</v>
      </c>
    </row>
    <row r="5327" spans="1:9">
      <c r="A5327" t="s">
        <v>4</v>
      </c>
      <c r="B5327" s="4" t="s">
        <v>5</v>
      </c>
      <c r="C5327" s="4" t="s">
        <v>11</v>
      </c>
      <c r="D5327" s="4" t="s">
        <v>79</v>
      </c>
      <c r="E5327" s="4" t="s">
        <v>7</v>
      </c>
      <c r="F5327" s="4" t="s">
        <v>7</v>
      </c>
    </row>
    <row r="5328" spans="1:9">
      <c r="A5328" t="n">
        <v>55372</v>
      </c>
      <c r="B5328" s="39" t="n">
        <v>26</v>
      </c>
      <c r="C5328" s="7" t="n">
        <v>0</v>
      </c>
      <c r="D5328" s="7" t="s">
        <v>410</v>
      </c>
      <c r="E5328" s="7" t="n">
        <v>2</v>
      </c>
      <c r="F5328" s="7" t="n">
        <v>0</v>
      </c>
    </row>
    <row r="5329" spans="1:8">
      <c r="A5329" t="s">
        <v>4</v>
      </c>
      <c r="B5329" s="4" t="s">
        <v>5</v>
      </c>
    </row>
    <row r="5330" spans="1:8">
      <c r="A5330" t="n">
        <v>55409</v>
      </c>
      <c r="B5330" s="40" t="n">
        <v>28</v>
      </c>
    </row>
    <row r="5331" spans="1:8">
      <c r="A5331" t="s">
        <v>4</v>
      </c>
      <c r="B5331" s="4" t="s">
        <v>5</v>
      </c>
      <c r="C5331" s="4" t="s">
        <v>11</v>
      </c>
      <c r="D5331" s="4" t="s">
        <v>7</v>
      </c>
    </row>
    <row r="5332" spans="1:8">
      <c r="A5332" t="n">
        <v>55410</v>
      </c>
      <c r="B5332" s="44" t="n">
        <v>89</v>
      </c>
      <c r="C5332" s="7" t="n">
        <v>65533</v>
      </c>
      <c r="D5332" s="7" t="n">
        <v>1</v>
      </c>
    </row>
    <row r="5333" spans="1:8">
      <c r="A5333" t="s">
        <v>4</v>
      </c>
      <c r="B5333" s="4" t="s">
        <v>5</v>
      </c>
      <c r="C5333" s="4" t="s">
        <v>7</v>
      </c>
      <c r="D5333" s="4" t="s">
        <v>11</v>
      </c>
      <c r="E5333" s="4" t="s">
        <v>13</v>
      </c>
    </row>
    <row r="5334" spans="1:8">
      <c r="A5334" t="n">
        <v>55414</v>
      </c>
      <c r="B5334" s="17" t="n">
        <v>58</v>
      </c>
      <c r="C5334" s="7" t="n">
        <v>101</v>
      </c>
      <c r="D5334" s="7" t="n">
        <v>500</v>
      </c>
      <c r="E5334" s="7" t="n">
        <v>1</v>
      </c>
    </row>
    <row r="5335" spans="1:8">
      <c r="A5335" t="s">
        <v>4</v>
      </c>
      <c r="B5335" s="4" t="s">
        <v>5</v>
      </c>
      <c r="C5335" s="4" t="s">
        <v>7</v>
      </c>
      <c r="D5335" s="4" t="s">
        <v>11</v>
      </c>
    </row>
    <row r="5336" spans="1:8">
      <c r="A5336" t="n">
        <v>55422</v>
      </c>
      <c r="B5336" s="17" t="n">
        <v>58</v>
      </c>
      <c r="C5336" s="7" t="n">
        <v>254</v>
      </c>
      <c r="D5336" s="7" t="n">
        <v>0</v>
      </c>
    </row>
    <row r="5337" spans="1:8">
      <c r="A5337" t="s">
        <v>4</v>
      </c>
      <c r="B5337" s="4" t="s">
        <v>5</v>
      </c>
      <c r="C5337" s="4" t="s">
        <v>7</v>
      </c>
      <c r="D5337" s="4" t="s">
        <v>7</v>
      </c>
      <c r="E5337" s="4" t="s">
        <v>13</v>
      </c>
      <c r="F5337" s="4" t="s">
        <v>13</v>
      </c>
      <c r="G5337" s="4" t="s">
        <v>13</v>
      </c>
      <c r="H5337" s="4" t="s">
        <v>11</v>
      </c>
    </row>
    <row r="5338" spans="1:8">
      <c r="A5338" t="n">
        <v>55426</v>
      </c>
      <c r="B5338" s="35" t="n">
        <v>45</v>
      </c>
      <c r="C5338" s="7" t="n">
        <v>2</v>
      </c>
      <c r="D5338" s="7" t="n">
        <v>3</v>
      </c>
      <c r="E5338" s="7" t="n">
        <v>-2.04999995231628</v>
      </c>
      <c r="F5338" s="7" t="n">
        <v>0.100000001490116</v>
      </c>
      <c r="G5338" s="7" t="n">
        <v>-11.0600004196167</v>
      </c>
      <c r="H5338" s="7" t="n">
        <v>0</v>
      </c>
    </row>
    <row r="5339" spans="1:8">
      <c r="A5339" t="s">
        <v>4</v>
      </c>
      <c r="B5339" s="4" t="s">
        <v>5</v>
      </c>
      <c r="C5339" s="4" t="s">
        <v>7</v>
      </c>
      <c r="D5339" s="4" t="s">
        <v>7</v>
      </c>
      <c r="E5339" s="4" t="s">
        <v>13</v>
      </c>
      <c r="F5339" s="4" t="s">
        <v>13</v>
      </c>
      <c r="G5339" s="4" t="s">
        <v>13</v>
      </c>
      <c r="H5339" s="4" t="s">
        <v>11</v>
      </c>
      <c r="I5339" s="4" t="s">
        <v>7</v>
      </c>
    </row>
    <row r="5340" spans="1:8">
      <c r="A5340" t="n">
        <v>55443</v>
      </c>
      <c r="B5340" s="35" t="n">
        <v>45</v>
      </c>
      <c r="C5340" s="7" t="n">
        <v>4</v>
      </c>
      <c r="D5340" s="7" t="n">
        <v>3</v>
      </c>
      <c r="E5340" s="7" t="n">
        <v>8.80000019073486</v>
      </c>
      <c r="F5340" s="7" t="n">
        <v>266.540008544922</v>
      </c>
      <c r="G5340" s="7" t="n">
        <v>0</v>
      </c>
      <c r="H5340" s="7" t="n">
        <v>0</v>
      </c>
      <c r="I5340" s="7" t="n">
        <v>0</v>
      </c>
    </row>
    <row r="5341" spans="1:8">
      <c r="A5341" t="s">
        <v>4</v>
      </c>
      <c r="B5341" s="4" t="s">
        <v>5</v>
      </c>
      <c r="C5341" s="4" t="s">
        <v>7</v>
      </c>
      <c r="D5341" s="4" t="s">
        <v>7</v>
      </c>
      <c r="E5341" s="4" t="s">
        <v>13</v>
      </c>
      <c r="F5341" s="4" t="s">
        <v>11</v>
      </c>
    </row>
    <row r="5342" spans="1:8">
      <c r="A5342" t="n">
        <v>55461</v>
      </c>
      <c r="B5342" s="35" t="n">
        <v>45</v>
      </c>
      <c r="C5342" s="7" t="n">
        <v>5</v>
      </c>
      <c r="D5342" s="7" t="n">
        <v>3</v>
      </c>
      <c r="E5342" s="7" t="n">
        <v>1.39999997615814</v>
      </c>
      <c r="F5342" s="7" t="n">
        <v>0</v>
      </c>
    </row>
    <row r="5343" spans="1:8">
      <c r="A5343" t="s">
        <v>4</v>
      </c>
      <c r="B5343" s="4" t="s">
        <v>5</v>
      </c>
      <c r="C5343" s="4" t="s">
        <v>7</v>
      </c>
      <c r="D5343" s="4" t="s">
        <v>7</v>
      </c>
      <c r="E5343" s="4" t="s">
        <v>13</v>
      </c>
      <c r="F5343" s="4" t="s">
        <v>11</v>
      </c>
    </row>
    <row r="5344" spans="1:8">
      <c r="A5344" t="n">
        <v>55470</v>
      </c>
      <c r="B5344" s="35" t="n">
        <v>45</v>
      </c>
      <c r="C5344" s="7" t="n">
        <v>11</v>
      </c>
      <c r="D5344" s="7" t="n">
        <v>3</v>
      </c>
      <c r="E5344" s="7" t="n">
        <v>31.6000003814697</v>
      </c>
      <c r="F5344" s="7" t="n">
        <v>0</v>
      </c>
    </row>
    <row r="5345" spans="1:9">
      <c r="A5345" t="s">
        <v>4</v>
      </c>
      <c r="B5345" s="4" t="s">
        <v>5</v>
      </c>
      <c r="C5345" s="4" t="s">
        <v>7</v>
      </c>
      <c r="D5345" s="4" t="s">
        <v>7</v>
      </c>
      <c r="E5345" s="4" t="s">
        <v>13</v>
      </c>
      <c r="F5345" s="4" t="s">
        <v>13</v>
      </c>
      <c r="G5345" s="4" t="s">
        <v>13</v>
      </c>
      <c r="H5345" s="4" t="s">
        <v>11</v>
      </c>
    </row>
    <row r="5346" spans="1:9">
      <c r="A5346" t="n">
        <v>55479</v>
      </c>
      <c r="B5346" s="35" t="n">
        <v>45</v>
      </c>
      <c r="C5346" s="7" t="n">
        <v>2</v>
      </c>
      <c r="D5346" s="7" t="n">
        <v>3</v>
      </c>
      <c r="E5346" s="7" t="n">
        <v>-2.04999995231628</v>
      </c>
      <c r="F5346" s="7" t="n">
        <v>0.100000001490116</v>
      </c>
      <c r="G5346" s="7" t="n">
        <v>-11.0600004196167</v>
      </c>
      <c r="H5346" s="7" t="n">
        <v>3500</v>
      </c>
    </row>
    <row r="5347" spans="1:9">
      <c r="A5347" t="s">
        <v>4</v>
      </c>
      <c r="B5347" s="4" t="s">
        <v>5</v>
      </c>
      <c r="C5347" s="4" t="s">
        <v>7</v>
      </c>
      <c r="D5347" s="4" t="s">
        <v>7</v>
      </c>
      <c r="E5347" s="4" t="s">
        <v>13</v>
      </c>
      <c r="F5347" s="4" t="s">
        <v>13</v>
      </c>
      <c r="G5347" s="4" t="s">
        <v>13</v>
      </c>
      <c r="H5347" s="4" t="s">
        <v>11</v>
      </c>
      <c r="I5347" s="4" t="s">
        <v>7</v>
      </c>
    </row>
    <row r="5348" spans="1:9">
      <c r="A5348" t="n">
        <v>55496</v>
      </c>
      <c r="B5348" s="35" t="n">
        <v>45</v>
      </c>
      <c r="C5348" s="7" t="n">
        <v>4</v>
      </c>
      <c r="D5348" s="7" t="n">
        <v>3</v>
      </c>
      <c r="E5348" s="7" t="n">
        <v>357.549987792969</v>
      </c>
      <c r="F5348" s="7" t="n">
        <v>254.5</v>
      </c>
      <c r="G5348" s="7" t="n">
        <v>0</v>
      </c>
      <c r="H5348" s="7" t="n">
        <v>3500</v>
      </c>
      <c r="I5348" s="7" t="n">
        <v>1</v>
      </c>
    </row>
    <row r="5349" spans="1:9">
      <c r="A5349" t="s">
        <v>4</v>
      </c>
      <c r="B5349" s="4" t="s">
        <v>5</v>
      </c>
      <c r="C5349" s="4" t="s">
        <v>7</v>
      </c>
      <c r="D5349" s="4" t="s">
        <v>7</v>
      </c>
      <c r="E5349" s="4" t="s">
        <v>13</v>
      </c>
      <c r="F5349" s="4" t="s">
        <v>11</v>
      </c>
    </row>
    <row r="5350" spans="1:9">
      <c r="A5350" t="n">
        <v>55514</v>
      </c>
      <c r="B5350" s="35" t="n">
        <v>45</v>
      </c>
      <c r="C5350" s="7" t="n">
        <v>5</v>
      </c>
      <c r="D5350" s="7" t="n">
        <v>3</v>
      </c>
      <c r="E5350" s="7" t="n">
        <v>1.29999995231628</v>
      </c>
      <c r="F5350" s="7" t="n">
        <v>3500</v>
      </c>
    </row>
    <row r="5351" spans="1:9">
      <c r="A5351" t="s">
        <v>4</v>
      </c>
      <c r="B5351" s="4" t="s">
        <v>5</v>
      </c>
      <c r="C5351" s="4" t="s">
        <v>7</v>
      </c>
      <c r="D5351" s="4" t="s">
        <v>11</v>
      </c>
    </row>
    <row r="5352" spans="1:9">
      <c r="A5352" t="n">
        <v>55523</v>
      </c>
      <c r="B5352" s="17" t="n">
        <v>58</v>
      </c>
      <c r="C5352" s="7" t="n">
        <v>255</v>
      </c>
      <c r="D5352" s="7" t="n">
        <v>0</v>
      </c>
    </row>
    <row r="5353" spans="1:9">
      <c r="A5353" t="s">
        <v>4</v>
      </c>
      <c r="B5353" s="4" t="s">
        <v>5</v>
      </c>
      <c r="C5353" s="4" t="s">
        <v>11</v>
      </c>
    </row>
    <row r="5354" spans="1:9">
      <c r="A5354" t="n">
        <v>55527</v>
      </c>
      <c r="B5354" s="24" t="n">
        <v>16</v>
      </c>
      <c r="C5354" s="7" t="n">
        <v>500</v>
      </c>
    </row>
    <row r="5355" spans="1:9">
      <c r="A5355" t="s">
        <v>4</v>
      </c>
      <c r="B5355" s="4" t="s">
        <v>5</v>
      </c>
      <c r="C5355" s="4" t="s">
        <v>11</v>
      </c>
      <c r="D5355" s="4" t="s">
        <v>13</v>
      </c>
      <c r="E5355" s="4" t="s">
        <v>13</v>
      </c>
      <c r="F5355" s="4" t="s">
        <v>13</v>
      </c>
      <c r="G5355" s="4" t="s">
        <v>11</v>
      </c>
      <c r="H5355" s="4" t="s">
        <v>11</v>
      </c>
    </row>
    <row r="5356" spans="1:9">
      <c r="A5356" t="n">
        <v>55530</v>
      </c>
      <c r="B5356" s="45" t="n">
        <v>60</v>
      </c>
      <c r="C5356" s="7" t="n">
        <v>0</v>
      </c>
      <c r="D5356" s="7" t="n">
        <v>0</v>
      </c>
      <c r="E5356" s="7" t="n">
        <v>0</v>
      </c>
      <c r="F5356" s="7" t="n">
        <v>0</v>
      </c>
      <c r="G5356" s="7" t="n">
        <v>1000</v>
      </c>
      <c r="H5356" s="7" t="n">
        <v>0</v>
      </c>
    </row>
    <row r="5357" spans="1:9">
      <c r="A5357" t="s">
        <v>4</v>
      </c>
      <c r="B5357" s="4" t="s">
        <v>5</v>
      </c>
      <c r="C5357" s="4" t="s">
        <v>7</v>
      </c>
      <c r="D5357" s="4" t="s">
        <v>11</v>
      </c>
      <c r="E5357" s="4" t="s">
        <v>8</v>
      </c>
      <c r="F5357" s="4" t="s">
        <v>8</v>
      </c>
      <c r="G5357" s="4" t="s">
        <v>8</v>
      </c>
      <c r="H5357" s="4" t="s">
        <v>8</v>
      </c>
    </row>
    <row r="5358" spans="1:9">
      <c r="A5358" t="n">
        <v>55549</v>
      </c>
      <c r="B5358" s="38" t="n">
        <v>51</v>
      </c>
      <c r="C5358" s="7" t="n">
        <v>3</v>
      </c>
      <c r="D5358" s="7" t="n">
        <v>0</v>
      </c>
      <c r="E5358" s="7" t="s">
        <v>218</v>
      </c>
      <c r="F5358" s="7" t="s">
        <v>109</v>
      </c>
      <c r="G5358" s="7" t="s">
        <v>86</v>
      </c>
      <c r="H5358" s="7" t="s">
        <v>87</v>
      </c>
    </row>
    <row r="5359" spans="1:9">
      <c r="A5359" t="s">
        <v>4</v>
      </c>
      <c r="B5359" s="4" t="s">
        <v>5</v>
      </c>
      <c r="C5359" s="4" t="s">
        <v>7</v>
      </c>
      <c r="D5359" s="4" t="s">
        <v>11</v>
      </c>
    </row>
    <row r="5360" spans="1:9">
      <c r="A5360" t="n">
        <v>55562</v>
      </c>
      <c r="B5360" s="35" t="n">
        <v>45</v>
      </c>
      <c r="C5360" s="7" t="n">
        <v>7</v>
      </c>
      <c r="D5360" s="7" t="n">
        <v>255</v>
      </c>
    </row>
    <row r="5361" spans="1:9">
      <c r="A5361" t="s">
        <v>4</v>
      </c>
      <c r="B5361" s="4" t="s">
        <v>5</v>
      </c>
      <c r="C5361" s="4" t="s">
        <v>8</v>
      </c>
      <c r="D5361" s="4" t="s">
        <v>8</v>
      </c>
    </row>
    <row r="5362" spans="1:9">
      <c r="A5362" t="n">
        <v>55566</v>
      </c>
      <c r="B5362" s="46" t="n">
        <v>70</v>
      </c>
      <c r="C5362" s="7" t="s">
        <v>478</v>
      </c>
      <c r="D5362" s="7" t="s">
        <v>113</v>
      </c>
    </row>
    <row r="5363" spans="1:9">
      <c r="A5363" t="s">
        <v>4</v>
      </c>
      <c r="B5363" s="4" t="s">
        <v>5</v>
      </c>
      <c r="C5363" s="4" t="s">
        <v>11</v>
      </c>
    </row>
    <row r="5364" spans="1:9">
      <c r="A5364" t="n">
        <v>55580</v>
      </c>
      <c r="B5364" s="24" t="n">
        <v>16</v>
      </c>
      <c r="C5364" s="7" t="n">
        <v>500</v>
      </c>
    </row>
    <row r="5365" spans="1:9">
      <c r="A5365" t="s">
        <v>4</v>
      </c>
      <c r="B5365" s="4" t="s">
        <v>5</v>
      </c>
      <c r="C5365" s="4" t="s">
        <v>7</v>
      </c>
      <c r="D5365" s="4" t="s">
        <v>11</v>
      </c>
      <c r="E5365" s="4" t="s">
        <v>11</v>
      </c>
      <c r="F5365" s="4" t="s">
        <v>7</v>
      </c>
    </row>
    <row r="5366" spans="1:9">
      <c r="A5366" t="n">
        <v>55583</v>
      </c>
      <c r="B5366" s="43" t="n">
        <v>25</v>
      </c>
      <c r="C5366" s="7" t="n">
        <v>1</v>
      </c>
      <c r="D5366" s="7" t="n">
        <v>60</v>
      </c>
      <c r="E5366" s="7" t="n">
        <v>640</v>
      </c>
      <c r="F5366" s="7" t="n">
        <v>2</v>
      </c>
    </row>
    <row r="5367" spans="1:9">
      <c r="A5367" t="s">
        <v>4</v>
      </c>
      <c r="B5367" s="4" t="s">
        <v>5</v>
      </c>
      <c r="C5367" s="4" t="s">
        <v>8</v>
      </c>
      <c r="D5367" s="4" t="s">
        <v>11</v>
      </c>
    </row>
    <row r="5368" spans="1:9">
      <c r="A5368" t="n">
        <v>55590</v>
      </c>
      <c r="B5368" s="47" t="n">
        <v>29</v>
      </c>
      <c r="C5368" s="7" t="s">
        <v>411</v>
      </c>
      <c r="D5368" s="7" t="n">
        <v>65533</v>
      </c>
    </row>
    <row r="5369" spans="1:9">
      <c r="A5369" t="s">
        <v>4</v>
      </c>
      <c r="B5369" s="4" t="s">
        <v>5</v>
      </c>
      <c r="C5369" s="4" t="s">
        <v>7</v>
      </c>
      <c r="D5369" s="4" t="s">
        <v>11</v>
      </c>
      <c r="E5369" s="4" t="s">
        <v>8</v>
      </c>
    </row>
    <row r="5370" spans="1:9">
      <c r="A5370" t="n">
        <v>55599</v>
      </c>
      <c r="B5370" s="38" t="n">
        <v>51</v>
      </c>
      <c r="C5370" s="7" t="n">
        <v>4</v>
      </c>
      <c r="D5370" s="7" t="n">
        <v>4</v>
      </c>
      <c r="E5370" s="7" t="s">
        <v>242</v>
      </c>
    </row>
    <row r="5371" spans="1:9">
      <c r="A5371" t="s">
        <v>4</v>
      </c>
      <c r="B5371" s="4" t="s">
        <v>5</v>
      </c>
      <c r="C5371" s="4" t="s">
        <v>11</v>
      </c>
    </row>
    <row r="5372" spans="1:9">
      <c r="A5372" t="n">
        <v>55612</v>
      </c>
      <c r="B5372" s="24" t="n">
        <v>16</v>
      </c>
      <c r="C5372" s="7" t="n">
        <v>0</v>
      </c>
    </row>
    <row r="5373" spans="1:9">
      <c r="A5373" t="s">
        <v>4</v>
      </c>
      <c r="B5373" s="4" t="s">
        <v>5</v>
      </c>
      <c r="C5373" s="4" t="s">
        <v>11</v>
      </c>
      <c r="D5373" s="4" t="s">
        <v>7</v>
      </c>
      <c r="E5373" s="4" t="s">
        <v>14</v>
      </c>
      <c r="F5373" s="4" t="s">
        <v>79</v>
      </c>
      <c r="G5373" s="4" t="s">
        <v>7</v>
      </c>
      <c r="H5373" s="4" t="s">
        <v>7</v>
      </c>
    </row>
    <row r="5374" spans="1:9">
      <c r="A5374" t="n">
        <v>55615</v>
      </c>
      <c r="B5374" s="39" t="n">
        <v>26</v>
      </c>
      <c r="C5374" s="7" t="n">
        <v>4</v>
      </c>
      <c r="D5374" s="7" t="n">
        <v>17</v>
      </c>
      <c r="E5374" s="7" t="n">
        <v>7386</v>
      </c>
      <c r="F5374" s="7" t="s">
        <v>563</v>
      </c>
      <c r="G5374" s="7" t="n">
        <v>2</v>
      </c>
      <c r="H5374" s="7" t="n">
        <v>0</v>
      </c>
    </row>
    <row r="5375" spans="1:9">
      <c r="A5375" t="s">
        <v>4</v>
      </c>
      <c r="B5375" s="4" t="s">
        <v>5</v>
      </c>
    </row>
    <row r="5376" spans="1:9">
      <c r="A5376" t="n">
        <v>55657</v>
      </c>
      <c r="B5376" s="40" t="n">
        <v>28</v>
      </c>
    </row>
    <row r="5377" spans="1:8">
      <c r="A5377" t="s">
        <v>4</v>
      </c>
      <c r="B5377" s="4" t="s">
        <v>5</v>
      </c>
      <c r="C5377" s="4" t="s">
        <v>8</v>
      </c>
      <c r="D5377" s="4" t="s">
        <v>11</v>
      </c>
    </row>
    <row r="5378" spans="1:8">
      <c r="A5378" t="n">
        <v>55658</v>
      </c>
      <c r="B5378" s="47" t="n">
        <v>29</v>
      </c>
      <c r="C5378" s="7" t="s">
        <v>17</v>
      </c>
      <c r="D5378" s="7" t="n">
        <v>65533</v>
      </c>
    </row>
    <row r="5379" spans="1:8">
      <c r="A5379" t="s">
        <v>4</v>
      </c>
      <c r="B5379" s="4" t="s">
        <v>5</v>
      </c>
      <c r="C5379" s="4" t="s">
        <v>7</v>
      </c>
      <c r="D5379" s="4" t="s">
        <v>11</v>
      </c>
      <c r="E5379" s="4" t="s">
        <v>11</v>
      </c>
      <c r="F5379" s="4" t="s">
        <v>7</v>
      </c>
    </row>
    <row r="5380" spans="1:8">
      <c r="A5380" t="n">
        <v>55662</v>
      </c>
      <c r="B5380" s="43" t="n">
        <v>25</v>
      </c>
      <c r="C5380" s="7" t="n">
        <v>1</v>
      </c>
      <c r="D5380" s="7" t="n">
        <v>65535</v>
      </c>
      <c r="E5380" s="7" t="n">
        <v>65535</v>
      </c>
      <c r="F5380" s="7" t="n">
        <v>0</v>
      </c>
    </row>
    <row r="5381" spans="1:8">
      <c r="A5381" t="s">
        <v>4</v>
      </c>
      <c r="B5381" s="4" t="s">
        <v>5</v>
      </c>
      <c r="C5381" s="4" t="s">
        <v>7</v>
      </c>
      <c r="D5381" s="4" t="s">
        <v>11</v>
      </c>
      <c r="E5381" s="4" t="s">
        <v>8</v>
      </c>
      <c r="F5381" s="4" t="s">
        <v>8</v>
      </c>
      <c r="G5381" s="4" t="s">
        <v>8</v>
      </c>
      <c r="H5381" s="4" t="s">
        <v>8</v>
      </c>
    </row>
    <row r="5382" spans="1:8">
      <c r="A5382" t="n">
        <v>55669</v>
      </c>
      <c r="B5382" s="38" t="n">
        <v>51</v>
      </c>
      <c r="C5382" s="7" t="n">
        <v>3</v>
      </c>
      <c r="D5382" s="7" t="n">
        <v>0</v>
      </c>
      <c r="E5382" s="7" t="s">
        <v>117</v>
      </c>
      <c r="F5382" s="7" t="s">
        <v>87</v>
      </c>
      <c r="G5382" s="7" t="s">
        <v>86</v>
      </c>
      <c r="H5382" s="7" t="s">
        <v>87</v>
      </c>
    </row>
    <row r="5383" spans="1:8">
      <c r="A5383" t="s">
        <v>4</v>
      </c>
      <c r="B5383" s="4" t="s">
        <v>5</v>
      </c>
      <c r="C5383" s="4" t="s">
        <v>11</v>
      </c>
      <c r="D5383" s="4" t="s">
        <v>7</v>
      </c>
      <c r="E5383" s="4" t="s">
        <v>13</v>
      </c>
      <c r="F5383" s="4" t="s">
        <v>11</v>
      </c>
    </row>
    <row r="5384" spans="1:8">
      <c r="A5384" t="n">
        <v>55682</v>
      </c>
      <c r="B5384" s="41" t="n">
        <v>59</v>
      </c>
      <c r="C5384" s="7" t="n">
        <v>0</v>
      </c>
      <c r="D5384" s="7" t="n">
        <v>13</v>
      </c>
      <c r="E5384" s="7" t="n">
        <v>0.150000005960464</v>
      </c>
      <c r="F5384" s="7" t="n">
        <v>0</v>
      </c>
    </row>
    <row r="5385" spans="1:8">
      <c r="A5385" t="s">
        <v>4</v>
      </c>
      <c r="B5385" s="4" t="s">
        <v>5</v>
      </c>
      <c r="C5385" s="4" t="s">
        <v>11</v>
      </c>
    </row>
    <row r="5386" spans="1:8">
      <c r="A5386" t="n">
        <v>55692</v>
      </c>
      <c r="B5386" s="24" t="n">
        <v>16</v>
      </c>
      <c r="C5386" s="7" t="n">
        <v>1000</v>
      </c>
    </row>
    <row r="5387" spans="1:8">
      <c r="A5387" t="s">
        <v>4</v>
      </c>
      <c r="B5387" s="4" t="s">
        <v>5</v>
      </c>
      <c r="C5387" s="4" t="s">
        <v>11</v>
      </c>
      <c r="D5387" s="4" t="s">
        <v>13</v>
      </c>
      <c r="E5387" s="4" t="s">
        <v>13</v>
      </c>
      <c r="F5387" s="4" t="s">
        <v>13</v>
      </c>
      <c r="G5387" s="4" t="s">
        <v>11</v>
      </c>
      <c r="H5387" s="4" t="s">
        <v>11</v>
      </c>
    </row>
    <row r="5388" spans="1:8">
      <c r="A5388" t="n">
        <v>55695</v>
      </c>
      <c r="B5388" s="45" t="n">
        <v>60</v>
      </c>
      <c r="C5388" s="7" t="n">
        <v>0</v>
      </c>
      <c r="D5388" s="7" t="n">
        <v>45</v>
      </c>
      <c r="E5388" s="7" t="n">
        <v>0</v>
      </c>
      <c r="F5388" s="7" t="n">
        <v>0</v>
      </c>
      <c r="G5388" s="7" t="n">
        <v>1000</v>
      </c>
      <c r="H5388" s="7" t="n">
        <v>0</v>
      </c>
    </row>
    <row r="5389" spans="1:8">
      <c r="A5389" t="s">
        <v>4</v>
      </c>
      <c r="B5389" s="4" t="s">
        <v>5</v>
      </c>
      <c r="C5389" s="4" t="s">
        <v>11</v>
      </c>
    </row>
    <row r="5390" spans="1:8">
      <c r="A5390" t="n">
        <v>55714</v>
      </c>
      <c r="B5390" s="24" t="n">
        <v>16</v>
      </c>
      <c r="C5390" s="7" t="n">
        <v>1000</v>
      </c>
    </row>
    <row r="5391" spans="1:8">
      <c r="A5391" t="s">
        <v>4</v>
      </c>
      <c r="B5391" s="4" t="s">
        <v>5</v>
      </c>
      <c r="C5391" s="4" t="s">
        <v>7</v>
      </c>
      <c r="D5391" s="4" t="s">
        <v>7</v>
      </c>
    </row>
    <row r="5392" spans="1:8">
      <c r="A5392" t="n">
        <v>55717</v>
      </c>
      <c r="B5392" s="36" t="n">
        <v>49</v>
      </c>
      <c r="C5392" s="7" t="n">
        <v>2</v>
      </c>
      <c r="D5392" s="7" t="n">
        <v>0</v>
      </c>
    </row>
    <row r="5393" spans="1:8">
      <c r="A5393" t="s">
        <v>4</v>
      </c>
      <c r="B5393" s="4" t="s">
        <v>5</v>
      </c>
      <c r="C5393" s="4" t="s">
        <v>7</v>
      </c>
      <c r="D5393" s="4" t="s">
        <v>11</v>
      </c>
      <c r="E5393" s="4" t="s">
        <v>14</v>
      </c>
      <c r="F5393" s="4" t="s">
        <v>11</v>
      </c>
      <c r="G5393" s="4" t="s">
        <v>14</v>
      </c>
      <c r="H5393" s="4" t="s">
        <v>7</v>
      </c>
    </row>
    <row r="5394" spans="1:8">
      <c r="A5394" t="n">
        <v>55720</v>
      </c>
      <c r="B5394" s="36" t="n">
        <v>49</v>
      </c>
      <c r="C5394" s="7" t="n">
        <v>0</v>
      </c>
      <c r="D5394" s="7" t="n">
        <v>551</v>
      </c>
      <c r="E5394" s="7" t="n">
        <v>1065353216</v>
      </c>
      <c r="F5394" s="7" t="n">
        <v>0</v>
      </c>
      <c r="G5394" s="7" t="n">
        <v>0</v>
      </c>
      <c r="H5394" s="7" t="n">
        <v>0</v>
      </c>
    </row>
    <row r="5395" spans="1:8">
      <c r="A5395" t="s">
        <v>4</v>
      </c>
      <c r="B5395" s="4" t="s">
        <v>5</v>
      </c>
      <c r="C5395" s="4" t="s">
        <v>7</v>
      </c>
      <c r="D5395" s="4" t="s">
        <v>11</v>
      </c>
      <c r="E5395" s="4" t="s">
        <v>13</v>
      </c>
    </row>
    <row r="5396" spans="1:8">
      <c r="A5396" t="n">
        <v>55735</v>
      </c>
      <c r="B5396" s="17" t="n">
        <v>58</v>
      </c>
      <c r="C5396" s="7" t="n">
        <v>101</v>
      </c>
      <c r="D5396" s="7" t="n">
        <v>500</v>
      </c>
      <c r="E5396" s="7" t="n">
        <v>1</v>
      </c>
    </row>
    <row r="5397" spans="1:8">
      <c r="A5397" t="s">
        <v>4</v>
      </c>
      <c r="B5397" s="4" t="s">
        <v>5</v>
      </c>
      <c r="C5397" s="4" t="s">
        <v>7</v>
      </c>
      <c r="D5397" s="4" t="s">
        <v>11</v>
      </c>
    </row>
    <row r="5398" spans="1:8">
      <c r="A5398" t="n">
        <v>55743</v>
      </c>
      <c r="B5398" s="17" t="n">
        <v>58</v>
      </c>
      <c r="C5398" s="7" t="n">
        <v>254</v>
      </c>
      <c r="D5398" s="7" t="n">
        <v>0</v>
      </c>
    </row>
    <row r="5399" spans="1:8">
      <c r="A5399" t="s">
        <v>4</v>
      </c>
      <c r="B5399" s="4" t="s">
        <v>5</v>
      </c>
      <c r="C5399" s="4" t="s">
        <v>11</v>
      </c>
      <c r="D5399" s="4" t="s">
        <v>13</v>
      </c>
      <c r="E5399" s="4" t="s">
        <v>13</v>
      </c>
      <c r="F5399" s="4" t="s">
        <v>13</v>
      </c>
      <c r="G5399" s="4" t="s">
        <v>11</v>
      </c>
      <c r="H5399" s="4" t="s">
        <v>11</v>
      </c>
    </row>
    <row r="5400" spans="1:8">
      <c r="A5400" t="n">
        <v>55747</v>
      </c>
      <c r="B5400" s="45" t="n">
        <v>60</v>
      </c>
      <c r="C5400" s="7" t="n">
        <v>0</v>
      </c>
      <c r="D5400" s="7" t="n">
        <v>0</v>
      </c>
      <c r="E5400" s="7" t="n">
        <v>0</v>
      </c>
      <c r="F5400" s="7" t="n">
        <v>0</v>
      </c>
      <c r="G5400" s="7" t="n">
        <v>0</v>
      </c>
      <c r="H5400" s="7" t="n">
        <v>0</v>
      </c>
    </row>
    <row r="5401" spans="1:8">
      <c r="A5401" t="s">
        <v>4</v>
      </c>
      <c r="B5401" s="4" t="s">
        <v>5</v>
      </c>
      <c r="C5401" s="4" t="s">
        <v>7</v>
      </c>
      <c r="D5401" s="4" t="s">
        <v>7</v>
      </c>
      <c r="E5401" s="4" t="s">
        <v>13</v>
      </c>
      <c r="F5401" s="4" t="s">
        <v>13</v>
      </c>
      <c r="G5401" s="4" t="s">
        <v>13</v>
      </c>
      <c r="H5401" s="4" t="s">
        <v>11</v>
      </c>
    </row>
    <row r="5402" spans="1:8">
      <c r="A5402" t="n">
        <v>55766</v>
      </c>
      <c r="B5402" s="35" t="n">
        <v>45</v>
      </c>
      <c r="C5402" s="7" t="n">
        <v>2</v>
      </c>
      <c r="D5402" s="7" t="n">
        <v>3</v>
      </c>
      <c r="E5402" s="7" t="n">
        <v>-6.05999994277954</v>
      </c>
      <c r="F5402" s="7" t="n">
        <v>0.579999983310699</v>
      </c>
      <c r="G5402" s="7" t="n">
        <v>-1.53999996185303</v>
      </c>
      <c r="H5402" s="7" t="n">
        <v>0</v>
      </c>
    </row>
    <row r="5403" spans="1:8">
      <c r="A5403" t="s">
        <v>4</v>
      </c>
      <c r="B5403" s="4" t="s">
        <v>5</v>
      </c>
      <c r="C5403" s="4" t="s">
        <v>7</v>
      </c>
      <c r="D5403" s="4" t="s">
        <v>7</v>
      </c>
      <c r="E5403" s="4" t="s">
        <v>13</v>
      </c>
      <c r="F5403" s="4" t="s">
        <v>13</v>
      </c>
      <c r="G5403" s="4" t="s">
        <v>13</v>
      </c>
      <c r="H5403" s="4" t="s">
        <v>11</v>
      </c>
      <c r="I5403" s="4" t="s">
        <v>7</v>
      </c>
    </row>
    <row r="5404" spans="1:8">
      <c r="A5404" t="n">
        <v>55783</v>
      </c>
      <c r="B5404" s="35" t="n">
        <v>45</v>
      </c>
      <c r="C5404" s="7" t="n">
        <v>4</v>
      </c>
      <c r="D5404" s="7" t="n">
        <v>3</v>
      </c>
      <c r="E5404" s="7" t="n">
        <v>13.8999996185303</v>
      </c>
      <c r="F5404" s="7" t="n">
        <v>212.720001220703</v>
      </c>
      <c r="G5404" s="7" t="n">
        <v>0</v>
      </c>
      <c r="H5404" s="7" t="n">
        <v>0</v>
      </c>
      <c r="I5404" s="7" t="n">
        <v>0</v>
      </c>
    </row>
    <row r="5405" spans="1:8">
      <c r="A5405" t="s">
        <v>4</v>
      </c>
      <c r="B5405" s="4" t="s">
        <v>5</v>
      </c>
      <c r="C5405" s="4" t="s">
        <v>7</v>
      </c>
      <c r="D5405" s="4" t="s">
        <v>7</v>
      </c>
      <c r="E5405" s="4" t="s">
        <v>13</v>
      </c>
      <c r="F5405" s="4" t="s">
        <v>11</v>
      </c>
    </row>
    <row r="5406" spans="1:8">
      <c r="A5406" t="n">
        <v>55801</v>
      </c>
      <c r="B5406" s="35" t="n">
        <v>45</v>
      </c>
      <c r="C5406" s="7" t="n">
        <v>5</v>
      </c>
      <c r="D5406" s="7" t="n">
        <v>3</v>
      </c>
      <c r="E5406" s="7" t="n">
        <v>1.60000002384186</v>
      </c>
      <c r="F5406" s="7" t="n">
        <v>0</v>
      </c>
    </row>
    <row r="5407" spans="1:8">
      <c r="A5407" t="s">
        <v>4</v>
      </c>
      <c r="B5407" s="4" t="s">
        <v>5</v>
      </c>
      <c r="C5407" s="4" t="s">
        <v>7</v>
      </c>
      <c r="D5407" s="4" t="s">
        <v>7</v>
      </c>
      <c r="E5407" s="4" t="s">
        <v>13</v>
      </c>
      <c r="F5407" s="4" t="s">
        <v>11</v>
      </c>
    </row>
    <row r="5408" spans="1:8">
      <c r="A5408" t="n">
        <v>55810</v>
      </c>
      <c r="B5408" s="35" t="n">
        <v>45</v>
      </c>
      <c r="C5408" s="7" t="n">
        <v>11</v>
      </c>
      <c r="D5408" s="7" t="n">
        <v>3</v>
      </c>
      <c r="E5408" s="7" t="n">
        <v>34.5</v>
      </c>
      <c r="F5408" s="7" t="n">
        <v>0</v>
      </c>
    </row>
    <row r="5409" spans="1:9">
      <c r="A5409" t="s">
        <v>4</v>
      </c>
      <c r="B5409" s="4" t="s">
        <v>5</v>
      </c>
      <c r="C5409" s="4" t="s">
        <v>7</v>
      </c>
      <c r="D5409" s="4" t="s">
        <v>7</v>
      </c>
      <c r="E5409" s="4" t="s">
        <v>13</v>
      </c>
      <c r="F5409" s="4" t="s">
        <v>13</v>
      </c>
      <c r="G5409" s="4" t="s">
        <v>13</v>
      </c>
      <c r="H5409" s="4" t="s">
        <v>11</v>
      </c>
    </row>
    <row r="5410" spans="1:9">
      <c r="A5410" t="n">
        <v>55819</v>
      </c>
      <c r="B5410" s="35" t="n">
        <v>45</v>
      </c>
      <c r="C5410" s="7" t="n">
        <v>2</v>
      </c>
      <c r="D5410" s="7" t="n">
        <v>3</v>
      </c>
      <c r="E5410" s="7" t="n">
        <v>-6.05999994277954</v>
      </c>
      <c r="F5410" s="7" t="n">
        <v>1.64999997615814</v>
      </c>
      <c r="G5410" s="7" t="n">
        <v>-1.53999996185303</v>
      </c>
      <c r="H5410" s="7" t="n">
        <v>6000</v>
      </c>
    </row>
    <row r="5411" spans="1:9">
      <c r="A5411" t="s">
        <v>4</v>
      </c>
      <c r="B5411" s="4" t="s">
        <v>5</v>
      </c>
      <c r="C5411" s="4" t="s">
        <v>7</v>
      </c>
      <c r="D5411" s="4" t="s">
        <v>7</v>
      </c>
      <c r="E5411" s="4" t="s">
        <v>13</v>
      </c>
      <c r="F5411" s="4" t="s">
        <v>13</v>
      </c>
      <c r="G5411" s="4" t="s">
        <v>13</v>
      </c>
      <c r="H5411" s="4" t="s">
        <v>11</v>
      </c>
      <c r="I5411" s="4" t="s">
        <v>7</v>
      </c>
    </row>
    <row r="5412" spans="1:9">
      <c r="A5412" t="n">
        <v>55836</v>
      </c>
      <c r="B5412" s="35" t="n">
        <v>45</v>
      </c>
      <c r="C5412" s="7" t="n">
        <v>4</v>
      </c>
      <c r="D5412" s="7" t="n">
        <v>3</v>
      </c>
      <c r="E5412" s="7" t="n">
        <v>12.3400001525879</v>
      </c>
      <c r="F5412" s="7" t="n">
        <v>169.089996337891</v>
      </c>
      <c r="G5412" s="7" t="n">
        <v>0</v>
      </c>
      <c r="H5412" s="7" t="n">
        <v>6000</v>
      </c>
      <c r="I5412" s="7" t="n">
        <v>1</v>
      </c>
    </row>
    <row r="5413" spans="1:9">
      <c r="A5413" t="s">
        <v>4</v>
      </c>
      <c r="B5413" s="4" t="s">
        <v>5</v>
      </c>
      <c r="C5413" s="4" t="s">
        <v>7</v>
      </c>
      <c r="D5413" s="4" t="s">
        <v>7</v>
      </c>
      <c r="E5413" s="4" t="s">
        <v>13</v>
      </c>
      <c r="F5413" s="4" t="s">
        <v>11</v>
      </c>
    </row>
    <row r="5414" spans="1:9">
      <c r="A5414" t="n">
        <v>55854</v>
      </c>
      <c r="B5414" s="35" t="n">
        <v>45</v>
      </c>
      <c r="C5414" s="7" t="n">
        <v>5</v>
      </c>
      <c r="D5414" s="7" t="n">
        <v>3</v>
      </c>
      <c r="E5414" s="7" t="n">
        <v>1.20000004768372</v>
      </c>
      <c r="F5414" s="7" t="n">
        <v>6000</v>
      </c>
    </row>
    <row r="5415" spans="1:9">
      <c r="A5415" t="s">
        <v>4</v>
      </c>
      <c r="B5415" s="4" t="s">
        <v>5</v>
      </c>
      <c r="C5415" s="4" t="s">
        <v>7</v>
      </c>
      <c r="D5415" s="4" t="s">
        <v>11</v>
      </c>
      <c r="E5415" s="4" t="s">
        <v>8</v>
      </c>
      <c r="F5415" s="4" t="s">
        <v>8</v>
      </c>
      <c r="G5415" s="4" t="s">
        <v>8</v>
      </c>
      <c r="H5415" s="4" t="s">
        <v>8</v>
      </c>
    </row>
    <row r="5416" spans="1:9">
      <c r="A5416" t="n">
        <v>55863</v>
      </c>
      <c r="B5416" s="38" t="n">
        <v>51</v>
      </c>
      <c r="C5416" s="7" t="n">
        <v>3</v>
      </c>
      <c r="D5416" s="7" t="n">
        <v>4</v>
      </c>
      <c r="E5416" s="7" t="s">
        <v>87</v>
      </c>
      <c r="F5416" s="7" t="s">
        <v>276</v>
      </c>
      <c r="G5416" s="7" t="s">
        <v>86</v>
      </c>
      <c r="H5416" s="7" t="s">
        <v>87</v>
      </c>
    </row>
    <row r="5417" spans="1:9">
      <c r="A5417" t="s">
        <v>4</v>
      </c>
      <c r="B5417" s="4" t="s">
        <v>5</v>
      </c>
      <c r="C5417" s="4" t="s">
        <v>11</v>
      </c>
      <c r="D5417" s="4" t="s">
        <v>11</v>
      </c>
      <c r="E5417" s="4" t="s">
        <v>13</v>
      </c>
      <c r="F5417" s="4" t="s">
        <v>13</v>
      </c>
      <c r="G5417" s="4" t="s">
        <v>13</v>
      </c>
      <c r="H5417" s="4" t="s">
        <v>13</v>
      </c>
      <c r="I5417" s="4" t="s">
        <v>7</v>
      </c>
      <c r="J5417" s="4" t="s">
        <v>11</v>
      </c>
    </row>
    <row r="5418" spans="1:9">
      <c r="A5418" t="n">
        <v>55876</v>
      </c>
      <c r="B5418" s="50" t="n">
        <v>55</v>
      </c>
      <c r="C5418" s="7" t="n">
        <v>4</v>
      </c>
      <c r="D5418" s="7" t="n">
        <v>65533</v>
      </c>
      <c r="E5418" s="7" t="n">
        <v>-6.13000011444092</v>
      </c>
      <c r="F5418" s="7" t="n">
        <v>0.159999996423721</v>
      </c>
      <c r="G5418" s="7" t="n">
        <v>-1.5</v>
      </c>
      <c r="H5418" s="7" t="n">
        <v>1.20000004768372</v>
      </c>
      <c r="I5418" s="7" t="n">
        <v>1</v>
      </c>
      <c r="J5418" s="7" t="n">
        <v>0</v>
      </c>
    </row>
    <row r="5419" spans="1:9">
      <c r="A5419" t="s">
        <v>4</v>
      </c>
      <c r="B5419" s="4" t="s">
        <v>5</v>
      </c>
      <c r="C5419" s="4" t="s">
        <v>7</v>
      </c>
      <c r="D5419" s="4" t="s">
        <v>11</v>
      </c>
    </row>
    <row r="5420" spans="1:9">
      <c r="A5420" t="n">
        <v>55900</v>
      </c>
      <c r="B5420" s="17" t="n">
        <v>58</v>
      </c>
      <c r="C5420" s="7" t="n">
        <v>255</v>
      </c>
      <c r="D5420" s="7" t="n">
        <v>0</v>
      </c>
    </row>
    <row r="5421" spans="1:9">
      <c r="A5421" t="s">
        <v>4</v>
      </c>
      <c r="B5421" s="4" t="s">
        <v>5</v>
      </c>
      <c r="C5421" s="4" t="s">
        <v>11</v>
      </c>
      <c r="D5421" s="4" t="s">
        <v>7</v>
      </c>
    </row>
    <row r="5422" spans="1:9">
      <c r="A5422" t="n">
        <v>55904</v>
      </c>
      <c r="B5422" s="51" t="n">
        <v>56</v>
      </c>
      <c r="C5422" s="7" t="n">
        <v>4</v>
      </c>
      <c r="D5422" s="7" t="n">
        <v>0</v>
      </c>
    </row>
    <row r="5423" spans="1:9">
      <c r="A5423" t="s">
        <v>4</v>
      </c>
      <c r="B5423" s="4" t="s">
        <v>5</v>
      </c>
      <c r="C5423" s="4" t="s">
        <v>11</v>
      </c>
      <c r="D5423" s="4" t="s">
        <v>13</v>
      </c>
      <c r="E5423" s="4" t="s">
        <v>13</v>
      </c>
      <c r="F5423" s="4" t="s">
        <v>7</v>
      </c>
    </row>
    <row r="5424" spans="1:9">
      <c r="A5424" t="n">
        <v>55908</v>
      </c>
      <c r="B5424" s="55" t="n">
        <v>52</v>
      </c>
      <c r="C5424" s="7" t="n">
        <v>4</v>
      </c>
      <c r="D5424" s="7" t="n">
        <v>160</v>
      </c>
      <c r="E5424" s="7" t="n">
        <v>5</v>
      </c>
      <c r="F5424" s="7" t="n">
        <v>0</v>
      </c>
    </row>
    <row r="5425" spans="1:10">
      <c r="A5425" t="s">
        <v>4</v>
      </c>
      <c r="B5425" s="4" t="s">
        <v>5</v>
      </c>
      <c r="C5425" s="4" t="s">
        <v>11</v>
      </c>
    </row>
    <row r="5426" spans="1:10">
      <c r="A5426" t="n">
        <v>55920</v>
      </c>
      <c r="B5426" s="53" t="n">
        <v>54</v>
      </c>
      <c r="C5426" s="7" t="n">
        <v>4</v>
      </c>
    </row>
    <row r="5427" spans="1:10">
      <c r="A5427" t="s">
        <v>4</v>
      </c>
      <c r="B5427" s="4" t="s">
        <v>5</v>
      </c>
      <c r="C5427" s="4" t="s">
        <v>7</v>
      </c>
      <c r="D5427" s="4" t="s">
        <v>11</v>
      </c>
    </row>
    <row r="5428" spans="1:10">
      <c r="A5428" t="n">
        <v>55923</v>
      </c>
      <c r="B5428" s="35" t="n">
        <v>45</v>
      </c>
      <c r="C5428" s="7" t="n">
        <v>7</v>
      </c>
      <c r="D5428" s="7" t="n">
        <v>255</v>
      </c>
    </row>
    <row r="5429" spans="1:10">
      <c r="A5429" t="s">
        <v>4</v>
      </c>
      <c r="B5429" s="4" t="s">
        <v>5</v>
      </c>
      <c r="C5429" s="4" t="s">
        <v>7</v>
      </c>
      <c r="D5429" s="4" t="s">
        <v>11</v>
      </c>
      <c r="E5429" s="4" t="s">
        <v>11</v>
      </c>
      <c r="F5429" s="4" t="s">
        <v>7</v>
      </c>
    </row>
    <row r="5430" spans="1:10">
      <c r="A5430" t="n">
        <v>55927</v>
      </c>
      <c r="B5430" s="43" t="n">
        <v>25</v>
      </c>
      <c r="C5430" s="7" t="n">
        <v>1</v>
      </c>
      <c r="D5430" s="7" t="n">
        <v>60</v>
      </c>
      <c r="E5430" s="7" t="n">
        <v>640</v>
      </c>
      <c r="F5430" s="7" t="n">
        <v>1</v>
      </c>
    </row>
    <row r="5431" spans="1:10">
      <c r="A5431" t="s">
        <v>4</v>
      </c>
      <c r="B5431" s="4" t="s">
        <v>5</v>
      </c>
      <c r="C5431" s="4" t="s">
        <v>7</v>
      </c>
      <c r="D5431" s="4" t="s">
        <v>11</v>
      </c>
      <c r="E5431" s="4" t="s">
        <v>8</v>
      </c>
    </row>
    <row r="5432" spans="1:10">
      <c r="A5432" t="n">
        <v>55934</v>
      </c>
      <c r="B5432" s="38" t="n">
        <v>51</v>
      </c>
      <c r="C5432" s="7" t="n">
        <v>4</v>
      </c>
      <c r="D5432" s="7" t="n">
        <v>0</v>
      </c>
      <c r="E5432" s="7" t="s">
        <v>121</v>
      </c>
    </row>
    <row r="5433" spans="1:10">
      <c r="A5433" t="s">
        <v>4</v>
      </c>
      <c r="B5433" s="4" t="s">
        <v>5</v>
      </c>
      <c r="C5433" s="4" t="s">
        <v>11</v>
      </c>
    </row>
    <row r="5434" spans="1:10">
      <c r="A5434" t="n">
        <v>55948</v>
      </c>
      <c r="B5434" s="24" t="n">
        <v>16</v>
      </c>
      <c r="C5434" s="7" t="n">
        <v>0</v>
      </c>
    </row>
    <row r="5435" spans="1:10">
      <c r="A5435" t="s">
        <v>4</v>
      </c>
      <c r="B5435" s="4" t="s">
        <v>5</v>
      </c>
      <c r="C5435" s="4" t="s">
        <v>11</v>
      </c>
      <c r="D5435" s="4" t="s">
        <v>7</v>
      </c>
      <c r="E5435" s="4" t="s">
        <v>14</v>
      </c>
      <c r="F5435" s="4" t="s">
        <v>79</v>
      </c>
      <c r="G5435" s="4" t="s">
        <v>7</v>
      </c>
      <c r="H5435" s="4" t="s">
        <v>7</v>
      </c>
      <c r="I5435" s="4" t="s">
        <v>7</v>
      </c>
      <c r="J5435" s="4" t="s">
        <v>14</v>
      </c>
      <c r="K5435" s="4" t="s">
        <v>79</v>
      </c>
      <c r="L5435" s="4" t="s">
        <v>7</v>
      </c>
      <c r="M5435" s="4" t="s">
        <v>7</v>
      </c>
    </row>
    <row r="5436" spans="1:10">
      <c r="A5436" t="n">
        <v>55951</v>
      </c>
      <c r="B5436" s="39" t="n">
        <v>26</v>
      </c>
      <c r="C5436" s="7" t="n">
        <v>0</v>
      </c>
      <c r="D5436" s="7" t="n">
        <v>17</v>
      </c>
      <c r="E5436" s="7" t="n">
        <v>60310</v>
      </c>
      <c r="F5436" s="7" t="s">
        <v>480</v>
      </c>
      <c r="G5436" s="7" t="n">
        <v>2</v>
      </c>
      <c r="H5436" s="7" t="n">
        <v>3</v>
      </c>
      <c r="I5436" s="7" t="n">
        <v>17</v>
      </c>
      <c r="J5436" s="7" t="n">
        <v>60311</v>
      </c>
      <c r="K5436" s="7" t="s">
        <v>481</v>
      </c>
      <c r="L5436" s="7" t="n">
        <v>2</v>
      </c>
      <c r="M5436" s="7" t="n">
        <v>0</v>
      </c>
    </row>
    <row r="5437" spans="1:10">
      <c r="A5437" t="s">
        <v>4</v>
      </c>
      <c r="B5437" s="4" t="s">
        <v>5</v>
      </c>
    </row>
    <row r="5438" spans="1:10">
      <c r="A5438" t="n">
        <v>56090</v>
      </c>
      <c r="B5438" s="40" t="n">
        <v>28</v>
      </c>
    </row>
    <row r="5439" spans="1:10">
      <c r="A5439" t="s">
        <v>4</v>
      </c>
      <c r="B5439" s="4" t="s">
        <v>5</v>
      </c>
      <c r="C5439" s="4" t="s">
        <v>7</v>
      </c>
      <c r="D5439" s="4" t="s">
        <v>11</v>
      </c>
      <c r="E5439" s="4" t="s">
        <v>11</v>
      </c>
      <c r="F5439" s="4" t="s">
        <v>7</v>
      </c>
    </row>
    <row r="5440" spans="1:10">
      <c r="A5440" t="n">
        <v>56091</v>
      </c>
      <c r="B5440" s="43" t="n">
        <v>25</v>
      </c>
      <c r="C5440" s="7" t="n">
        <v>1</v>
      </c>
      <c r="D5440" s="7" t="n">
        <v>65535</v>
      </c>
      <c r="E5440" s="7" t="n">
        <v>65535</v>
      </c>
      <c r="F5440" s="7" t="n">
        <v>0</v>
      </c>
    </row>
    <row r="5441" spans="1:13">
      <c r="A5441" t="s">
        <v>4</v>
      </c>
      <c r="B5441" s="4" t="s">
        <v>5</v>
      </c>
      <c r="C5441" s="4" t="s">
        <v>7</v>
      </c>
      <c r="D5441" s="4" t="s">
        <v>11</v>
      </c>
      <c r="E5441" s="4" t="s">
        <v>8</v>
      </c>
    </row>
    <row r="5442" spans="1:13">
      <c r="A5442" t="n">
        <v>56098</v>
      </c>
      <c r="B5442" s="38" t="n">
        <v>51</v>
      </c>
      <c r="C5442" s="7" t="n">
        <v>4</v>
      </c>
      <c r="D5442" s="7" t="n">
        <v>4</v>
      </c>
      <c r="E5442" s="7" t="s">
        <v>545</v>
      </c>
    </row>
    <row r="5443" spans="1:13">
      <c r="A5443" t="s">
        <v>4</v>
      </c>
      <c r="B5443" s="4" t="s">
        <v>5</v>
      </c>
      <c r="C5443" s="4" t="s">
        <v>11</v>
      </c>
    </row>
    <row r="5444" spans="1:13">
      <c r="A5444" t="n">
        <v>56112</v>
      </c>
      <c r="B5444" s="24" t="n">
        <v>16</v>
      </c>
      <c r="C5444" s="7" t="n">
        <v>0</v>
      </c>
    </row>
    <row r="5445" spans="1:13">
      <c r="A5445" t="s">
        <v>4</v>
      </c>
      <c r="B5445" s="4" t="s">
        <v>5</v>
      </c>
      <c r="C5445" s="4" t="s">
        <v>11</v>
      </c>
      <c r="D5445" s="4" t="s">
        <v>7</v>
      </c>
      <c r="E5445" s="4" t="s">
        <v>14</v>
      </c>
      <c r="F5445" s="4" t="s">
        <v>79</v>
      </c>
      <c r="G5445" s="4" t="s">
        <v>7</v>
      </c>
      <c r="H5445" s="4" t="s">
        <v>7</v>
      </c>
      <c r="I5445" s="4" t="s">
        <v>7</v>
      </c>
      <c r="J5445" s="4" t="s">
        <v>14</v>
      </c>
      <c r="K5445" s="4" t="s">
        <v>79</v>
      </c>
      <c r="L5445" s="4" t="s">
        <v>7</v>
      </c>
      <c r="M5445" s="4" t="s">
        <v>7</v>
      </c>
    </row>
    <row r="5446" spans="1:13">
      <c r="A5446" t="n">
        <v>56115</v>
      </c>
      <c r="B5446" s="39" t="n">
        <v>26</v>
      </c>
      <c r="C5446" s="7" t="n">
        <v>4</v>
      </c>
      <c r="D5446" s="7" t="n">
        <v>17</v>
      </c>
      <c r="E5446" s="7" t="n">
        <v>60375</v>
      </c>
      <c r="F5446" s="7" t="s">
        <v>564</v>
      </c>
      <c r="G5446" s="7" t="n">
        <v>2</v>
      </c>
      <c r="H5446" s="7" t="n">
        <v>3</v>
      </c>
      <c r="I5446" s="7" t="n">
        <v>17</v>
      </c>
      <c r="J5446" s="7" t="n">
        <v>60376</v>
      </c>
      <c r="K5446" s="7" t="s">
        <v>565</v>
      </c>
      <c r="L5446" s="7" t="n">
        <v>2</v>
      </c>
      <c r="M5446" s="7" t="n">
        <v>0</v>
      </c>
    </row>
    <row r="5447" spans="1:13">
      <c r="A5447" t="s">
        <v>4</v>
      </c>
      <c r="B5447" s="4" t="s">
        <v>5</v>
      </c>
    </row>
    <row r="5448" spans="1:13">
      <c r="A5448" t="n">
        <v>56246</v>
      </c>
      <c r="B5448" s="40" t="n">
        <v>28</v>
      </c>
    </row>
    <row r="5449" spans="1:13">
      <c r="A5449" t="s">
        <v>4</v>
      </c>
      <c r="B5449" s="4" t="s">
        <v>5</v>
      </c>
      <c r="C5449" s="4" t="s">
        <v>7</v>
      </c>
      <c r="D5449" s="4" t="s">
        <v>11</v>
      </c>
      <c r="E5449" s="4" t="s">
        <v>11</v>
      </c>
      <c r="F5449" s="4" t="s">
        <v>7</v>
      </c>
    </row>
    <row r="5450" spans="1:13">
      <c r="A5450" t="n">
        <v>56247</v>
      </c>
      <c r="B5450" s="43" t="n">
        <v>25</v>
      </c>
      <c r="C5450" s="7" t="n">
        <v>1</v>
      </c>
      <c r="D5450" s="7" t="n">
        <v>60</v>
      </c>
      <c r="E5450" s="7" t="n">
        <v>640</v>
      </c>
      <c r="F5450" s="7" t="n">
        <v>1</v>
      </c>
    </row>
    <row r="5451" spans="1:13">
      <c r="A5451" t="s">
        <v>4</v>
      </c>
      <c r="B5451" s="4" t="s">
        <v>5</v>
      </c>
      <c r="C5451" s="4" t="s">
        <v>7</v>
      </c>
      <c r="D5451" s="4" t="s">
        <v>11</v>
      </c>
      <c r="E5451" s="4" t="s">
        <v>8</v>
      </c>
    </row>
    <row r="5452" spans="1:13">
      <c r="A5452" t="n">
        <v>56254</v>
      </c>
      <c r="B5452" s="38" t="n">
        <v>51</v>
      </c>
      <c r="C5452" s="7" t="n">
        <v>4</v>
      </c>
      <c r="D5452" s="7" t="n">
        <v>0</v>
      </c>
      <c r="E5452" s="7" t="s">
        <v>238</v>
      </c>
    </row>
    <row r="5453" spans="1:13">
      <c r="A5453" t="s">
        <v>4</v>
      </c>
      <c r="B5453" s="4" t="s">
        <v>5</v>
      </c>
      <c r="C5453" s="4" t="s">
        <v>11</v>
      </c>
    </row>
    <row r="5454" spans="1:13">
      <c r="A5454" t="n">
        <v>56267</v>
      </c>
      <c r="B5454" s="24" t="n">
        <v>16</v>
      </c>
      <c r="C5454" s="7" t="n">
        <v>0</v>
      </c>
    </row>
    <row r="5455" spans="1:13">
      <c r="A5455" t="s">
        <v>4</v>
      </c>
      <c r="B5455" s="4" t="s">
        <v>5</v>
      </c>
      <c r="C5455" s="4" t="s">
        <v>11</v>
      </c>
      <c r="D5455" s="4" t="s">
        <v>7</v>
      </c>
      <c r="E5455" s="4" t="s">
        <v>14</v>
      </c>
      <c r="F5455" s="4" t="s">
        <v>79</v>
      </c>
      <c r="G5455" s="4" t="s">
        <v>7</v>
      </c>
      <c r="H5455" s="4" t="s">
        <v>7</v>
      </c>
    </row>
    <row r="5456" spans="1:13">
      <c r="A5456" t="n">
        <v>56270</v>
      </c>
      <c r="B5456" s="39" t="n">
        <v>26</v>
      </c>
      <c r="C5456" s="7" t="n">
        <v>0</v>
      </c>
      <c r="D5456" s="7" t="n">
        <v>17</v>
      </c>
      <c r="E5456" s="7" t="n">
        <v>60377</v>
      </c>
      <c r="F5456" s="7" t="s">
        <v>566</v>
      </c>
      <c r="G5456" s="7" t="n">
        <v>2</v>
      </c>
      <c r="H5456" s="7" t="n">
        <v>0</v>
      </c>
    </row>
    <row r="5457" spans="1:13">
      <c r="A5457" t="s">
        <v>4</v>
      </c>
      <c r="B5457" s="4" t="s">
        <v>5</v>
      </c>
    </row>
    <row r="5458" spans="1:13">
      <c r="A5458" t="n">
        <v>56306</v>
      </c>
      <c r="B5458" s="40" t="n">
        <v>28</v>
      </c>
    </row>
    <row r="5459" spans="1:13">
      <c r="A5459" t="s">
        <v>4</v>
      </c>
      <c r="B5459" s="4" t="s">
        <v>5</v>
      </c>
      <c r="C5459" s="4" t="s">
        <v>7</v>
      </c>
      <c r="D5459" s="4" t="s">
        <v>11</v>
      </c>
      <c r="E5459" s="4" t="s">
        <v>11</v>
      </c>
      <c r="F5459" s="4" t="s">
        <v>7</v>
      </c>
    </row>
    <row r="5460" spans="1:13">
      <c r="A5460" t="n">
        <v>56307</v>
      </c>
      <c r="B5460" s="43" t="n">
        <v>25</v>
      </c>
      <c r="C5460" s="7" t="n">
        <v>1</v>
      </c>
      <c r="D5460" s="7" t="n">
        <v>65535</v>
      </c>
      <c r="E5460" s="7" t="n">
        <v>65535</v>
      </c>
      <c r="F5460" s="7" t="n">
        <v>0</v>
      </c>
    </row>
    <row r="5461" spans="1:13">
      <c r="A5461" t="s">
        <v>4</v>
      </c>
      <c r="B5461" s="4" t="s">
        <v>5</v>
      </c>
      <c r="C5461" s="4" t="s">
        <v>11</v>
      </c>
      <c r="D5461" s="4" t="s">
        <v>7</v>
      </c>
    </row>
    <row r="5462" spans="1:13">
      <c r="A5462" t="n">
        <v>56314</v>
      </c>
      <c r="B5462" s="44" t="n">
        <v>89</v>
      </c>
      <c r="C5462" s="7" t="n">
        <v>65533</v>
      </c>
      <c r="D5462" s="7" t="n">
        <v>1</v>
      </c>
    </row>
    <row r="5463" spans="1:13">
      <c r="A5463" t="s">
        <v>4</v>
      </c>
      <c r="B5463" s="4" t="s">
        <v>5</v>
      </c>
      <c r="C5463" s="4" t="s">
        <v>7</v>
      </c>
      <c r="D5463" s="4" t="s">
        <v>11</v>
      </c>
      <c r="E5463" s="4" t="s">
        <v>13</v>
      </c>
    </row>
    <row r="5464" spans="1:13">
      <c r="A5464" t="n">
        <v>56318</v>
      </c>
      <c r="B5464" s="17" t="n">
        <v>58</v>
      </c>
      <c r="C5464" s="7" t="n">
        <v>0</v>
      </c>
      <c r="D5464" s="7" t="n">
        <v>1000</v>
      </c>
      <c r="E5464" s="7" t="n">
        <v>1</v>
      </c>
    </row>
    <row r="5465" spans="1:13">
      <c r="A5465" t="s">
        <v>4</v>
      </c>
      <c r="B5465" s="4" t="s">
        <v>5</v>
      </c>
      <c r="C5465" s="4" t="s">
        <v>7</v>
      </c>
      <c r="D5465" s="4" t="s">
        <v>11</v>
      </c>
    </row>
    <row r="5466" spans="1:13">
      <c r="A5466" t="n">
        <v>56326</v>
      </c>
      <c r="B5466" s="17" t="n">
        <v>58</v>
      </c>
      <c r="C5466" s="7" t="n">
        <v>255</v>
      </c>
      <c r="D5466" s="7" t="n">
        <v>0</v>
      </c>
    </row>
    <row r="5467" spans="1:13">
      <c r="A5467" t="s">
        <v>4</v>
      </c>
      <c r="B5467" s="4" t="s">
        <v>5</v>
      </c>
      <c r="C5467" s="4" t="s">
        <v>11</v>
      </c>
      <c r="D5467" s="4" t="s">
        <v>13</v>
      </c>
      <c r="E5467" s="4" t="s">
        <v>13</v>
      </c>
      <c r="F5467" s="4" t="s">
        <v>13</v>
      </c>
      <c r="G5467" s="4" t="s">
        <v>13</v>
      </c>
    </row>
    <row r="5468" spans="1:13">
      <c r="A5468" t="n">
        <v>56330</v>
      </c>
      <c r="B5468" s="32" t="n">
        <v>46</v>
      </c>
      <c r="C5468" s="7" t="n">
        <v>0</v>
      </c>
      <c r="D5468" s="7" t="n">
        <v>-1.01999998092651</v>
      </c>
      <c r="E5468" s="7" t="n">
        <v>-0.5</v>
      </c>
      <c r="F5468" s="7" t="n">
        <v>-11.0900001525879</v>
      </c>
      <c r="G5468" s="7" t="n">
        <v>197.899993896484</v>
      </c>
    </row>
    <row r="5469" spans="1:13">
      <c r="A5469" t="s">
        <v>4</v>
      </c>
      <c r="B5469" s="4" t="s">
        <v>5</v>
      </c>
      <c r="C5469" s="4" t="s">
        <v>11</v>
      </c>
      <c r="D5469" s="4" t="s">
        <v>7</v>
      </c>
      <c r="E5469" s="4" t="s">
        <v>8</v>
      </c>
      <c r="F5469" s="4" t="s">
        <v>13</v>
      </c>
      <c r="G5469" s="4" t="s">
        <v>13</v>
      </c>
      <c r="H5469" s="4" t="s">
        <v>13</v>
      </c>
    </row>
    <row r="5470" spans="1:13">
      <c r="A5470" t="n">
        <v>56349</v>
      </c>
      <c r="B5470" s="33" t="n">
        <v>48</v>
      </c>
      <c r="C5470" s="7" t="n">
        <v>0</v>
      </c>
      <c r="D5470" s="7" t="n">
        <v>0</v>
      </c>
      <c r="E5470" s="7" t="s">
        <v>63</v>
      </c>
      <c r="F5470" s="7" t="n">
        <v>0</v>
      </c>
      <c r="G5470" s="7" t="n">
        <v>1</v>
      </c>
      <c r="H5470" s="7" t="n">
        <v>0</v>
      </c>
    </row>
    <row r="5471" spans="1:13">
      <c r="A5471" t="s">
        <v>4</v>
      </c>
      <c r="B5471" s="4" t="s">
        <v>5</v>
      </c>
      <c r="C5471" s="4" t="s">
        <v>7</v>
      </c>
      <c r="D5471" s="4" t="s">
        <v>11</v>
      </c>
      <c r="E5471" s="4" t="s">
        <v>8</v>
      </c>
      <c r="F5471" s="4" t="s">
        <v>8</v>
      </c>
      <c r="G5471" s="4" t="s">
        <v>8</v>
      </c>
      <c r="H5471" s="4" t="s">
        <v>8</v>
      </c>
    </row>
    <row r="5472" spans="1:13">
      <c r="A5472" t="n">
        <v>56375</v>
      </c>
      <c r="B5472" s="38" t="n">
        <v>51</v>
      </c>
      <c r="C5472" s="7" t="n">
        <v>3</v>
      </c>
      <c r="D5472" s="7" t="n">
        <v>0</v>
      </c>
      <c r="E5472" s="7" t="s">
        <v>407</v>
      </c>
      <c r="F5472" s="7" t="s">
        <v>109</v>
      </c>
      <c r="G5472" s="7" t="s">
        <v>86</v>
      </c>
      <c r="H5472" s="7" t="s">
        <v>87</v>
      </c>
    </row>
    <row r="5473" spans="1:8">
      <c r="A5473" t="s">
        <v>4</v>
      </c>
      <c r="B5473" s="4" t="s">
        <v>5</v>
      </c>
      <c r="C5473" s="4" t="s">
        <v>11</v>
      </c>
      <c r="D5473" s="4" t="s">
        <v>13</v>
      </c>
      <c r="E5473" s="4" t="s">
        <v>13</v>
      </c>
      <c r="F5473" s="4" t="s">
        <v>13</v>
      </c>
      <c r="G5473" s="4" t="s">
        <v>13</v>
      </c>
    </row>
    <row r="5474" spans="1:8">
      <c r="A5474" t="n">
        <v>56388</v>
      </c>
      <c r="B5474" s="32" t="n">
        <v>46</v>
      </c>
      <c r="C5474" s="7" t="n">
        <v>4</v>
      </c>
      <c r="D5474" s="7" t="n">
        <v>-1.75999999046326</v>
      </c>
      <c r="E5474" s="7" t="n">
        <v>-0.5</v>
      </c>
      <c r="F5474" s="7" t="n">
        <v>-10.6400003433228</v>
      </c>
      <c r="G5474" s="7" t="n">
        <v>215.100006103516</v>
      </c>
    </row>
    <row r="5475" spans="1:8">
      <c r="A5475" t="s">
        <v>4</v>
      </c>
      <c r="B5475" s="4" t="s">
        <v>5</v>
      </c>
      <c r="C5475" s="4" t="s">
        <v>11</v>
      </c>
      <c r="D5475" s="4" t="s">
        <v>7</v>
      </c>
      <c r="E5475" s="4" t="s">
        <v>8</v>
      </c>
      <c r="F5475" s="4" t="s">
        <v>13</v>
      </c>
      <c r="G5475" s="4" t="s">
        <v>13</v>
      </c>
      <c r="H5475" s="4" t="s">
        <v>13</v>
      </c>
    </row>
    <row r="5476" spans="1:8">
      <c r="A5476" t="n">
        <v>56407</v>
      </c>
      <c r="B5476" s="33" t="n">
        <v>48</v>
      </c>
      <c r="C5476" s="7" t="n">
        <v>4</v>
      </c>
      <c r="D5476" s="7" t="n">
        <v>0</v>
      </c>
      <c r="E5476" s="7" t="s">
        <v>63</v>
      </c>
      <c r="F5476" s="7" t="n">
        <v>0</v>
      </c>
      <c r="G5476" s="7" t="n">
        <v>1</v>
      </c>
      <c r="H5476" s="7" t="n">
        <v>0</v>
      </c>
    </row>
    <row r="5477" spans="1:8">
      <c r="A5477" t="s">
        <v>4</v>
      </c>
      <c r="B5477" s="4" t="s">
        <v>5</v>
      </c>
      <c r="C5477" s="4" t="s">
        <v>7</v>
      </c>
      <c r="D5477" s="4" t="s">
        <v>11</v>
      </c>
      <c r="E5477" s="4" t="s">
        <v>8</v>
      </c>
      <c r="F5477" s="4" t="s">
        <v>8</v>
      </c>
      <c r="G5477" s="4" t="s">
        <v>8</v>
      </c>
      <c r="H5477" s="4" t="s">
        <v>8</v>
      </c>
    </row>
    <row r="5478" spans="1:8">
      <c r="A5478" t="n">
        <v>56433</v>
      </c>
      <c r="B5478" s="38" t="n">
        <v>51</v>
      </c>
      <c r="C5478" s="7" t="n">
        <v>3</v>
      </c>
      <c r="D5478" s="7" t="n">
        <v>4</v>
      </c>
      <c r="E5478" s="7" t="s">
        <v>407</v>
      </c>
      <c r="F5478" s="7" t="s">
        <v>109</v>
      </c>
      <c r="G5478" s="7" t="s">
        <v>17</v>
      </c>
      <c r="H5478" s="7" t="s">
        <v>17</v>
      </c>
    </row>
    <row r="5479" spans="1:8">
      <c r="A5479" t="s">
        <v>4</v>
      </c>
      <c r="B5479" s="4" t="s">
        <v>5</v>
      </c>
      <c r="C5479" s="4" t="s">
        <v>7</v>
      </c>
      <c r="D5479" s="4" t="s">
        <v>11</v>
      </c>
      <c r="E5479" s="4" t="s">
        <v>13</v>
      </c>
      <c r="F5479" s="4" t="s">
        <v>11</v>
      </c>
      <c r="G5479" s="4" t="s">
        <v>14</v>
      </c>
      <c r="H5479" s="4" t="s">
        <v>14</v>
      </c>
      <c r="I5479" s="4" t="s">
        <v>11</v>
      </c>
      <c r="J5479" s="4" t="s">
        <v>11</v>
      </c>
      <c r="K5479" s="4" t="s">
        <v>14</v>
      </c>
      <c r="L5479" s="4" t="s">
        <v>14</v>
      </c>
      <c r="M5479" s="4" t="s">
        <v>14</v>
      </c>
      <c r="N5479" s="4" t="s">
        <v>14</v>
      </c>
      <c r="O5479" s="4" t="s">
        <v>8</v>
      </c>
    </row>
    <row r="5480" spans="1:8">
      <c r="A5480" t="n">
        <v>56443</v>
      </c>
      <c r="B5480" s="14" t="n">
        <v>50</v>
      </c>
      <c r="C5480" s="7" t="n">
        <v>0</v>
      </c>
      <c r="D5480" s="7" t="n">
        <v>2203</v>
      </c>
      <c r="E5480" s="7" t="n">
        <v>0.800000011920929</v>
      </c>
      <c r="F5480" s="7" t="n">
        <v>0</v>
      </c>
      <c r="G5480" s="7" t="n">
        <v>0</v>
      </c>
      <c r="H5480" s="7" t="n">
        <v>-1069547520</v>
      </c>
      <c r="I5480" s="7" t="n">
        <v>0</v>
      </c>
      <c r="J5480" s="7" t="n">
        <v>65533</v>
      </c>
      <c r="K5480" s="7" t="n">
        <v>0</v>
      </c>
      <c r="L5480" s="7" t="n">
        <v>0</v>
      </c>
      <c r="M5480" s="7" t="n">
        <v>0</v>
      </c>
      <c r="N5480" s="7" t="n">
        <v>0</v>
      </c>
      <c r="O5480" s="7" t="s">
        <v>17</v>
      </c>
    </row>
    <row r="5481" spans="1:8">
      <c r="A5481" t="s">
        <v>4</v>
      </c>
      <c r="B5481" s="4" t="s">
        <v>5</v>
      </c>
      <c r="C5481" s="4" t="s">
        <v>11</v>
      </c>
    </row>
    <row r="5482" spans="1:8">
      <c r="A5482" t="n">
        <v>56482</v>
      </c>
      <c r="B5482" s="24" t="n">
        <v>16</v>
      </c>
      <c r="C5482" s="7" t="n">
        <v>1000</v>
      </c>
    </row>
    <row r="5483" spans="1:8">
      <c r="A5483" t="s">
        <v>4</v>
      </c>
      <c r="B5483" s="4" t="s">
        <v>5</v>
      </c>
      <c r="C5483" s="4" t="s">
        <v>7</v>
      </c>
      <c r="D5483" s="4" t="s">
        <v>7</v>
      </c>
      <c r="E5483" s="4" t="s">
        <v>13</v>
      </c>
      <c r="F5483" s="4" t="s">
        <v>13</v>
      </c>
      <c r="G5483" s="4" t="s">
        <v>13</v>
      </c>
      <c r="H5483" s="4" t="s">
        <v>11</v>
      </c>
    </row>
    <row r="5484" spans="1:8">
      <c r="A5484" t="n">
        <v>56485</v>
      </c>
      <c r="B5484" s="35" t="n">
        <v>45</v>
      </c>
      <c r="C5484" s="7" t="n">
        <v>2</v>
      </c>
      <c r="D5484" s="7" t="n">
        <v>3</v>
      </c>
      <c r="E5484" s="7" t="n">
        <v>-1.16999995708466</v>
      </c>
      <c r="F5484" s="7" t="n">
        <v>2.6800000667572</v>
      </c>
      <c r="G5484" s="7" t="n">
        <v>-13.039999961853</v>
      </c>
      <c r="H5484" s="7" t="n">
        <v>0</v>
      </c>
    </row>
    <row r="5485" spans="1:8">
      <c r="A5485" t="s">
        <v>4</v>
      </c>
      <c r="B5485" s="4" t="s">
        <v>5</v>
      </c>
      <c r="C5485" s="4" t="s">
        <v>7</v>
      </c>
      <c r="D5485" s="4" t="s">
        <v>7</v>
      </c>
      <c r="E5485" s="4" t="s">
        <v>13</v>
      </c>
      <c r="F5485" s="4" t="s">
        <v>13</v>
      </c>
      <c r="G5485" s="4" t="s">
        <v>13</v>
      </c>
      <c r="H5485" s="4" t="s">
        <v>11</v>
      </c>
      <c r="I5485" s="4" t="s">
        <v>7</v>
      </c>
    </row>
    <row r="5486" spans="1:8">
      <c r="A5486" t="n">
        <v>56502</v>
      </c>
      <c r="B5486" s="35" t="n">
        <v>45</v>
      </c>
      <c r="C5486" s="7" t="n">
        <v>4</v>
      </c>
      <c r="D5486" s="7" t="n">
        <v>3</v>
      </c>
      <c r="E5486" s="7" t="n">
        <v>345.130004882813</v>
      </c>
      <c r="F5486" s="7" t="n">
        <v>232.669998168945</v>
      </c>
      <c r="G5486" s="7" t="n">
        <v>0</v>
      </c>
      <c r="H5486" s="7" t="n">
        <v>0</v>
      </c>
      <c r="I5486" s="7" t="n">
        <v>0</v>
      </c>
    </row>
    <row r="5487" spans="1:8">
      <c r="A5487" t="s">
        <v>4</v>
      </c>
      <c r="B5487" s="4" t="s">
        <v>5</v>
      </c>
      <c r="C5487" s="4" t="s">
        <v>7</v>
      </c>
      <c r="D5487" s="4" t="s">
        <v>7</v>
      </c>
      <c r="E5487" s="4" t="s">
        <v>13</v>
      </c>
      <c r="F5487" s="4" t="s">
        <v>11</v>
      </c>
    </row>
    <row r="5488" spans="1:8">
      <c r="A5488" t="n">
        <v>56520</v>
      </c>
      <c r="B5488" s="35" t="n">
        <v>45</v>
      </c>
      <c r="C5488" s="7" t="n">
        <v>5</v>
      </c>
      <c r="D5488" s="7" t="n">
        <v>3</v>
      </c>
      <c r="E5488" s="7" t="n">
        <v>5.80000019073486</v>
      </c>
      <c r="F5488" s="7" t="n">
        <v>0</v>
      </c>
    </row>
    <row r="5489" spans="1:15">
      <c r="A5489" t="s">
        <v>4</v>
      </c>
      <c r="B5489" s="4" t="s">
        <v>5</v>
      </c>
      <c r="C5489" s="4" t="s">
        <v>7</v>
      </c>
      <c r="D5489" s="4" t="s">
        <v>7</v>
      </c>
      <c r="E5489" s="4" t="s">
        <v>13</v>
      </c>
      <c r="F5489" s="4" t="s">
        <v>11</v>
      </c>
    </row>
    <row r="5490" spans="1:15">
      <c r="A5490" t="n">
        <v>56529</v>
      </c>
      <c r="B5490" s="35" t="n">
        <v>45</v>
      </c>
      <c r="C5490" s="7" t="n">
        <v>11</v>
      </c>
      <c r="D5490" s="7" t="n">
        <v>3</v>
      </c>
      <c r="E5490" s="7" t="n">
        <v>25.7999992370605</v>
      </c>
      <c r="F5490" s="7" t="n">
        <v>0</v>
      </c>
    </row>
    <row r="5491" spans="1:15">
      <c r="A5491" t="s">
        <v>4</v>
      </c>
      <c r="B5491" s="4" t="s">
        <v>5</v>
      </c>
      <c r="C5491" s="4" t="s">
        <v>7</v>
      </c>
      <c r="D5491" s="4" t="s">
        <v>7</v>
      </c>
      <c r="E5491" s="4" t="s">
        <v>13</v>
      </c>
      <c r="F5491" s="4" t="s">
        <v>13</v>
      </c>
      <c r="G5491" s="4" t="s">
        <v>13</v>
      </c>
      <c r="H5491" s="4" t="s">
        <v>11</v>
      </c>
    </row>
    <row r="5492" spans="1:15">
      <c r="A5492" t="n">
        <v>56538</v>
      </c>
      <c r="B5492" s="35" t="n">
        <v>45</v>
      </c>
      <c r="C5492" s="7" t="n">
        <v>2</v>
      </c>
      <c r="D5492" s="7" t="n">
        <v>3</v>
      </c>
      <c r="E5492" s="7" t="n">
        <v>-1.36000001430511</v>
      </c>
      <c r="F5492" s="7" t="n">
        <v>0.0599999986588955</v>
      </c>
      <c r="G5492" s="7" t="n">
        <v>-10.8400001525879</v>
      </c>
      <c r="H5492" s="7" t="n">
        <v>7000</v>
      </c>
    </row>
    <row r="5493" spans="1:15">
      <c r="A5493" t="s">
        <v>4</v>
      </c>
      <c r="B5493" s="4" t="s">
        <v>5</v>
      </c>
      <c r="C5493" s="4" t="s">
        <v>7</v>
      </c>
      <c r="D5493" s="4" t="s">
        <v>7</v>
      </c>
      <c r="E5493" s="4" t="s">
        <v>13</v>
      </c>
      <c r="F5493" s="4" t="s">
        <v>13</v>
      </c>
      <c r="G5493" s="4" t="s">
        <v>13</v>
      </c>
      <c r="H5493" s="4" t="s">
        <v>11</v>
      </c>
      <c r="I5493" s="4" t="s">
        <v>7</v>
      </c>
    </row>
    <row r="5494" spans="1:15">
      <c r="A5494" t="n">
        <v>56555</v>
      </c>
      <c r="B5494" s="35" t="n">
        <v>45</v>
      </c>
      <c r="C5494" s="7" t="n">
        <v>4</v>
      </c>
      <c r="D5494" s="7" t="n">
        <v>3</v>
      </c>
      <c r="E5494" s="7" t="n">
        <v>12.6199998855591</v>
      </c>
      <c r="F5494" s="7" t="n">
        <v>213.270004272461</v>
      </c>
      <c r="G5494" s="7" t="n">
        <v>0</v>
      </c>
      <c r="H5494" s="7" t="n">
        <v>7000</v>
      </c>
      <c r="I5494" s="7" t="n">
        <v>1</v>
      </c>
    </row>
    <row r="5495" spans="1:15">
      <c r="A5495" t="s">
        <v>4</v>
      </c>
      <c r="B5495" s="4" t="s">
        <v>5</v>
      </c>
      <c r="C5495" s="4" t="s">
        <v>7</v>
      </c>
      <c r="D5495" s="4" t="s">
        <v>7</v>
      </c>
      <c r="E5495" s="4" t="s">
        <v>13</v>
      </c>
      <c r="F5495" s="4" t="s">
        <v>11</v>
      </c>
    </row>
    <row r="5496" spans="1:15">
      <c r="A5496" t="n">
        <v>56573</v>
      </c>
      <c r="B5496" s="35" t="n">
        <v>45</v>
      </c>
      <c r="C5496" s="7" t="n">
        <v>5</v>
      </c>
      <c r="D5496" s="7" t="n">
        <v>3</v>
      </c>
      <c r="E5496" s="7" t="n">
        <v>4.80000019073486</v>
      </c>
      <c r="F5496" s="7" t="n">
        <v>7000</v>
      </c>
    </row>
    <row r="5497" spans="1:15">
      <c r="A5497" t="s">
        <v>4</v>
      </c>
      <c r="B5497" s="4" t="s">
        <v>5</v>
      </c>
      <c r="C5497" s="4" t="s">
        <v>7</v>
      </c>
      <c r="D5497" s="4" t="s">
        <v>11</v>
      </c>
      <c r="E5497" s="4" t="s">
        <v>13</v>
      </c>
    </row>
    <row r="5498" spans="1:15">
      <c r="A5498" t="n">
        <v>56582</v>
      </c>
      <c r="B5498" s="17" t="n">
        <v>58</v>
      </c>
      <c r="C5498" s="7" t="n">
        <v>100</v>
      </c>
      <c r="D5498" s="7" t="n">
        <v>1000</v>
      </c>
      <c r="E5498" s="7" t="n">
        <v>1</v>
      </c>
    </row>
    <row r="5499" spans="1:15">
      <c r="A5499" t="s">
        <v>4</v>
      </c>
      <c r="B5499" s="4" t="s">
        <v>5</v>
      </c>
      <c r="C5499" s="4" t="s">
        <v>7</v>
      </c>
      <c r="D5499" s="4" t="s">
        <v>11</v>
      </c>
    </row>
    <row r="5500" spans="1:15">
      <c r="A5500" t="n">
        <v>56590</v>
      </c>
      <c r="B5500" s="17" t="n">
        <v>58</v>
      </c>
      <c r="C5500" s="7" t="n">
        <v>255</v>
      </c>
      <c r="D5500" s="7" t="n">
        <v>0</v>
      </c>
    </row>
    <row r="5501" spans="1:15">
      <c r="A5501" t="s">
        <v>4</v>
      </c>
      <c r="B5501" s="4" t="s">
        <v>5</v>
      </c>
      <c r="C5501" s="4" t="s">
        <v>7</v>
      </c>
      <c r="D5501" s="4" t="s">
        <v>11</v>
      </c>
    </row>
    <row r="5502" spans="1:15">
      <c r="A5502" t="n">
        <v>56594</v>
      </c>
      <c r="B5502" s="35" t="n">
        <v>45</v>
      </c>
      <c r="C5502" s="7" t="n">
        <v>7</v>
      </c>
      <c r="D5502" s="7" t="n">
        <v>255</v>
      </c>
    </row>
    <row r="5503" spans="1:15">
      <c r="A5503" t="s">
        <v>4</v>
      </c>
      <c r="B5503" s="4" t="s">
        <v>5</v>
      </c>
      <c r="C5503" s="4" t="s">
        <v>7</v>
      </c>
      <c r="D5503" s="4" t="s">
        <v>11</v>
      </c>
      <c r="E5503" s="4" t="s">
        <v>13</v>
      </c>
    </row>
    <row r="5504" spans="1:15">
      <c r="A5504" t="n">
        <v>56598</v>
      </c>
      <c r="B5504" s="17" t="n">
        <v>58</v>
      </c>
      <c r="C5504" s="7" t="n">
        <v>101</v>
      </c>
      <c r="D5504" s="7" t="n">
        <v>500</v>
      </c>
      <c r="E5504" s="7" t="n">
        <v>1</v>
      </c>
    </row>
    <row r="5505" spans="1:9">
      <c r="A5505" t="s">
        <v>4</v>
      </c>
      <c r="B5505" s="4" t="s">
        <v>5</v>
      </c>
      <c r="C5505" s="4" t="s">
        <v>7</v>
      </c>
      <c r="D5505" s="4" t="s">
        <v>11</v>
      </c>
    </row>
    <row r="5506" spans="1:9">
      <c r="A5506" t="n">
        <v>56606</v>
      </c>
      <c r="B5506" s="17" t="n">
        <v>58</v>
      </c>
      <c r="C5506" s="7" t="n">
        <v>254</v>
      </c>
      <c r="D5506" s="7" t="n">
        <v>0</v>
      </c>
    </row>
    <row r="5507" spans="1:9">
      <c r="A5507" t="s">
        <v>4</v>
      </c>
      <c r="B5507" s="4" t="s">
        <v>5</v>
      </c>
      <c r="C5507" s="4" t="s">
        <v>7</v>
      </c>
    </row>
    <row r="5508" spans="1:9">
      <c r="A5508" t="n">
        <v>56610</v>
      </c>
      <c r="B5508" s="31" t="n">
        <v>116</v>
      </c>
      <c r="C5508" s="7" t="n">
        <v>0</v>
      </c>
    </row>
    <row r="5509" spans="1:9">
      <c r="A5509" t="s">
        <v>4</v>
      </c>
      <c r="B5509" s="4" t="s">
        <v>5</v>
      </c>
      <c r="C5509" s="4" t="s">
        <v>7</v>
      </c>
      <c r="D5509" s="4" t="s">
        <v>11</v>
      </c>
    </row>
    <row r="5510" spans="1:9">
      <c r="A5510" t="n">
        <v>56612</v>
      </c>
      <c r="B5510" s="31" t="n">
        <v>116</v>
      </c>
      <c r="C5510" s="7" t="n">
        <v>2</v>
      </c>
      <c r="D5510" s="7" t="n">
        <v>1</v>
      </c>
    </row>
    <row r="5511" spans="1:9">
      <c r="A5511" t="s">
        <v>4</v>
      </c>
      <c r="B5511" s="4" t="s">
        <v>5</v>
      </c>
      <c r="C5511" s="4" t="s">
        <v>7</v>
      </c>
      <c r="D5511" s="4" t="s">
        <v>14</v>
      </c>
    </row>
    <row r="5512" spans="1:9">
      <c r="A5512" t="n">
        <v>56616</v>
      </c>
      <c r="B5512" s="31" t="n">
        <v>116</v>
      </c>
      <c r="C5512" s="7" t="n">
        <v>5</v>
      </c>
      <c r="D5512" s="7" t="n">
        <v>1092616192</v>
      </c>
    </row>
    <row r="5513" spans="1:9">
      <c r="A5513" t="s">
        <v>4</v>
      </c>
      <c r="B5513" s="4" t="s">
        <v>5</v>
      </c>
      <c r="C5513" s="4" t="s">
        <v>7</v>
      </c>
      <c r="D5513" s="4" t="s">
        <v>11</v>
      </c>
    </row>
    <row r="5514" spans="1:9">
      <c r="A5514" t="n">
        <v>56622</v>
      </c>
      <c r="B5514" s="31" t="n">
        <v>116</v>
      </c>
      <c r="C5514" s="7" t="n">
        <v>6</v>
      </c>
      <c r="D5514" s="7" t="n">
        <v>1</v>
      </c>
    </row>
    <row r="5515" spans="1:9">
      <c r="A5515" t="s">
        <v>4</v>
      </c>
      <c r="B5515" s="4" t="s">
        <v>5</v>
      </c>
      <c r="C5515" s="4" t="s">
        <v>7</v>
      </c>
      <c r="D5515" s="4" t="s">
        <v>7</v>
      </c>
      <c r="E5515" s="4" t="s">
        <v>13</v>
      </c>
      <c r="F5515" s="4" t="s">
        <v>13</v>
      </c>
      <c r="G5515" s="4" t="s">
        <v>13</v>
      </c>
      <c r="H5515" s="4" t="s">
        <v>11</v>
      </c>
    </row>
    <row r="5516" spans="1:9">
      <c r="A5516" t="n">
        <v>56626</v>
      </c>
      <c r="B5516" s="35" t="n">
        <v>45</v>
      </c>
      <c r="C5516" s="7" t="n">
        <v>2</v>
      </c>
      <c r="D5516" s="7" t="n">
        <v>3</v>
      </c>
      <c r="E5516" s="7" t="n">
        <v>-1.80999994277954</v>
      </c>
      <c r="F5516" s="7" t="n">
        <v>0.219999998807907</v>
      </c>
      <c r="G5516" s="7" t="n">
        <v>-10.7200002670288</v>
      </c>
      <c r="H5516" s="7" t="n">
        <v>0</v>
      </c>
    </row>
    <row r="5517" spans="1:9">
      <c r="A5517" t="s">
        <v>4</v>
      </c>
      <c r="B5517" s="4" t="s">
        <v>5</v>
      </c>
      <c r="C5517" s="4" t="s">
        <v>7</v>
      </c>
      <c r="D5517" s="4" t="s">
        <v>7</v>
      </c>
      <c r="E5517" s="4" t="s">
        <v>13</v>
      </c>
      <c r="F5517" s="4" t="s">
        <v>13</v>
      </c>
      <c r="G5517" s="4" t="s">
        <v>13</v>
      </c>
      <c r="H5517" s="4" t="s">
        <v>11</v>
      </c>
      <c r="I5517" s="4" t="s">
        <v>7</v>
      </c>
    </row>
    <row r="5518" spans="1:9">
      <c r="A5518" t="n">
        <v>56643</v>
      </c>
      <c r="B5518" s="35" t="n">
        <v>45</v>
      </c>
      <c r="C5518" s="7" t="n">
        <v>4</v>
      </c>
      <c r="D5518" s="7" t="n">
        <v>3</v>
      </c>
      <c r="E5518" s="7" t="n">
        <v>0.219999998807907</v>
      </c>
      <c r="F5518" s="7" t="n">
        <v>195.970001220703</v>
      </c>
      <c r="G5518" s="7" t="n">
        <v>0</v>
      </c>
      <c r="H5518" s="7" t="n">
        <v>0</v>
      </c>
      <c r="I5518" s="7" t="n">
        <v>0</v>
      </c>
    </row>
    <row r="5519" spans="1:9">
      <c r="A5519" t="s">
        <v>4</v>
      </c>
      <c r="B5519" s="4" t="s">
        <v>5</v>
      </c>
      <c r="C5519" s="4" t="s">
        <v>7</v>
      </c>
      <c r="D5519" s="4" t="s">
        <v>7</v>
      </c>
      <c r="E5519" s="4" t="s">
        <v>13</v>
      </c>
      <c r="F5519" s="4" t="s">
        <v>11</v>
      </c>
    </row>
    <row r="5520" spans="1:9">
      <c r="A5520" t="n">
        <v>56661</v>
      </c>
      <c r="B5520" s="35" t="n">
        <v>45</v>
      </c>
      <c r="C5520" s="7" t="n">
        <v>5</v>
      </c>
      <c r="D5520" s="7" t="n">
        <v>3</v>
      </c>
      <c r="E5520" s="7" t="n">
        <v>1.5</v>
      </c>
      <c r="F5520" s="7" t="n">
        <v>0</v>
      </c>
    </row>
    <row r="5521" spans="1:9">
      <c r="A5521" t="s">
        <v>4</v>
      </c>
      <c r="B5521" s="4" t="s">
        <v>5</v>
      </c>
      <c r="C5521" s="4" t="s">
        <v>7</v>
      </c>
      <c r="D5521" s="4" t="s">
        <v>7</v>
      </c>
      <c r="E5521" s="4" t="s">
        <v>13</v>
      </c>
      <c r="F5521" s="4" t="s">
        <v>11</v>
      </c>
    </row>
    <row r="5522" spans="1:9">
      <c r="A5522" t="n">
        <v>56670</v>
      </c>
      <c r="B5522" s="35" t="n">
        <v>45</v>
      </c>
      <c r="C5522" s="7" t="n">
        <v>11</v>
      </c>
      <c r="D5522" s="7" t="n">
        <v>3</v>
      </c>
      <c r="E5522" s="7" t="n">
        <v>25.7999992370605</v>
      </c>
      <c r="F5522" s="7" t="n">
        <v>0</v>
      </c>
    </row>
    <row r="5523" spans="1:9">
      <c r="A5523" t="s">
        <v>4</v>
      </c>
      <c r="B5523" s="4" t="s">
        <v>5</v>
      </c>
      <c r="C5523" s="4" t="s">
        <v>7</v>
      </c>
      <c r="D5523" s="4" t="s">
        <v>7</v>
      </c>
      <c r="E5523" s="4" t="s">
        <v>13</v>
      </c>
      <c r="F5523" s="4" t="s">
        <v>13</v>
      </c>
      <c r="G5523" s="4" t="s">
        <v>13</v>
      </c>
      <c r="H5523" s="4" t="s">
        <v>11</v>
      </c>
      <c r="I5523" s="4" t="s">
        <v>7</v>
      </c>
    </row>
    <row r="5524" spans="1:9">
      <c r="A5524" t="n">
        <v>56679</v>
      </c>
      <c r="B5524" s="35" t="n">
        <v>45</v>
      </c>
      <c r="C5524" s="7" t="n">
        <v>4</v>
      </c>
      <c r="D5524" s="7" t="n">
        <v>3</v>
      </c>
      <c r="E5524" s="7" t="n">
        <v>3.57999992370605</v>
      </c>
      <c r="F5524" s="7" t="n">
        <v>178.149993896484</v>
      </c>
      <c r="G5524" s="7" t="n">
        <v>0</v>
      </c>
      <c r="H5524" s="7" t="n">
        <v>20000</v>
      </c>
      <c r="I5524" s="7" t="n">
        <v>0</v>
      </c>
    </row>
    <row r="5525" spans="1:9">
      <c r="A5525" t="s">
        <v>4</v>
      </c>
      <c r="B5525" s="4" t="s">
        <v>5</v>
      </c>
      <c r="C5525" s="4" t="s">
        <v>8</v>
      </c>
      <c r="D5525" s="4" t="s">
        <v>8</v>
      </c>
    </row>
    <row r="5526" spans="1:9">
      <c r="A5526" t="n">
        <v>56697</v>
      </c>
      <c r="B5526" s="46" t="n">
        <v>70</v>
      </c>
      <c r="C5526" s="7" t="s">
        <v>478</v>
      </c>
      <c r="D5526" s="7" t="s">
        <v>420</v>
      </c>
    </row>
    <row r="5527" spans="1:9">
      <c r="A5527" t="s">
        <v>4</v>
      </c>
      <c r="B5527" s="4" t="s">
        <v>5</v>
      </c>
      <c r="C5527" s="4" t="s">
        <v>7</v>
      </c>
      <c r="D5527" s="4" t="s">
        <v>11</v>
      </c>
    </row>
    <row r="5528" spans="1:9">
      <c r="A5528" t="n">
        <v>56712</v>
      </c>
      <c r="B5528" s="17" t="n">
        <v>58</v>
      </c>
      <c r="C5528" s="7" t="n">
        <v>255</v>
      </c>
      <c r="D5528" s="7" t="n">
        <v>0</v>
      </c>
    </row>
    <row r="5529" spans="1:9">
      <c r="A5529" t="s">
        <v>4</v>
      </c>
      <c r="B5529" s="4" t="s">
        <v>5</v>
      </c>
      <c r="C5529" s="4" t="s">
        <v>7</v>
      </c>
      <c r="D5529" s="4" t="s">
        <v>11</v>
      </c>
      <c r="E5529" s="4" t="s">
        <v>8</v>
      </c>
    </row>
    <row r="5530" spans="1:9">
      <c r="A5530" t="n">
        <v>56716</v>
      </c>
      <c r="B5530" s="38" t="n">
        <v>51</v>
      </c>
      <c r="C5530" s="7" t="n">
        <v>4</v>
      </c>
      <c r="D5530" s="7" t="n">
        <v>4</v>
      </c>
      <c r="E5530" s="7" t="s">
        <v>524</v>
      </c>
    </row>
    <row r="5531" spans="1:9">
      <c r="A5531" t="s">
        <v>4</v>
      </c>
      <c r="B5531" s="4" t="s">
        <v>5</v>
      </c>
      <c r="C5531" s="4" t="s">
        <v>11</v>
      </c>
    </row>
    <row r="5532" spans="1:9">
      <c r="A5532" t="n">
        <v>56730</v>
      </c>
      <c r="B5532" s="24" t="n">
        <v>16</v>
      </c>
      <c r="C5532" s="7" t="n">
        <v>0</v>
      </c>
    </row>
    <row r="5533" spans="1:9">
      <c r="A5533" t="s">
        <v>4</v>
      </c>
      <c r="B5533" s="4" t="s">
        <v>5</v>
      </c>
      <c r="C5533" s="4" t="s">
        <v>11</v>
      </c>
      <c r="D5533" s="4" t="s">
        <v>7</v>
      </c>
      <c r="E5533" s="4" t="s">
        <v>14</v>
      </c>
      <c r="F5533" s="4" t="s">
        <v>79</v>
      </c>
      <c r="G5533" s="4" t="s">
        <v>7</v>
      </c>
      <c r="H5533" s="4" t="s">
        <v>7</v>
      </c>
      <c r="I5533" s="4" t="s">
        <v>7</v>
      </c>
      <c r="J5533" s="4" t="s">
        <v>14</v>
      </c>
      <c r="K5533" s="4" t="s">
        <v>79</v>
      </c>
      <c r="L5533" s="4" t="s">
        <v>7</v>
      </c>
      <c r="M5533" s="4" t="s">
        <v>7</v>
      </c>
    </row>
    <row r="5534" spans="1:9">
      <c r="A5534" t="n">
        <v>56733</v>
      </c>
      <c r="B5534" s="39" t="n">
        <v>26</v>
      </c>
      <c r="C5534" s="7" t="n">
        <v>4</v>
      </c>
      <c r="D5534" s="7" t="n">
        <v>17</v>
      </c>
      <c r="E5534" s="7" t="n">
        <v>60378</v>
      </c>
      <c r="F5534" s="7" t="s">
        <v>567</v>
      </c>
      <c r="G5534" s="7" t="n">
        <v>2</v>
      </c>
      <c r="H5534" s="7" t="n">
        <v>3</v>
      </c>
      <c r="I5534" s="7" t="n">
        <v>17</v>
      </c>
      <c r="J5534" s="7" t="n">
        <v>60379</v>
      </c>
      <c r="K5534" s="7" t="s">
        <v>568</v>
      </c>
      <c r="L5534" s="7" t="n">
        <v>2</v>
      </c>
      <c r="M5534" s="7" t="n">
        <v>0</v>
      </c>
    </row>
    <row r="5535" spans="1:9">
      <c r="A5535" t="s">
        <v>4</v>
      </c>
      <c r="B5535" s="4" t="s">
        <v>5</v>
      </c>
    </row>
    <row r="5536" spans="1:9">
      <c r="A5536" t="n">
        <v>56887</v>
      </c>
      <c r="B5536" s="40" t="n">
        <v>28</v>
      </c>
    </row>
    <row r="5537" spans="1:13">
      <c r="A5537" t="s">
        <v>4</v>
      </c>
      <c r="B5537" s="4" t="s">
        <v>5</v>
      </c>
      <c r="C5537" s="4" t="s">
        <v>7</v>
      </c>
      <c r="D5537" s="4" t="s">
        <v>11</v>
      </c>
      <c r="E5537" s="4" t="s">
        <v>11</v>
      </c>
      <c r="F5537" s="4" t="s">
        <v>7</v>
      </c>
    </row>
    <row r="5538" spans="1:13">
      <c r="A5538" t="n">
        <v>56888</v>
      </c>
      <c r="B5538" s="43" t="n">
        <v>25</v>
      </c>
      <c r="C5538" s="7" t="n">
        <v>1</v>
      </c>
      <c r="D5538" s="7" t="n">
        <v>60</v>
      </c>
      <c r="E5538" s="7" t="n">
        <v>640</v>
      </c>
      <c r="F5538" s="7" t="n">
        <v>1</v>
      </c>
    </row>
    <row r="5539" spans="1:13">
      <c r="A5539" t="s">
        <v>4</v>
      </c>
      <c r="B5539" s="4" t="s">
        <v>5</v>
      </c>
      <c r="C5539" s="4" t="s">
        <v>7</v>
      </c>
      <c r="D5539" s="4" t="s">
        <v>11</v>
      </c>
      <c r="E5539" s="4" t="s">
        <v>8</v>
      </c>
    </row>
    <row r="5540" spans="1:13">
      <c r="A5540" t="n">
        <v>56895</v>
      </c>
      <c r="B5540" s="38" t="n">
        <v>51</v>
      </c>
      <c r="C5540" s="7" t="n">
        <v>4</v>
      </c>
      <c r="D5540" s="7" t="n">
        <v>0</v>
      </c>
      <c r="E5540" s="7" t="s">
        <v>240</v>
      </c>
    </row>
    <row r="5541" spans="1:13">
      <c r="A5541" t="s">
        <v>4</v>
      </c>
      <c r="B5541" s="4" t="s">
        <v>5</v>
      </c>
      <c r="C5541" s="4" t="s">
        <v>11</v>
      </c>
    </row>
    <row r="5542" spans="1:13">
      <c r="A5542" t="n">
        <v>56909</v>
      </c>
      <c r="B5542" s="24" t="n">
        <v>16</v>
      </c>
      <c r="C5542" s="7" t="n">
        <v>0</v>
      </c>
    </row>
    <row r="5543" spans="1:13">
      <c r="A5543" t="s">
        <v>4</v>
      </c>
      <c r="B5543" s="4" t="s">
        <v>5</v>
      </c>
      <c r="C5543" s="4" t="s">
        <v>11</v>
      </c>
      <c r="D5543" s="4" t="s">
        <v>7</v>
      </c>
      <c r="E5543" s="4" t="s">
        <v>14</v>
      </c>
      <c r="F5543" s="4" t="s">
        <v>79</v>
      </c>
      <c r="G5543" s="4" t="s">
        <v>7</v>
      </c>
      <c r="H5543" s="4" t="s">
        <v>7</v>
      </c>
      <c r="I5543" s="4" t="s">
        <v>7</v>
      </c>
      <c r="J5543" s="4" t="s">
        <v>14</v>
      </c>
      <c r="K5543" s="4" t="s">
        <v>79</v>
      </c>
      <c r="L5543" s="4" t="s">
        <v>7</v>
      </c>
      <c r="M5543" s="4" t="s">
        <v>7</v>
      </c>
      <c r="N5543" s="4" t="s">
        <v>7</v>
      </c>
      <c r="O5543" s="4" t="s">
        <v>14</v>
      </c>
      <c r="P5543" s="4" t="s">
        <v>79</v>
      </c>
      <c r="Q5543" s="4" t="s">
        <v>7</v>
      </c>
      <c r="R5543" s="4" t="s">
        <v>7</v>
      </c>
    </row>
    <row r="5544" spans="1:13">
      <c r="A5544" t="n">
        <v>56912</v>
      </c>
      <c r="B5544" s="39" t="n">
        <v>26</v>
      </c>
      <c r="C5544" s="7" t="n">
        <v>0</v>
      </c>
      <c r="D5544" s="7" t="n">
        <v>17</v>
      </c>
      <c r="E5544" s="7" t="n">
        <v>60317</v>
      </c>
      <c r="F5544" s="7" t="s">
        <v>487</v>
      </c>
      <c r="G5544" s="7" t="n">
        <v>2</v>
      </c>
      <c r="H5544" s="7" t="n">
        <v>3</v>
      </c>
      <c r="I5544" s="7" t="n">
        <v>17</v>
      </c>
      <c r="J5544" s="7" t="n">
        <v>60380</v>
      </c>
      <c r="K5544" s="7" t="s">
        <v>569</v>
      </c>
      <c r="L5544" s="7" t="n">
        <v>2</v>
      </c>
      <c r="M5544" s="7" t="n">
        <v>3</v>
      </c>
      <c r="N5544" s="7" t="n">
        <v>17</v>
      </c>
      <c r="O5544" s="7" t="n">
        <v>60319</v>
      </c>
      <c r="P5544" s="7" t="s">
        <v>489</v>
      </c>
      <c r="Q5544" s="7" t="n">
        <v>2</v>
      </c>
      <c r="R5544" s="7" t="n">
        <v>0</v>
      </c>
    </row>
    <row r="5545" spans="1:13">
      <c r="A5545" t="s">
        <v>4</v>
      </c>
      <c r="B5545" s="4" t="s">
        <v>5</v>
      </c>
    </row>
    <row r="5546" spans="1:13">
      <c r="A5546" t="n">
        <v>57154</v>
      </c>
      <c r="B5546" s="40" t="n">
        <v>28</v>
      </c>
    </row>
    <row r="5547" spans="1:13">
      <c r="A5547" t="s">
        <v>4</v>
      </c>
      <c r="B5547" s="4" t="s">
        <v>5</v>
      </c>
      <c r="C5547" s="4" t="s">
        <v>7</v>
      </c>
      <c r="D5547" s="4" t="s">
        <v>11</v>
      </c>
      <c r="E5547" s="4" t="s">
        <v>11</v>
      </c>
      <c r="F5547" s="4" t="s">
        <v>7</v>
      </c>
    </row>
    <row r="5548" spans="1:13">
      <c r="A5548" t="n">
        <v>57155</v>
      </c>
      <c r="B5548" s="43" t="n">
        <v>25</v>
      </c>
      <c r="C5548" s="7" t="n">
        <v>1</v>
      </c>
      <c r="D5548" s="7" t="n">
        <v>65535</v>
      </c>
      <c r="E5548" s="7" t="n">
        <v>65535</v>
      </c>
      <c r="F5548" s="7" t="n">
        <v>0</v>
      </c>
    </row>
    <row r="5549" spans="1:13">
      <c r="A5549" t="s">
        <v>4</v>
      </c>
      <c r="B5549" s="4" t="s">
        <v>5</v>
      </c>
      <c r="C5549" s="4" t="s">
        <v>11</v>
      </c>
      <c r="D5549" s="4" t="s">
        <v>11</v>
      </c>
      <c r="E5549" s="4" t="s">
        <v>11</v>
      </c>
    </row>
    <row r="5550" spans="1:13">
      <c r="A5550" t="n">
        <v>57162</v>
      </c>
      <c r="B5550" s="48" t="n">
        <v>61</v>
      </c>
      <c r="C5550" s="7" t="n">
        <v>0</v>
      </c>
      <c r="D5550" s="7" t="n">
        <v>4</v>
      </c>
      <c r="E5550" s="7" t="n">
        <v>1000</v>
      </c>
    </row>
    <row r="5551" spans="1:13">
      <c r="A5551" t="s">
        <v>4</v>
      </c>
      <c r="B5551" s="4" t="s">
        <v>5</v>
      </c>
      <c r="C5551" s="4" t="s">
        <v>11</v>
      </c>
      <c r="D5551" s="4" t="s">
        <v>11</v>
      </c>
      <c r="E5551" s="4" t="s">
        <v>11</v>
      </c>
    </row>
    <row r="5552" spans="1:13">
      <c r="A5552" t="n">
        <v>57169</v>
      </c>
      <c r="B5552" s="48" t="n">
        <v>61</v>
      </c>
      <c r="C5552" s="7" t="n">
        <v>4</v>
      </c>
      <c r="D5552" s="7" t="n">
        <v>0</v>
      </c>
      <c r="E5552" s="7" t="n">
        <v>1000</v>
      </c>
    </row>
    <row r="5553" spans="1:18">
      <c r="A5553" t="s">
        <v>4</v>
      </c>
      <c r="B5553" s="4" t="s">
        <v>5</v>
      </c>
      <c r="C5553" s="4" t="s">
        <v>11</v>
      </c>
    </row>
    <row r="5554" spans="1:18">
      <c r="A5554" t="n">
        <v>57176</v>
      </c>
      <c r="B5554" s="24" t="n">
        <v>16</v>
      </c>
      <c r="C5554" s="7" t="n">
        <v>300</v>
      </c>
    </row>
    <row r="5555" spans="1:18">
      <c r="A5555" t="s">
        <v>4</v>
      </c>
      <c r="B5555" s="4" t="s">
        <v>5</v>
      </c>
      <c r="C5555" s="4" t="s">
        <v>7</v>
      </c>
      <c r="D5555" s="4" t="s">
        <v>11</v>
      </c>
      <c r="E5555" s="4" t="s">
        <v>8</v>
      </c>
    </row>
    <row r="5556" spans="1:18">
      <c r="A5556" t="n">
        <v>57179</v>
      </c>
      <c r="B5556" s="38" t="n">
        <v>51</v>
      </c>
      <c r="C5556" s="7" t="n">
        <v>4</v>
      </c>
      <c r="D5556" s="7" t="n">
        <v>4</v>
      </c>
      <c r="E5556" s="7" t="s">
        <v>570</v>
      </c>
    </row>
    <row r="5557" spans="1:18">
      <c r="A5557" t="s">
        <v>4</v>
      </c>
      <c r="B5557" s="4" t="s">
        <v>5</v>
      </c>
      <c r="C5557" s="4" t="s">
        <v>11</v>
      </c>
    </row>
    <row r="5558" spans="1:18">
      <c r="A5558" t="n">
        <v>57192</v>
      </c>
      <c r="B5558" s="24" t="n">
        <v>16</v>
      </c>
      <c r="C5558" s="7" t="n">
        <v>0</v>
      </c>
    </row>
    <row r="5559" spans="1:18">
      <c r="A5559" t="s">
        <v>4</v>
      </c>
      <c r="B5559" s="4" t="s">
        <v>5</v>
      </c>
      <c r="C5559" s="4" t="s">
        <v>11</v>
      </c>
      <c r="D5559" s="4" t="s">
        <v>7</v>
      </c>
      <c r="E5559" s="4" t="s">
        <v>14</v>
      </c>
      <c r="F5559" s="4" t="s">
        <v>79</v>
      </c>
      <c r="G5559" s="4" t="s">
        <v>7</v>
      </c>
      <c r="H5559" s="4" t="s">
        <v>7</v>
      </c>
      <c r="I5559" s="4" t="s">
        <v>7</v>
      </c>
      <c r="J5559" s="4" t="s">
        <v>14</v>
      </c>
      <c r="K5559" s="4" t="s">
        <v>79</v>
      </c>
      <c r="L5559" s="4" t="s">
        <v>7</v>
      </c>
      <c r="M5559" s="4" t="s">
        <v>7</v>
      </c>
    </row>
    <row r="5560" spans="1:18">
      <c r="A5560" t="n">
        <v>57195</v>
      </c>
      <c r="B5560" s="39" t="n">
        <v>26</v>
      </c>
      <c r="C5560" s="7" t="n">
        <v>4</v>
      </c>
      <c r="D5560" s="7" t="n">
        <v>17</v>
      </c>
      <c r="E5560" s="7" t="n">
        <v>60381</v>
      </c>
      <c r="F5560" s="7" t="s">
        <v>571</v>
      </c>
      <c r="G5560" s="7" t="n">
        <v>2</v>
      </c>
      <c r="H5560" s="7" t="n">
        <v>3</v>
      </c>
      <c r="I5560" s="7" t="n">
        <v>17</v>
      </c>
      <c r="J5560" s="7" t="n">
        <v>60382</v>
      </c>
      <c r="K5560" s="7" t="s">
        <v>572</v>
      </c>
      <c r="L5560" s="7" t="n">
        <v>2</v>
      </c>
      <c r="M5560" s="7" t="n">
        <v>0</v>
      </c>
    </row>
    <row r="5561" spans="1:18">
      <c r="A5561" t="s">
        <v>4</v>
      </c>
      <c r="B5561" s="4" t="s">
        <v>5</v>
      </c>
    </row>
    <row r="5562" spans="1:18">
      <c r="A5562" t="n">
        <v>57386</v>
      </c>
      <c r="B5562" s="40" t="n">
        <v>28</v>
      </c>
    </row>
    <row r="5563" spans="1:18">
      <c r="A5563" t="s">
        <v>4</v>
      </c>
      <c r="B5563" s="4" t="s">
        <v>5</v>
      </c>
      <c r="C5563" s="4" t="s">
        <v>11</v>
      </c>
      <c r="D5563" s="4" t="s">
        <v>7</v>
      </c>
    </row>
    <row r="5564" spans="1:18">
      <c r="A5564" t="n">
        <v>57387</v>
      </c>
      <c r="B5564" s="44" t="n">
        <v>89</v>
      </c>
      <c r="C5564" s="7" t="n">
        <v>65533</v>
      </c>
      <c r="D5564" s="7" t="n">
        <v>1</v>
      </c>
    </row>
    <row r="5565" spans="1:18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13</v>
      </c>
    </row>
    <row r="5566" spans="1:18">
      <c r="A5566" t="n">
        <v>57391</v>
      </c>
      <c r="B5566" s="17" t="n">
        <v>58</v>
      </c>
      <c r="C5566" s="7" t="n">
        <v>101</v>
      </c>
      <c r="D5566" s="7" t="n">
        <v>500</v>
      </c>
      <c r="E5566" s="7" t="n">
        <v>1</v>
      </c>
    </row>
    <row r="5567" spans="1:18">
      <c r="A5567" t="s">
        <v>4</v>
      </c>
      <c r="B5567" s="4" t="s">
        <v>5</v>
      </c>
      <c r="C5567" s="4" t="s">
        <v>7</v>
      </c>
      <c r="D5567" s="4" t="s">
        <v>11</v>
      </c>
    </row>
    <row r="5568" spans="1:18">
      <c r="A5568" t="n">
        <v>57399</v>
      </c>
      <c r="B5568" s="17" t="n">
        <v>58</v>
      </c>
      <c r="C5568" s="7" t="n">
        <v>254</v>
      </c>
      <c r="D5568" s="7" t="n">
        <v>0</v>
      </c>
    </row>
    <row r="5569" spans="1:13">
      <c r="A5569" t="s">
        <v>4</v>
      </c>
      <c r="B5569" s="4" t="s">
        <v>5</v>
      </c>
      <c r="C5569" s="4" t="s">
        <v>7</v>
      </c>
      <c r="D5569" s="4" t="s">
        <v>7</v>
      </c>
      <c r="E5569" s="4" t="s">
        <v>13</v>
      </c>
      <c r="F5569" s="4" t="s">
        <v>13</v>
      </c>
      <c r="G5569" s="4" t="s">
        <v>13</v>
      </c>
      <c r="H5569" s="4" t="s">
        <v>11</v>
      </c>
    </row>
    <row r="5570" spans="1:13">
      <c r="A5570" t="n">
        <v>57403</v>
      </c>
      <c r="B5570" s="35" t="n">
        <v>45</v>
      </c>
      <c r="C5570" s="7" t="n">
        <v>2</v>
      </c>
      <c r="D5570" s="7" t="n">
        <v>3</v>
      </c>
      <c r="E5570" s="7" t="n">
        <v>-1.50999999046326</v>
      </c>
      <c r="F5570" s="7" t="n">
        <v>0.219999998807907</v>
      </c>
      <c r="G5570" s="7" t="n">
        <v>-11.1099996566772</v>
      </c>
      <c r="H5570" s="7" t="n">
        <v>0</v>
      </c>
    </row>
    <row r="5571" spans="1:13">
      <c r="A5571" t="s">
        <v>4</v>
      </c>
      <c r="B5571" s="4" t="s">
        <v>5</v>
      </c>
      <c r="C5571" s="4" t="s">
        <v>7</v>
      </c>
      <c r="D5571" s="4" t="s">
        <v>7</v>
      </c>
      <c r="E5571" s="4" t="s">
        <v>13</v>
      </c>
      <c r="F5571" s="4" t="s">
        <v>13</v>
      </c>
      <c r="G5571" s="4" t="s">
        <v>13</v>
      </c>
      <c r="H5571" s="4" t="s">
        <v>11</v>
      </c>
      <c r="I5571" s="4" t="s">
        <v>7</v>
      </c>
    </row>
    <row r="5572" spans="1:13">
      <c r="A5572" t="n">
        <v>57420</v>
      </c>
      <c r="B5572" s="35" t="n">
        <v>45</v>
      </c>
      <c r="C5572" s="7" t="n">
        <v>4</v>
      </c>
      <c r="D5572" s="7" t="n">
        <v>3</v>
      </c>
      <c r="E5572" s="7" t="n">
        <v>359.450012207031</v>
      </c>
      <c r="F5572" s="7" t="n">
        <v>218.889999389648</v>
      </c>
      <c r="G5572" s="7" t="n">
        <v>5</v>
      </c>
      <c r="H5572" s="7" t="n">
        <v>0</v>
      </c>
      <c r="I5572" s="7" t="n">
        <v>0</v>
      </c>
    </row>
    <row r="5573" spans="1:13">
      <c r="A5573" t="s">
        <v>4</v>
      </c>
      <c r="B5573" s="4" t="s">
        <v>5</v>
      </c>
      <c r="C5573" s="4" t="s">
        <v>7</v>
      </c>
      <c r="D5573" s="4" t="s">
        <v>7</v>
      </c>
      <c r="E5573" s="4" t="s">
        <v>13</v>
      </c>
      <c r="F5573" s="4" t="s">
        <v>11</v>
      </c>
    </row>
    <row r="5574" spans="1:13">
      <c r="A5574" t="n">
        <v>57438</v>
      </c>
      <c r="B5574" s="35" t="n">
        <v>45</v>
      </c>
      <c r="C5574" s="7" t="n">
        <v>5</v>
      </c>
      <c r="D5574" s="7" t="n">
        <v>3</v>
      </c>
      <c r="E5574" s="7" t="n">
        <v>1.5</v>
      </c>
      <c r="F5574" s="7" t="n">
        <v>0</v>
      </c>
    </row>
    <row r="5575" spans="1:13">
      <c r="A5575" t="s">
        <v>4</v>
      </c>
      <c r="B5575" s="4" t="s">
        <v>5</v>
      </c>
      <c r="C5575" s="4" t="s">
        <v>7</v>
      </c>
      <c r="D5575" s="4" t="s">
        <v>7</v>
      </c>
      <c r="E5575" s="4" t="s">
        <v>13</v>
      </c>
      <c r="F5575" s="4" t="s">
        <v>11</v>
      </c>
    </row>
    <row r="5576" spans="1:13">
      <c r="A5576" t="n">
        <v>57447</v>
      </c>
      <c r="B5576" s="35" t="n">
        <v>45</v>
      </c>
      <c r="C5576" s="7" t="n">
        <v>11</v>
      </c>
      <c r="D5576" s="7" t="n">
        <v>3</v>
      </c>
      <c r="E5576" s="7" t="n">
        <v>25.7999992370605</v>
      </c>
      <c r="F5576" s="7" t="n">
        <v>0</v>
      </c>
    </row>
    <row r="5577" spans="1:13">
      <c r="A5577" t="s">
        <v>4</v>
      </c>
      <c r="B5577" s="4" t="s">
        <v>5</v>
      </c>
      <c r="C5577" s="4" t="s">
        <v>7</v>
      </c>
      <c r="D5577" s="4" t="s">
        <v>7</v>
      </c>
      <c r="E5577" s="4" t="s">
        <v>13</v>
      </c>
      <c r="F5577" s="4" t="s">
        <v>13</v>
      </c>
      <c r="G5577" s="4" t="s">
        <v>13</v>
      </c>
      <c r="H5577" s="4" t="s">
        <v>11</v>
      </c>
    </row>
    <row r="5578" spans="1:13">
      <c r="A5578" t="n">
        <v>57456</v>
      </c>
      <c r="B5578" s="35" t="n">
        <v>45</v>
      </c>
      <c r="C5578" s="7" t="n">
        <v>2</v>
      </c>
      <c r="D5578" s="7" t="n">
        <v>3</v>
      </c>
      <c r="E5578" s="7" t="n">
        <v>-1.50999999046326</v>
      </c>
      <c r="F5578" s="7" t="n">
        <v>0.219999998807907</v>
      </c>
      <c r="G5578" s="7" t="n">
        <v>-11.1099996566772</v>
      </c>
      <c r="H5578" s="7" t="n">
        <v>25000</v>
      </c>
    </row>
    <row r="5579" spans="1:13">
      <c r="A5579" t="s">
        <v>4</v>
      </c>
      <c r="B5579" s="4" t="s">
        <v>5</v>
      </c>
      <c r="C5579" s="4" t="s">
        <v>7</v>
      </c>
      <c r="D5579" s="4" t="s">
        <v>7</v>
      </c>
      <c r="E5579" s="4" t="s">
        <v>13</v>
      </c>
      <c r="F5579" s="4" t="s">
        <v>13</v>
      </c>
      <c r="G5579" s="4" t="s">
        <v>13</v>
      </c>
      <c r="H5579" s="4" t="s">
        <v>11</v>
      </c>
      <c r="I5579" s="4" t="s">
        <v>7</v>
      </c>
    </row>
    <row r="5580" spans="1:13">
      <c r="A5580" t="n">
        <v>57473</v>
      </c>
      <c r="B5580" s="35" t="n">
        <v>45</v>
      </c>
      <c r="C5580" s="7" t="n">
        <v>4</v>
      </c>
      <c r="D5580" s="7" t="n">
        <v>3</v>
      </c>
      <c r="E5580" s="7" t="n">
        <v>4.05999994277954</v>
      </c>
      <c r="F5580" s="7" t="n">
        <v>211.050003051758</v>
      </c>
      <c r="G5580" s="7" t="n">
        <v>5</v>
      </c>
      <c r="H5580" s="7" t="n">
        <v>25000</v>
      </c>
      <c r="I5580" s="7" t="n">
        <v>1</v>
      </c>
    </row>
    <row r="5581" spans="1:13">
      <c r="A5581" t="s">
        <v>4</v>
      </c>
      <c r="B5581" s="4" t="s">
        <v>5</v>
      </c>
      <c r="C5581" s="4" t="s">
        <v>7</v>
      </c>
      <c r="D5581" s="4" t="s">
        <v>11</v>
      </c>
    </row>
    <row r="5582" spans="1:13">
      <c r="A5582" t="n">
        <v>57491</v>
      </c>
      <c r="B5582" s="17" t="n">
        <v>58</v>
      </c>
      <c r="C5582" s="7" t="n">
        <v>255</v>
      </c>
      <c r="D5582" s="7" t="n">
        <v>0</v>
      </c>
    </row>
    <row r="5583" spans="1:13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8</v>
      </c>
      <c r="F5583" s="4" t="s">
        <v>8</v>
      </c>
      <c r="G5583" s="4" t="s">
        <v>8</v>
      </c>
      <c r="H5583" s="4" t="s">
        <v>8</v>
      </c>
    </row>
    <row r="5584" spans="1:13">
      <c r="A5584" t="n">
        <v>57495</v>
      </c>
      <c r="B5584" s="38" t="n">
        <v>51</v>
      </c>
      <c r="C5584" s="7" t="n">
        <v>3</v>
      </c>
      <c r="D5584" s="7" t="n">
        <v>0</v>
      </c>
      <c r="E5584" s="7" t="s">
        <v>117</v>
      </c>
      <c r="F5584" s="7" t="s">
        <v>87</v>
      </c>
      <c r="G5584" s="7" t="s">
        <v>86</v>
      </c>
      <c r="H5584" s="7" t="s">
        <v>87</v>
      </c>
    </row>
    <row r="5585" spans="1:9">
      <c r="A5585" t="s">
        <v>4</v>
      </c>
      <c r="B5585" s="4" t="s">
        <v>5</v>
      </c>
      <c r="C5585" s="4" t="s">
        <v>11</v>
      </c>
      <c r="D5585" s="4" t="s">
        <v>7</v>
      </c>
      <c r="E5585" s="4" t="s">
        <v>13</v>
      </c>
      <c r="F5585" s="4" t="s">
        <v>11</v>
      </c>
    </row>
    <row r="5586" spans="1:9">
      <c r="A5586" t="n">
        <v>57508</v>
      </c>
      <c r="B5586" s="41" t="n">
        <v>59</v>
      </c>
      <c r="C5586" s="7" t="n">
        <v>0</v>
      </c>
      <c r="D5586" s="7" t="n">
        <v>13</v>
      </c>
      <c r="E5586" s="7" t="n">
        <v>0.0799999982118607</v>
      </c>
      <c r="F5586" s="7" t="n">
        <v>0</v>
      </c>
    </row>
    <row r="5587" spans="1:9">
      <c r="A5587" t="s">
        <v>4</v>
      </c>
      <c r="B5587" s="4" t="s">
        <v>5</v>
      </c>
      <c r="C5587" s="4" t="s">
        <v>11</v>
      </c>
    </row>
    <row r="5588" spans="1:9">
      <c r="A5588" t="n">
        <v>57518</v>
      </c>
      <c r="B5588" s="24" t="n">
        <v>16</v>
      </c>
      <c r="C5588" s="7" t="n">
        <v>1300</v>
      </c>
    </row>
    <row r="5589" spans="1:9">
      <c r="A5589" t="s">
        <v>4</v>
      </c>
      <c r="B5589" s="4" t="s">
        <v>5</v>
      </c>
      <c r="C5589" s="4" t="s">
        <v>7</v>
      </c>
      <c r="D5589" s="4" t="s">
        <v>11</v>
      </c>
      <c r="E5589" s="4" t="s">
        <v>8</v>
      </c>
    </row>
    <row r="5590" spans="1:9">
      <c r="A5590" t="n">
        <v>57521</v>
      </c>
      <c r="B5590" s="38" t="n">
        <v>51</v>
      </c>
      <c r="C5590" s="7" t="n">
        <v>4</v>
      </c>
      <c r="D5590" s="7" t="n">
        <v>0</v>
      </c>
      <c r="E5590" s="7" t="s">
        <v>121</v>
      </c>
    </row>
    <row r="5591" spans="1:9">
      <c r="A5591" t="s">
        <v>4</v>
      </c>
      <c r="B5591" s="4" t="s">
        <v>5</v>
      </c>
      <c r="C5591" s="4" t="s">
        <v>11</v>
      </c>
    </row>
    <row r="5592" spans="1:9">
      <c r="A5592" t="n">
        <v>57535</v>
      </c>
      <c r="B5592" s="24" t="n">
        <v>16</v>
      </c>
      <c r="C5592" s="7" t="n">
        <v>0</v>
      </c>
    </row>
    <row r="5593" spans="1:9">
      <c r="A5593" t="s">
        <v>4</v>
      </c>
      <c r="B5593" s="4" t="s">
        <v>5</v>
      </c>
      <c r="C5593" s="4" t="s">
        <v>11</v>
      </c>
      <c r="D5593" s="4" t="s">
        <v>7</v>
      </c>
      <c r="E5593" s="4" t="s">
        <v>14</v>
      </c>
      <c r="F5593" s="4" t="s">
        <v>79</v>
      </c>
      <c r="G5593" s="4" t="s">
        <v>7</v>
      </c>
      <c r="H5593" s="4" t="s">
        <v>7</v>
      </c>
      <c r="I5593" s="4" t="s">
        <v>7</v>
      </c>
      <c r="J5593" s="4" t="s">
        <v>14</v>
      </c>
      <c r="K5593" s="4" t="s">
        <v>79</v>
      </c>
      <c r="L5593" s="4" t="s">
        <v>7</v>
      </c>
      <c r="M5593" s="4" t="s">
        <v>7</v>
      </c>
    </row>
    <row r="5594" spans="1:9">
      <c r="A5594" t="n">
        <v>57538</v>
      </c>
      <c r="B5594" s="39" t="n">
        <v>26</v>
      </c>
      <c r="C5594" s="7" t="n">
        <v>0</v>
      </c>
      <c r="D5594" s="7" t="n">
        <v>17</v>
      </c>
      <c r="E5594" s="7" t="n">
        <v>60357</v>
      </c>
      <c r="F5594" s="7" t="s">
        <v>539</v>
      </c>
      <c r="G5594" s="7" t="n">
        <v>2</v>
      </c>
      <c r="H5594" s="7" t="n">
        <v>3</v>
      </c>
      <c r="I5594" s="7" t="n">
        <v>17</v>
      </c>
      <c r="J5594" s="7" t="n">
        <v>60279</v>
      </c>
      <c r="K5594" s="7" t="s">
        <v>438</v>
      </c>
      <c r="L5594" s="7" t="n">
        <v>2</v>
      </c>
      <c r="M5594" s="7" t="n">
        <v>0</v>
      </c>
    </row>
    <row r="5595" spans="1:9">
      <c r="A5595" t="s">
        <v>4</v>
      </c>
      <c r="B5595" s="4" t="s">
        <v>5</v>
      </c>
    </row>
    <row r="5596" spans="1:9">
      <c r="A5596" t="n">
        <v>57660</v>
      </c>
      <c r="B5596" s="40" t="n">
        <v>28</v>
      </c>
    </row>
    <row r="5597" spans="1:9">
      <c r="A5597" t="s">
        <v>4</v>
      </c>
      <c r="B5597" s="4" t="s">
        <v>5</v>
      </c>
      <c r="C5597" s="4" t="s">
        <v>7</v>
      </c>
      <c r="D5597" s="4" t="s">
        <v>11</v>
      </c>
      <c r="E5597" s="4" t="s">
        <v>8</v>
      </c>
    </row>
    <row r="5598" spans="1:9">
      <c r="A5598" t="n">
        <v>57661</v>
      </c>
      <c r="B5598" s="38" t="n">
        <v>51</v>
      </c>
      <c r="C5598" s="7" t="n">
        <v>4</v>
      </c>
      <c r="D5598" s="7" t="n">
        <v>4</v>
      </c>
      <c r="E5598" s="7" t="s">
        <v>231</v>
      </c>
    </row>
    <row r="5599" spans="1:9">
      <c r="A5599" t="s">
        <v>4</v>
      </c>
      <c r="B5599" s="4" t="s">
        <v>5</v>
      </c>
      <c r="C5599" s="4" t="s">
        <v>11</v>
      </c>
    </row>
    <row r="5600" spans="1:9">
      <c r="A5600" t="n">
        <v>57674</v>
      </c>
      <c r="B5600" s="24" t="n">
        <v>16</v>
      </c>
      <c r="C5600" s="7" t="n">
        <v>0</v>
      </c>
    </row>
    <row r="5601" spans="1:13">
      <c r="A5601" t="s">
        <v>4</v>
      </c>
      <c r="B5601" s="4" t="s">
        <v>5</v>
      </c>
      <c r="C5601" s="4" t="s">
        <v>11</v>
      </c>
      <c r="D5601" s="4" t="s">
        <v>7</v>
      </c>
      <c r="E5601" s="4" t="s">
        <v>14</v>
      </c>
      <c r="F5601" s="4" t="s">
        <v>79</v>
      </c>
      <c r="G5601" s="4" t="s">
        <v>7</v>
      </c>
      <c r="H5601" s="4" t="s">
        <v>7</v>
      </c>
      <c r="I5601" s="4" t="s">
        <v>7</v>
      </c>
      <c r="J5601" s="4" t="s">
        <v>14</v>
      </c>
      <c r="K5601" s="4" t="s">
        <v>79</v>
      </c>
      <c r="L5601" s="4" t="s">
        <v>7</v>
      </c>
      <c r="M5601" s="4" t="s">
        <v>7</v>
      </c>
      <c r="N5601" s="4" t="s">
        <v>7</v>
      </c>
      <c r="O5601" s="4" t="s">
        <v>14</v>
      </c>
      <c r="P5601" s="4" t="s">
        <v>79</v>
      </c>
      <c r="Q5601" s="4" t="s">
        <v>7</v>
      </c>
      <c r="R5601" s="4" t="s">
        <v>7</v>
      </c>
      <c r="S5601" s="4" t="s">
        <v>7</v>
      </c>
      <c r="T5601" s="4" t="s">
        <v>14</v>
      </c>
      <c r="U5601" s="4" t="s">
        <v>79</v>
      </c>
      <c r="V5601" s="4" t="s">
        <v>7</v>
      </c>
      <c r="W5601" s="4" t="s">
        <v>7</v>
      </c>
    </row>
    <row r="5602" spans="1:13">
      <c r="A5602" t="n">
        <v>57677</v>
      </c>
      <c r="B5602" s="39" t="n">
        <v>26</v>
      </c>
      <c r="C5602" s="7" t="n">
        <v>4</v>
      </c>
      <c r="D5602" s="7" t="n">
        <v>17</v>
      </c>
      <c r="E5602" s="7" t="n">
        <v>60383</v>
      </c>
      <c r="F5602" s="7" t="s">
        <v>573</v>
      </c>
      <c r="G5602" s="7" t="n">
        <v>2</v>
      </c>
      <c r="H5602" s="7" t="n">
        <v>3</v>
      </c>
      <c r="I5602" s="7" t="n">
        <v>17</v>
      </c>
      <c r="J5602" s="7" t="n">
        <v>60384</v>
      </c>
      <c r="K5602" s="7" t="s">
        <v>493</v>
      </c>
      <c r="L5602" s="7" t="n">
        <v>2</v>
      </c>
      <c r="M5602" s="7" t="n">
        <v>3</v>
      </c>
      <c r="N5602" s="7" t="n">
        <v>17</v>
      </c>
      <c r="O5602" s="7" t="n">
        <v>60385</v>
      </c>
      <c r="P5602" s="7" t="s">
        <v>494</v>
      </c>
      <c r="Q5602" s="7" t="n">
        <v>2</v>
      </c>
      <c r="R5602" s="7" t="n">
        <v>3</v>
      </c>
      <c r="S5602" s="7" t="n">
        <v>17</v>
      </c>
      <c r="T5602" s="7" t="n">
        <v>60386</v>
      </c>
      <c r="U5602" s="7" t="s">
        <v>574</v>
      </c>
      <c r="V5602" s="7" t="n">
        <v>2</v>
      </c>
      <c r="W5602" s="7" t="n">
        <v>0</v>
      </c>
    </row>
    <row r="5603" spans="1:13">
      <c r="A5603" t="s">
        <v>4</v>
      </c>
      <c r="B5603" s="4" t="s">
        <v>5</v>
      </c>
    </row>
    <row r="5604" spans="1:13">
      <c r="A5604" t="n">
        <v>58035</v>
      </c>
      <c r="B5604" s="40" t="n">
        <v>28</v>
      </c>
    </row>
    <row r="5605" spans="1:13">
      <c r="A5605" t="s">
        <v>4</v>
      </c>
      <c r="B5605" s="4" t="s">
        <v>5</v>
      </c>
      <c r="C5605" s="4" t="s">
        <v>7</v>
      </c>
      <c r="D5605" s="4" t="s">
        <v>11</v>
      </c>
      <c r="E5605" s="4" t="s">
        <v>8</v>
      </c>
      <c r="F5605" s="4" t="s">
        <v>8</v>
      </c>
      <c r="G5605" s="4" t="s">
        <v>8</v>
      </c>
      <c r="H5605" s="4" t="s">
        <v>8</v>
      </c>
    </row>
    <row r="5606" spans="1:13">
      <c r="A5606" t="n">
        <v>58036</v>
      </c>
      <c r="B5606" s="38" t="n">
        <v>51</v>
      </c>
      <c r="C5606" s="7" t="n">
        <v>3</v>
      </c>
      <c r="D5606" s="7" t="n">
        <v>0</v>
      </c>
      <c r="E5606" s="7" t="s">
        <v>117</v>
      </c>
      <c r="F5606" s="7" t="s">
        <v>183</v>
      </c>
      <c r="G5606" s="7" t="s">
        <v>86</v>
      </c>
      <c r="H5606" s="7" t="s">
        <v>87</v>
      </c>
    </row>
    <row r="5607" spans="1:13">
      <c r="A5607" t="s">
        <v>4</v>
      </c>
      <c r="B5607" s="4" t="s">
        <v>5</v>
      </c>
      <c r="C5607" s="4" t="s">
        <v>11</v>
      </c>
      <c r="D5607" s="4" t="s">
        <v>7</v>
      </c>
      <c r="E5607" s="4" t="s">
        <v>13</v>
      </c>
      <c r="F5607" s="4" t="s">
        <v>11</v>
      </c>
    </row>
    <row r="5608" spans="1:13">
      <c r="A5608" t="n">
        <v>58049</v>
      </c>
      <c r="B5608" s="41" t="n">
        <v>59</v>
      </c>
      <c r="C5608" s="7" t="n">
        <v>0</v>
      </c>
      <c r="D5608" s="7" t="n">
        <v>1</v>
      </c>
      <c r="E5608" s="7" t="n">
        <v>0.0799999982118607</v>
      </c>
      <c r="F5608" s="7" t="n">
        <v>0</v>
      </c>
    </row>
    <row r="5609" spans="1:13">
      <c r="A5609" t="s">
        <v>4</v>
      </c>
      <c r="B5609" s="4" t="s">
        <v>5</v>
      </c>
      <c r="C5609" s="4" t="s">
        <v>11</v>
      </c>
    </row>
    <row r="5610" spans="1:13">
      <c r="A5610" t="n">
        <v>58059</v>
      </c>
      <c r="B5610" s="24" t="n">
        <v>16</v>
      </c>
      <c r="C5610" s="7" t="n">
        <v>1300</v>
      </c>
    </row>
    <row r="5611" spans="1:13">
      <c r="A5611" t="s">
        <v>4</v>
      </c>
      <c r="B5611" s="4" t="s">
        <v>5</v>
      </c>
      <c r="C5611" s="4" t="s">
        <v>7</v>
      </c>
      <c r="D5611" s="4" t="s">
        <v>11</v>
      </c>
      <c r="E5611" s="4" t="s">
        <v>8</v>
      </c>
    </row>
    <row r="5612" spans="1:13">
      <c r="A5612" t="n">
        <v>58062</v>
      </c>
      <c r="B5612" s="38" t="n">
        <v>51</v>
      </c>
      <c r="C5612" s="7" t="n">
        <v>4</v>
      </c>
      <c r="D5612" s="7" t="n">
        <v>0</v>
      </c>
      <c r="E5612" s="7" t="s">
        <v>121</v>
      </c>
    </row>
    <row r="5613" spans="1:13">
      <c r="A5613" t="s">
        <v>4</v>
      </c>
      <c r="B5613" s="4" t="s">
        <v>5</v>
      </c>
      <c r="C5613" s="4" t="s">
        <v>11</v>
      </c>
    </row>
    <row r="5614" spans="1:13">
      <c r="A5614" t="n">
        <v>58076</v>
      </c>
      <c r="B5614" s="24" t="n">
        <v>16</v>
      </c>
      <c r="C5614" s="7" t="n">
        <v>0</v>
      </c>
    </row>
    <row r="5615" spans="1:13">
      <c r="A5615" t="s">
        <v>4</v>
      </c>
      <c r="B5615" s="4" t="s">
        <v>5</v>
      </c>
      <c r="C5615" s="4" t="s">
        <v>11</v>
      </c>
      <c r="D5615" s="4" t="s">
        <v>7</v>
      </c>
      <c r="E5615" s="4" t="s">
        <v>14</v>
      </c>
      <c r="F5615" s="4" t="s">
        <v>79</v>
      </c>
      <c r="G5615" s="4" t="s">
        <v>7</v>
      </c>
      <c r="H5615" s="4" t="s">
        <v>7</v>
      </c>
      <c r="I5615" s="4" t="s">
        <v>7</v>
      </c>
      <c r="J5615" s="4" t="s">
        <v>14</v>
      </c>
      <c r="K5615" s="4" t="s">
        <v>79</v>
      </c>
      <c r="L5615" s="4" t="s">
        <v>7</v>
      </c>
      <c r="M5615" s="4" t="s">
        <v>7</v>
      </c>
    </row>
    <row r="5616" spans="1:13">
      <c r="A5616" t="n">
        <v>58079</v>
      </c>
      <c r="B5616" s="39" t="n">
        <v>26</v>
      </c>
      <c r="C5616" s="7" t="n">
        <v>0</v>
      </c>
      <c r="D5616" s="7" t="n">
        <v>17</v>
      </c>
      <c r="E5616" s="7" t="n">
        <v>60387</v>
      </c>
      <c r="F5616" s="7" t="s">
        <v>575</v>
      </c>
      <c r="G5616" s="7" t="n">
        <v>2</v>
      </c>
      <c r="H5616" s="7" t="n">
        <v>3</v>
      </c>
      <c r="I5616" s="7" t="n">
        <v>17</v>
      </c>
      <c r="J5616" s="7" t="n">
        <v>60388</v>
      </c>
      <c r="K5616" s="7" t="s">
        <v>576</v>
      </c>
      <c r="L5616" s="7" t="n">
        <v>2</v>
      </c>
      <c r="M5616" s="7" t="n">
        <v>0</v>
      </c>
    </row>
    <row r="5617" spans="1:23">
      <c r="A5617" t="s">
        <v>4</v>
      </c>
      <c r="B5617" s="4" t="s">
        <v>5</v>
      </c>
    </row>
    <row r="5618" spans="1:23">
      <c r="A5618" t="n">
        <v>58233</v>
      </c>
      <c r="B5618" s="40" t="n">
        <v>28</v>
      </c>
    </row>
    <row r="5619" spans="1:23">
      <c r="A5619" t="s">
        <v>4</v>
      </c>
      <c r="B5619" s="4" t="s">
        <v>5</v>
      </c>
      <c r="C5619" s="4" t="s">
        <v>7</v>
      </c>
      <c r="D5619" s="4" t="s">
        <v>11</v>
      </c>
      <c r="E5619" s="4" t="s">
        <v>8</v>
      </c>
    </row>
    <row r="5620" spans="1:23">
      <c r="A5620" t="n">
        <v>58234</v>
      </c>
      <c r="B5620" s="38" t="n">
        <v>51</v>
      </c>
      <c r="C5620" s="7" t="n">
        <v>4</v>
      </c>
      <c r="D5620" s="7" t="n">
        <v>4</v>
      </c>
      <c r="E5620" s="7" t="s">
        <v>231</v>
      </c>
    </row>
    <row r="5621" spans="1:23">
      <c r="A5621" t="s">
        <v>4</v>
      </c>
      <c r="B5621" s="4" t="s">
        <v>5</v>
      </c>
      <c r="C5621" s="4" t="s">
        <v>11</v>
      </c>
    </row>
    <row r="5622" spans="1:23">
      <c r="A5622" t="n">
        <v>58247</v>
      </c>
      <c r="B5622" s="24" t="n">
        <v>16</v>
      </c>
      <c r="C5622" s="7" t="n">
        <v>0</v>
      </c>
    </row>
    <row r="5623" spans="1:23">
      <c r="A5623" t="s">
        <v>4</v>
      </c>
      <c r="B5623" s="4" t="s">
        <v>5</v>
      </c>
      <c r="C5623" s="4" t="s">
        <v>11</v>
      </c>
      <c r="D5623" s="4" t="s">
        <v>7</v>
      </c>
      <c r="E5623" s="4" t="s">
        <v>14</v>
      </c>
      <c r="F5623" s="4" t="s">
        <v>79</v>
      </c>
      <c r="G5623" s="4" t="s">
        <v>7</v>
      </c>
      <c r="H5623" s="4" t="s">
        <v>7</v>
      </c>
      <c r="I5623" s="4" t="s">
        <v>7</v>
      </c>
      <c r="J5623" s="4" t="s">
        <v>14</v>
      </c>
      <c r="K5623" s="4" t="s">
        <v>79</v>
      </c>
      <c r="L5623" s="4" t="s">
        <v>7</v>
      </c>
      <c r="M5623" s="4" t="s">
        <v>7</v>
      </c>
      <c r="N5623" s="4" t="s">
        <v>7</v>
      </c>
      <c r="O5623" s="4" t="s">
        <v>14</v>
      </c>
      <c r="P5623" s="4" t="s">
        <v>79</v>
      </c>
      <c r="Q5623" s="4" t="s">
        <v>7</v>
      </c>
      <c r="R5623" s="4" t="s">
        <v>7</v>
      </c>
      <c r="S5623" s="4" t="s">
        <v>7</v>
      </c>
      <c r="T5623" s="4" t="s">
        <v>14</v>
      </c>
      <c r="U5623" s="4" t="s">
        <v>79</v>
      </c>
      <c r="V5623" s="4" t="s">
        <v>7</v>
      </c>
      <c r="W5623" s="4" t="s">
        <v>7</v>
      </c>
      <c r="X5623" s="4" t="s">
        <v>7</v>
      </c>
      <c r="Y5623" s="4" t="s">
        <v>14</v>
      </c>
      <c r="Z5623" s="4" t="s">
        <v>79</v>
      </c>
      <c r="AA5623" s="4" t="s">
        <v>7</v>
      </c>
      <c r="AB5623" s="4" t="s">
        <v>7</v>
      </c>
    </row>
    <row r="5624" spans="1:23">
      <c r="A5624" t="n">
        <v>58250</v>
      </c>
      <c r="B5624" s="39" t="n">
        <v>26</v>
      </c>
      <c r="C5624" s="7" t="n">
        <v>4</v>
      </c>
      <c r="D5624" s="7" t="n">
        <v>17</v>
      </c>
      <c r="E5624" s="7" t="n">
        <v>60389</v>
      </c>
      <c r="F5624" s="7" t="s">
        <v>577</v>
      </c>
      <c r="G5624" s="7" t="n">
        <v>2</v>
      </c>
      <c r="H5624" s="7" t="n">
        <v>3</v>
      </c>
      <c r="I5624" s="7" t="n">
        <v>17</v>
      </c>
      <c r="J5624" s="7" t="n">
        <v>60390</v>
      </c>
      <c r="K5624" s="7" t="s">
        <v>578</v>
      </c>
      <c r="L5624" s="7" t="n">
        <v>2</v>
      </c>
      <c r="M5624" s="7" t="n">
        <v>3</v>
      </c>
      <c r="N5624" s="7" t="n">
        <v>17</v>
      </c>
      <c r="O5624" s="7" t="n">
        <v>60391</v>
      </c>
      <c r="P5624" s="7" t="s">
        <v>579</v>
      </c>
      <c r="Q5624" s="7" t="n">
        <v>2</v>
      </c>
      <c r="R5624" s="7" t="n">
        <v>3</v>
      </c>
      <c r="S5624" s="7" t="n">
        <v>17</v>
      </c>
      <c r="T5624" s="7" t="n">
        <v>60392</v>
      </c>
      <c r="U5624" s="7" t="s">
        <v>580</v>
      </c>
      <c r="V5624" s="7" t="n">
        <v>2</v>
      </c>
      <c r="W5624" s="7" t="n">
        <v>3</v>
      </c>
      <c r="X5624" s="7" t="n">
        <v>17</v>
      </c>
      <c r="Y5624" s="7" t="n">
        <v>60393</v>
      </c>
      <c r="Z5624" s="7" t="s">
        <v>581</v>
      </c>
      <c r="AA5624" s="7" t="n">
        <v>2</v>
      </c>
      <c r="AB5624" s="7" t="n">
        <v>0</v>
      </c>
    </row>
    <row r="5625" spans="1:23">
      <c r="A5625" t="s">
        <v>4</v>
      </c>
      <c r="B5625" s="4" t="s">
        <v>5</v>
      </c>
    </row>
    <row r="5626" spans="1:23">
      <c r="A5626" t="n">
        <v>58614</v>
      </c>
      <c r="B5626" s="40" t="n">
        <v>28</v>
      </c>
    </row>
    <row r="5627" spans="1:23">
      <c r="A5627" t="s">
        <v>4</v>
      </c>
      <c r="B5627" s="4" t="s">
        <v>5</v>
      </c>
      <c r="C5627" s="4" t="s">
        <v>7</v>
      </c>
      <c r="D5627" s="4" t="s">
        <v>11</v>
      </c>
      <c r="E5627" s="4" t="s">
        <v>8</v>
      </c>
    </row>
    <row r="5628" spans="1:23">
      <c r="A5628" t="n">
        <v>58615</v>
      </c>
      <c r="B5628" s="38" t="n">
        <v>51</v>
      </c>
      <c r="C5628" s="7" t="n">
        <v>4</v>
      </c>
      <c r="D5628" s="7" t="n">
        <v>0</v>
      </c>
      <c r="E5628" s="7" t="s">
        <v>121</v>
      </c>
    </row>
    <row r="5629" spans="1:23">
      <c r="A5629" t="s">
        <v>4</v>
      </c>
      <c r="B5629" s="4" t="s">
        <v>5</v>
      </c>
      <c r="C5629" s="4" t="s">
        <v>11</v>
      </c>
    </row>
    <row r="5630" spans="1:23">
      <c r="A5630" t="n">
        <v>58629</v>
      </c>
      <c r="B5630" s="24" t="n">
        <v>16</v>
      </c>
      <c r="C5630" s="7" t="n">
        <v>0</v>
      </c>
    </row>
    <row r="5631" spans="1:23">
      <c r="A5631" t="s">
        <v>4</v>
      </c>
      <c r="B5631" s="4" t="s">
        <v>5</v>
      </c>
      <c r="C5631" s="4" t="s">
        <v>11</v>
      </c>
      <c r="D5631" s="4" t="s">
        <v>7</v>
      </c>
      <c r="E5631" s="4" t="s">
        <v>14</v>
      </c>
      <c r="F5631" s="4" t="s">
        <v>79</v>
      </c>
      <c r="G5631" s="4" t="s">
        <v>7</v>
      </c>
      <c r="H5631" s="4" t="s">
        <v>7</v>
      </c>
    </row>
    <row r="5632" spans="1:23">
      <c r="A5632" t="n">
        <v>58632</v>
      </c>
      <c r="B5632" s="39" t="n">
        <v>26</v>
      </c>
      <c r="C5632" s="7" t="n">
        <v>0</v>
      </c>
      <c r="D5632" s="7" t="n">
        <v>17</v>
      </c>
      <c r="E5632" s="7" t="n">
        <v>60291</v>
      </c>
      <c r="F5632" s="7" t="s">
        <v>452</v>
      </c>
      <c r="G5632" s="7" t="n">
        <v>2</v>
      </c>
      <c r="H5632" s="7" t="n">
        <v>0</v>
      </c>
    </row>
    <row r="5633" spans="1:28">
      <c r="A5633" t="s">
        <v>4</v>
      </c>
      <c r="B5633" s="4" t="s">
        <v>5</v>
      </c>
    </row>
    <row r="5634" spans="1:28">
      <c r="A5634" t="n">
        <v>58649</v>
      </c>
      <c r="B5634" s="40" t="n">
        <v>28</v>
      </c>
    </row>
    <row r="5635" spans="1:28">
      <c r="A5635" t="s">
        <v>4</v>
      </c>
      <c r="B5635" s="4" t="s">
        <v>5</v>
      </c>
      <c r="C5635" s="4" t="s">
        <v>11</v>
      </c>
      <c r="D5635" s="4" t="s">
        <v>7</v>
      </c>
    </row>
    <row r="5636" spans="1:28">
      <c r="A5636" t="n">
        <v>58650</v>
      </c>
      <c r="B5636" s="44" t="n">
        <v>89</v>
      </c>
      <c r="C5636" s="7" t="n">
        <v>65533</v>
      </c>
      <c r="D5636" s="7" t="n">
        <v>1</v>
      </c>
    </row>
    <row r="5637" spans="1:28">
      <c r="A5637" t="s">
        <v>4</v>
      </c>
      <c r="B5637" s="4" t="s">
        <v>5</v>
      </c>
      <c r="C5637" s="4" t="s">
        <v>7</v>
      </c>
      <c r="D5637" s="4" t="s">
        <v>11</v>
      </c>
      <c r="E5637" s="4" t="s">
        <v>13</v>
      </c>
    </row>
    <row r="5638" spans="1:28">
      <c r="A5638" t="n">
        <v>58654</v>
      </c>
      <c r="B5638" s="17" t="n">
        <v>58</v>
      </c>
      <c r="C5638" s="7" t="n">
        <v>101</v>
      </c>
      <c r="D5638" s="7" t="n">
        <v>500</v>
      </c>
      <c r="E5638" s="7" t="n">
        <v>1</v>
      </c>
    </row>
    <row r="5639" spans="1:28">
      <c r="A5639" t="s">
        <v>4</v>
      </c>
      <c r="B5639" s="4" t="s">
        <v>5</v>
      </c>
      <c r="C5639" s="4" t="s">
        <v>7</v>
      </c>
      <c r="D5639" s="4" t="s">
        <v>11</v>
      </c>
    </row>
    <row r="5640" spans="1:28">
      <c r="A5640" t="n">
        <v>58662</v>
      </c>
      <c r="B5640" s="17" t="n">
        <v>58</v>
      </c>
      <c r="C5640" s="7" t="n">
        <v>254</v>
      </c>
      <c r="D5640" s="7" t="n">
        <v>0</v>
      </c>
    </row>
    <row r="5641" spans="1:28">
      <c r="A5641" t="s">
        <v>4</v>
      </c>
      <c r="B5641" s="4" t="s">
        <v>5</v>
      </c>
      <c r="C5641" s="4" t="s">
        <v>7</v>
      </c>
    </row>
    <row r="5642" spans="1:28">
      <c r="A5642" t="n">
        <v>58666</v>
      </c>
      <c r="B5642" s="35" t="n">
        <v>45</v>
      </c>
      <c r="C5642" s="7" t="n">
        <v>0</v>
      </c>
    </row>
    <row r="5643" spans="1:28">
      <c r="A5643" t="s">
        <v>4</v>
      </c>
      <c r="B5643" s="4" t="s">
        <v>5</v>
      </c>
      <c r="C5643" s="4" t="s">
        <v>7</v>
      </c>
      <c r="D5643" s="4" t="s">
        <v>7</v>
      </c>
      <c r="E5643" s="4" t="s">
        <v>13</v>
      </c>
      <c r="F5643" s="4" t="s">
        <v>13</v>
      </c>
      <c r="G5643" s="4" t="s">
        <v>13</v>
      </c>
      <c r="H5643" s="4" t="s">
        <v>11</v>
      </c>
    </row>
    <row r="5644" spans="1:28">
      <c r="A5644" t="n">
        <v>58668</v>
      </c>
      <c r="B5644" s="35" t="n">
        <v>45</v>
      </c>
      <c r="C5644" s="7" t="n">
        <v>2</v>
      </c>
      <c r="D5644" s="7" t="n">
        <v>3</v>
      </c>
      <c r="E5644" s="7" t="n">
        <v>-1.10000002384186</v>
      </c>
      <c r="F5644" s="7" t="n">
        <v>0.230000004172325</v>
      </c>
      <c r="G5644" s="7" t="n">
        <v>-11.210000038147</v>
      </c>
      <c r="H5644" s="7" t="n">
        <v>0</v>
      </c>
    </row>
    <row r="5645" spans="1:28">
      <c r="A5645" t="s">
        <v>4</v>
      </c>
      <c r="B5645" s="4" t="s">
        <v>5</v>
      </c>
      <c r="C5645" s="4" t="s">
        <v>7</v>
      </c>
      <c r="D5645" s="4" t="s">
        <v>7</v>
      </c>
      <c r="E5645" s="4" t="s">
        <v>13</v>
      </c>
      <c r="F5645" s="4" t="s">
        <v>13</v>
      </c>
      <c r="G5645" s="4" t="s">
        <v>13</v>
      </c>
      <c r="H5645" s="4" t="s">
        <v>11</v>
      </c>
      <c r="I5645" s="4" t="s">
        <v>7</v>
      </c>
    </row>
    <row r="5646" spans="1:28">
      <c r="A5646" t="n">
        <v>58685</v>
      </c>
      <c r="B5646" s="35" t="n">
        <v>45</v>
      </c>
      <c r="C5646" s="7" t="n">
        <v>4</v>
      </c>
      <c r="D5646" s="7" t="n">
        <v>3</v>
      </c>
      <c r="E5646" s="7" t="n">
        <v>357.540008544922</v>
      </c>
      <c r="F5646" s="7" t="n">
        <v>234.199996948242</v>
      </c>
      <c r="G5646" s="7" t="n">
        <v>0</v>
      </c>
      <c r="H5646" s="7" t="n">
        <v>0</v>
      </c>
      <c r="I5646" s="7" t="n">
        <v>0</v>
      </c>
    </row>
    <row r="5647" spans="1:28">
      <c r="A5647" t="s">
        <v>4</v>
      </c>
      <c r="B5647" s="4" t="s">
        <v>5</v>
      </c>
      <c r="C5647" s="4" t="s">
        <v>7</v>
      </c>
      <c r="D5647" s="4" t="s">
        <v>7</v>
      </c>
      <c r="E5647" s="4" t="s">
        <v>13</v>
      </c>
      <c r="F5647" s="4" t="s">
        <v>11</v>
      </c>
    </row>
    <row r="5648" spans="1:28">
      <c r="A5648" t="n">
        <v>58703</v>
      </c>
      <c r="B5648" s="35" t="n">
        <v>45</v>
      </c>
      <c r="C5648" s="7" t="n">
        <v>5</v>
      </c>
      <c r="D5648" s="7" t="n">
        <v>3</v>
      </c>
      <c r="E5648" s="7" t="n">
        <v>1.20000004768372</v>
      </c>
      <c r="F5648" s="7" t="n">
        <v>0</v>
      </c>
    </row>
    <row r="5649" spans="1:9">
      <c r="A5649" t="s">
        <v>4</v>
      </c>
      <c r="B5649" s="4" t="s">
        <v>5</v>
      </c>
      <c r="C5649" s="4" t="s">
        <v>7</v>
      </c>
      <c r="D5649" s="4" t="s">
        <v>7</v>
      </c>
      <c r="E5649" s="4" t="s">
        <v>13</v>
      </c>
      <c r="F5649" s="4" t="s">
        <v>11</v>
      </c>
    </row>
    <row r="5650" spans="1:9">
      <c r="A5650" t="n">
        <v>58712</v>
      </c>
      <c r="B5650" s="35" t="n">
        <v>45</v>
      </c>
      <c r="C5650" s="7" t="n">
        <v>11</v>
      </c>
      <c r="D5650" s="7" t="n">
        <v>3</v>
      </c>
      <c r="E5650" s="7" t="n">
        <v>28.7000007629395</v>
      </c>
      <c r="F5650" s="7" t="n">
        <v>0</v>
      </c>
    </row>
    <row r="5651" spans="1:9">
      <c r="A5651" t="s">
        <v>4</v>
      </c>
      <c r="B5651" s="4" t="s">
        <v>5</v>
      </c>
      <c r="C5651" s="4" t="s">
        <v>7</v>
      </c>
      <c r="D5651" s="4" t="s">
        <v>11</v>
      </c>
    </row>
    <row r="5652" spans="1:9">
      <c r="A5652" t="n">
        <v>58721</v>
      </c>
      <c r="B5652" s="17" t="n">
        <v>58</v>
      </c>
      <c r="C5652" s="7" t="n">
        <v>255</v>
      </c>
      <c r="D5652" s="7" t="n">
        <v>0</v>
      </c>
    </row>
    <row r="5653" spans="1:9">
      <c r="A5653" t="s">
        <v>4</v>
      </c>
      <c r="B5653" s="4" t="s">
        <v>5</v>
      </c>
      <c r="C5653" s="4" t="s">
        <v>11</v>
      </c>
      <c r="D5653" s="4" t="s">
        <v>7</v>
      </c>
      <c r="E5653" s="4" t="s">
        <v>13</v>
      </c>
      <c r="F5653" s="4" t="s">
        <v>11</v>
      </c>
    </row>
    <row r="5654" spans="1:9">
      <c r="A5654" t="n">
        <v>58725</v>
      </c>
      <c r="B5654" s="41" t="n">
        <v>59</v>
      </c>
      <c r="C5654" s="7" t="n">
        <v>0</v>
      </c>
      <c r="D5654" s="7" t="n">
        <v>8</v>
      </c>
      <c r="E5654" s="7" t="n">
        <v>0.150000005960464</v>
      </c>
      <c r="F5654" s="7" t="n">
        <v>0</v>
      </c>
    </row>
    <row r="5655" spans="1:9">
      <c r="A5655" t="s">
        <v>4</v>
      </c>
      <c r="B5655" s="4" t="s">
        <v>5</v>
      </c>
      <c r="C5655" s="4" t="s">
        <v>11</v>
      </c>
    </row>
    <row r="5656" spans="1:9">
      <c r="A5656" t="n">
        <v>58735</v>
      </c>
      <c r="B5656" s="24" t="n">
        <v>16</v>
      </c>
      <c r="C5656" s="7" t="n">
        <v>1500</v>
      </c>
    </row>
    <row r="5657" spans="1:9">
      <c r="A5657" t="s">
        <v>4</v>
      </c>
      <c r="B5657" s="4" t="s">
        <v>5</v>
      </c>
      <c r="C5657" s="4" t="s">
        <v>11</v>
      </c>
      <c r="D5657" s="4" t="s">
        <v>7</v>
      </c>
      <c r="E5657" s="4" t="s">
        <v>13</v>
      </c>
      <c r="F5657" s="4" t="s">
        <v>11</v>
      </c>
    </row>
    <row r="5658" spans="1:9">
      <c r="A5658" t="n">
        <v>58738</v>
      </c>
      <c r="B5658" s="41" t="n">
        <v>59</v>
      </c>
      <c r="C5658" s="7" t="n">
        <v>0</v>
      </c>
      <c r="D5658" s="7" t="n">
        <v>255</v>
      </c>
      <c r="E5658" s="7" t="n">
        <v>0</v>
      </c>
      <c r="F5658" s="7" t="n">
        <v>0</v>
      </c>
    </row>
    <row r="5659" spans="1:9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8</v>
      </c>
    </row>
    <row r="5660" spans="1:9">
      <c r="A5660" t="n">
        <v>58748</v>
      </c>
      <c r="B5660" s="38" t="n">
        <v>51</v>
      </c>
      <c r="C5660" s="7" t="n">
        <v>4</v>
      </c>
      <c r="D5660" s="7" t="n">
        <v>0</v>
      </c>
      <c r="E5660" s="7" t="s">
        <v>453</v>
      </c>
    </row>
    <row r="5661" spans="1:9">
      <c r="A5661" t="s">
        <v>4</v>
      </c>
      <c r="B5661" s="4" t="s">
        <v>5</v>
      </c>
      <c r="C5661" s="4" t="s">
        <v>11</v>
      </c>
    </row>
    <row r="5662" spans="1:9">
      <c r="A5662" t="n">
        <v>58762</v>
      </c>
      <c r="B5662" s="24" t="n">
        <v>16</v>
      </c>
      <c r="C5662" s="7" t="n">
        <v>0</v>
      </c>
    </row>
    <row r="5663" spans="1:9">
      <c r="A5663" t="s">
        <v>4</v>
      </c>
      <c r="B5663" s="4" t="s">
        <v>5</v>
      </c>
      <c r="C5663" s="4" t="s">
        <v>11</v>
      </c>
      <c r="D5663" s="4" t="s">
        <v>7</v>
      </c>
      <c r="E5663" s="4" t="s">
        <v>14</v>
      </c>
      <c r="F5663" s="4" t="s">
        <v>79</v>
      </c>
      <c r="G5663" s="4" t="s">
        <v>7</v>
      </c>
      <c r="H5663" s="4" t="s">
        <v>7</v>
      </c>
    </row>
    <row r="5664" spans="1:9">
      <c r="A5664" t="n">
        <v>58765</v>
      </c>
      <c r="B5664" s="39" t="n">
        <v>26</v>
      </c>
      <c r="C5664" s="7" t="n">
        <v>0</v>
      </c>
      <c r="D5664" s="7" t="n">
        <v>17</v>
      </c>
      <c r="E5664" s="7" t="n">
        <v>60292</v>
      </c>
      <c r="F5664" s="7" t="s">
        <v>503</v>
      </c>
      <c r="G5664" s="7" t="n">
        <v>2</v>
      </c>
      <c r="H5664" s="7" t="n">
        <v>0</v>
      </c>
    </row>
    <row r="5665" spans="1:8">
      <c r="A5665" t="s">
        <v>4</v>
      </c>
      <c r="B5665" s="4" t="s">
        <v>5</v>
      </c>
    </row>
    <row r="5666" spans="1:8">
      <c r="A5666" t="n">
        <v>58788</v>
      </c>
      <c r="B5666" s="40" t="n">
        <v>28</v>
      </c>
    </row>
    <row r="5667" spans="1:8">
      <c r="A5667" t="s">
        <v>4</v>
      </c>
      <c r="B5667" s="4" t="s">
        <v>5</v>
      </c>
      <c r="C5667" s="4" t="s">
        <v>11</v>
      </c>
    </row>
    <row r="5668" spans="1:8">
      <c r="A5668" t="n">
        <v>58789</v>
      </c>
      <c r="B5668" s="24" t="n">
        <v>16</v>
      </c>
      <c r="C5668" s="7" t="n">
        <v>500</v>
      </c>
    </row>
    <row r="5669" spans="1:8">
      <c r="A5669" t="s">
        <v>4</v>
      </c>
      <c r="B5669" s="4" t="s">
        <v>5</v>
      </c>
      <c r="C5669" s="4" t="s">
        <v>7</v>
      </c>
      <c r="D5669" s="4" t="s">
        <v>13</v>
      </c>
      <c r="E5669" s="4" t="s">
        <v>13</v>
      </c>
      <c r="F5669" s="4" t="s">
        <v>13</v>
      </c>
    </row>
    <row r="5670" spans="1:8">
      <c r="A5670" t="n">
        <v>58792</v>
      </c>
      <c r="B5670" s="35" t="n">
        <v>45</v>
      </c>
      <c r="C5670" s="7" t="n">
        <v>9</v>
      </c>
      <c r="D5670" s="7" t="n">
        <v>0.0199999995529652</v>
      </c>
      <c r="E5670" s="7" t="n">
        <v>0.0199999995529652</v>
      </c>
      <c r="F5670" s="7" t="n">
        <v>0.5</v>
      </c>
    </row>
    <row r="5671" spans="1:8">
      <c r="A5671" t="s">
        <v>4</v>
      </c>
      <c r="B5671" s="4" t="s">
        <v>5</v>
      </c>
      <c r="C5671" s="4" t="s">
        <v>7</v>
      </c>
      <c r="D5671" s="4" t="s">
        <v>7</v>
      </c>
      <c r="E5671" s="4" t="s">
        <v>13</v>
      </c>
      <c r="F5671" s="4" t="s">
        <v>11</v>
      </c>
    </row>
    <row r="5672" spans="1:8">
      <c r="A5672" t="n">
        <v>58806</v>
      </c>
      <c r="B5672" s="35" t="n">
        <v>45</v>
      </c>
      <c r="C5672" s="7" t="n">
        <v>5</v>
      </c>
      <c r="D5672" s="7" t="n">
        <v>3</v>
      </c>
      <c r="E5672" s="7" t="n">
        <v>1.39999997615814</v>
      </c>
      <c r="F5672" s="7" t="n">
        <v>500</v>
      </c>
    </row>
    <row r="5673" spans="1:8">
      <c r="A5673" t="s">
        <v>4</v>
      </c>
      <c r="B5673" s="4" t="s">
        <v>5</v>
      </c>
      <c r="C5673" s="4" t="s">
        <v>7</v>
      </c>
      <c r="D5673" s="4" t="s">
        <v>11</v>
      </c>
      <c r="E5673" s="4" t="s">
        <v>8</v>
      </c>
    </row>
    <row r="5674" spans="1:8">
      <c r="A5674" t="n">
        <v>58815</v>
      </c>
      <c r="B5674" s="38" t="n">
        <v>51</v>
      </c>
      <c r="C5674" s="7" t="n">
        <v>4</v>
      </c>
      <c r="D5674" s="7" t="n">
        <v>0</v>
      </c>
      <c r="E5674" s="7" t="s">
        <v>455</v>
      </c>
    </row>
    <row r="5675" spans="1:8">
      <c r="A5675" t="s">
        <v>4</v>
      </c>
      <c r="B5675" s="4" t="s">
        <v>5</v>
      </c>
      <c r="C5675" s="4" t="s">
        <v>11</v>
      </c>
    </row>
    <row r="5676" spans="1:8">
      <c r="A5676" t="n">
        <v>58829</v>
      </c>
      <c r="B5676" s="24" t="n">
        <v>16</v>
      </c>
      <c r="C5676" s="7" t="n">
        <v>0</v>
      </c>
    </row>
    <row r="5677" spans="1:8">
      <c r="A5677" t="s">
        <v>4</v>
      </c>
      <c r="B5677" s="4" t="s">
        <v>5</v>
      </c>
      <c r="C5677" s="4" t="s">
        <v>11</v>
      </c>
      <c r="D5677" s="4" t="s">
        <v>7</v>
      </c>
      <c r="E5677" s="4" t="s">
        <v>14</v>
      </c>
      <c r="F5677" s="4" t="s">
        <v>79</v>
      </c>
      <c r="G5677" s="4" t="s">
        <v>7</v>
      </c>
      <c r="H5677" s="4" t="s">
        <v>7</v>
      </c>
    </row>
    <row r="5678" spans="1:8">
      <c r="A5678" t="n">
        <v>58832</v>
      </c>
      <c r="B5678" s="39" t="n">
        <v>26</v>
      </c>
      <c r="C5678" s="7" t="n">
        <v>0</v>
      </c>
      <c r="D5678" s="7" t="n">
        <v>17</v>
      </c>
      <c r="E5678" s="7" t="n">
        <v>60293</v>
      </c>
      <c r="F5678" s="7" t="s">
        <v>504</v>
      </c>
      <c r="G5678" s="7" t="n">
        <v>2</v>
      </c>
      <c r="H5678" s="7" t="n">
        <v>0</v>
      </c>
    </row>
    <row r="5679" spans="1:8">
      <c r="A5679" t="s">
        <v>4</v>
      </c>
      <c r="B5679" s="4" t="s">
        <v>5</v>
      </c>
    </row>
    <row r="5680" spans="1:8">
      <c r="A5680" t="n">
        <v>58860</v>
      </c>
      <c r="B5680" s="40" t="n">
        <v>28</v>
      </c>
    </row>
    <row r="5681" spans="1:8">
      <c r="A5681" t="s">
        <v>4</v>
      </c>
      <c r="B5681" s="4" t="s">
        <v>5</v>
      </c>
      <c r="C5681" s="4" t="s">
        <v>11</v>
      </c>
      <c r="D5681" s="4" t="s">
        <v>7</v>
      </c>
    </row>
    <row r="5682" spans="1:8">
      <c r="A5682" t="n">
        <v>58861</v>
      </c>
      <c r="B5682" s="44" t="n">
        <v>89</v>
      </c>
      <c r="C5682" s="7" t="n">
        <v>65533</v>
      </c>
      <c r="D5682" s="7" t="n">
        <v>1</v>
      </c>
    </row>
    <row r="5683" spans="1:8">
      <c r="A5683" t="s">
        <v>4</v>
      </c>
      <c r="B5683" s="4" t="s">
        <v>5</v>
      </c>
      <c r="C5683" s="4" t="s">
        <v>7</v>
      </c>
      <c r="D5683" s="4" t="s">
        <v>11</v>
      </c>
      <c r="E5683" s="4" t="s">
        <v>11</v>
      </c>
      <c r="F5683" s="4" t="s">
        <v>7</v>
      </c>
    </row>
    <row r="5684" spans="1:8">
      <c r="A5684" t="n">
        <v>58865</v>
      </c>
      <c r="B5684" s="43" t="n">
        <v>25</v>
      </c>
      <c r="C5684" s="7" t="n">
        <v>1</v>
      </c>
      <c r="D5684" s="7" t="n">
        <v>60</v>
      </c>
      <c r="E5684" s="7" t="n">
        <v>640</v>
      </c>
      <c r="F5684" s="7" t="n">
        <v>2</v>
      </c>
    </row>
    <row r="5685" spans="1:8">
      <c r="A5685" t="s">
        <v>4</v>
      </c>
      <c r="B5685" s="4" t="s">
        <v>5</v>
      </c>
      <c r="C5685" s="4" t="s">
        <v>7</v>
      </c>
      <c r="D5685" s="4" t="s">
        <v>11</v>
      </c>
      <c r="E5685" s="4" t="s">
        <v>8</v>
      </c>
    </row>
    <row r="5686" spans="1:8">
      <c r="A5686" t="n">
        <v>58872</v>
      </c>
      <c r="B5686" s="38" t="n">
        <v>51</v>
      </c>
      <c r="C5686" s="7" t="n">
        <v>4</v>
      </c>
      <c r="D5686" s="7" t="n">
        <v>4</v>
      </c>
      <c r="E5686" s="7" t="s">
        <v>505</v>
      </c>
    </row>
    <row r="5687" spans="1:8">
      <c r="A5687" t="s">
        <v>4</v>
      </c>
      <c r="B5687" s="4" t="s">
        <v>5</v>
      </c>
      <c r="C5687" s="4" t="s">
        <v>11</v>
      </c>
    </row>
    <row r="5688" spans="1:8">
      <c r="A5688" t="n">
        <v>58885</v>
      </c>
      <c r="B5688" s="24" t="n">
        <v>16</v>
      </c>
      <c r="C5688" s="7" t="n">
        <v>0</v>
      </c>
    </row>
    <row r="5689" spans="1:8">
      <c r="A5689" t="s">
        <v>4</v>
      </c>
      <c r="B5689" s="4" t="s">
        <v>5</v>
      </c>
      <c r="C5689" s="4" t="s">
        <v>11</v>
      </c>
      <c r="D5689" s="4" t="s">
        <v>7</v>
      </c>
      <c r="E5689" s="4" t="s">
        <v>14</v>
      </c>
      <c r="F5689" s="4" t="s">
        <v>79</v>
      </c>
      <c r="G5689" s="4" t="s">
        <v>7</v>
      </c>
      <c r="H5689" s="4" t="s">
        <v>7</v>
      </c>
      <c r="I5689" s="4" t="s">
        <v>7</v>
      </c>
      <c r="J5689" s="4" t="s">
        <v>14</v>
      </c>
      <c r="K5689" s="4" t="s">
        <v>79</v>
      </c>
      <c r="L5689" s="4" t="s">
        <v>7</v>
      </c>
      <c r="M5689" s="4" t="s">
        <v>7</v>
      </c>
    </row>
    <row r="5690" spans="1:8">
      <c r="A5690" t="n">
        <v>58888</v>
      </c>
      <c r="B5690" s="39" t="n">
        <v>26</v>
      </c>
      <c r="C5690" s="7" t="n">
        <v>4</v>
      </c>
      <c r="D5690" s="7" t="n">
        <v>17</v>
      </c>
      <c r="E5690" s="7" t="n">
        <v>60394</v>
      </c>
      <c r="F5690" s="7" t="s">
        <v>582</v>
      </c>
      <c r="G5690" s="7" t="n">
        <v>2</v>
      </c>
      <c r="H5690" s="7" t="n">
        <v>3</v>
      </c>
      <c r="I5690" s="7" t="n">
        <v>17</v>
      </c>
      <c r="J5690" s="7" t="n">
        <v>60395</v>
      </c>
      <c r="K5690" s="7" t="s">
        <v>583</v>
      </c>
      <c r="L5690" s="7" t="n">
        <v>2</v>
      </c>
      <c r="M5690" s="7" t="n">
        <v>0</v>
      </c>
    </row>
    <row r="5691" spans="1:8">
      <c r="A5691" t="s">
        <v>4</v>
      </c>
      <c r="B5691" s="4" t="s">
        <v>5</v>
      </c>
    </row>
    <row r="5692" spans="1:8">
      <c r="A5692" t="n">
        <v>59076</v>
      </c>
      <c r="B5692" s="40" t="n">
        <v>28</v>
      </c>
    </row>
    <row r="5693" spans="1:8">
      <c r="A5693" t="s">
        <v>4</v>
      </c>
      <c r="B5693" s="4" t="s">
        <v>5</v>
      </c>
      <c r="C5693" s="4" t="s">
        <v>7</v>
      </c>
      <c r="D5693" s="4" t="s">
        <v>11</v>
      </c>
      <c r="E5693" s="4" t="s">
        <v>11</v>
      </c>
      <c r="F5693" s="4" t="s">
        <v>7</v>
      </c>
    </row>
    <row r="5694" spans="1:8">
      <c r="A5694" t="n">
        <v>59077</v>
      </c>
      <c r="B5694" s="43" t="n">
        <v>25</v>
      </c>
      <c r="C5694" s="7" t="n">
        <v>1</v>
      </c>
      <c r="D5694" s="7" t="n">
        <v>65535</v>
      </c>
      <c r="E5694" s="7" t="n">
        <v>65535</v>
      </c>
      <c r="F5694" s="7" t="n">
        <v>0</v>
      </c>
    </row>
    <row r="5695" spans="1:8">
      <c r="A5695" t="s">
        <v>4</v>
      </c>
      <c r="B5695" s="4" t="s">
        <v>5</v>
      </c>
      <c r="C5695" s="4" t="s">
        <v>7</v>
      </c>
      <c r="D5695" s="4" t="s">
        <v>11</v>
      </c>
      <c r="E5695" s="4" t="s">
        <v>8</v>
      </c>
    </row>
    <row r="5696" spans="1:8">
      <c r="A5696" t="n">
        <v>59084</v>
      </c>
      <c r="B5696" s="38" t="n">
        <v>51</v>
      </c>
      <c r="C5696" s="7" t="n">
        <v>4</v>
      </c>
      <c r="D5696" s="7" t="n">
        <v>0</v>
      </c>
      <c r="E5696" s="7" t="s">
        <v>446</v>
      </c>
    </row>
    <row r="5697" spans="1:13">
      <c r="A5697" t="s">
        <v>4</v>
      </c>
      <c r="B5697" s="4" t="s">
        <v>5</v>
      </c>
      <c r="C5697" s="4" t="s">
        <v>11</v>
      </c>
    </row>
    <row r="5698" spans="1:13">
      <c r="A5698" t="n">
        <v>59097</v>
      </c>
      <c r="B5698" s="24" t="n">
        <v>16</v>
      </c>
      <c r="C5698" s="7" t="n">
        <v>0</v>
      </c>
    </row>
    <row r="5699" spans="1:13">
      <c r="A5699" t="s">
        <v>4</v>
      </c>
      <c r="B5699" s="4" t="s">
        <v>5</v>
      </c>
      <c r="C5699" s="4" t="s">
        <v>11</v>
      </c>
      <c r="D5699" s="4" t="s">
        <v>7</v>
      </c>
      <c r="E5699" s="4" t="s">
        <v>14</v>
      </c>
      <c r="F5699" s="4" t="s">
        <v>79</v>
      </c>
      <c r="G5699" s="4" t="s">
        <v>7</v>
      </c>
      <c r="H5699" s="4" t="s">
        <v>7</v>
      </c>
      <c r="I5699" s="4" t="s">
        <v>7</v>
      </c>
      <c r="J5699" s="4" t="s">
        <v>14</v>
      </c>
      <c r="K5699" s="4" t="s">
        <v>79</v>
      </c>
      <c r="L5699" s="4" t="s">
        <v>7</v>
      </c>
      <c r="M5699" s="4" t="s">
        <v>7</v>
      </c>
      <c r="N5699" s="4" t="s">
        <v>7</v>
      </c>
      <c r="O5699" s="4" t="s">
        <v>14</v>
      </c>
      <c r="P5699" s="4" t="s">
        <v>79</v>
      </c>
      <c r="Q5699" s="4" t="s">
        <v>7</v>
      </c>
      <c r="R5699" s="4" t="s">
        <v>7</v>
      </c>
      <c r="S5699" s="4" t="s">
        <v>7</v>
      </c>
      <c r="T5699" s="4" t="s">
        <v>14</v>
      </c>
      <c r="U5699" s="4" t="s">
        <v>79</v>
      </c>
      <c r="V5699" s="4" t="s">
        <v>7</v>
      </c>
      <c r="W5699" s="4" t="s">
        <v>7</v>
      </c>
      <c r="X5699" s="4" t="s">
        <v>7</v>
      </c>
      <c r="Y5699" s="4" t="s">
        <v>14</v>
      </c>
      <c r="Z5699" s="4" t="s">
        <v>79</v>
      </c>
      <c r="AA5699" s="4" t="s">
        <v>7</v>
      </c>
      <c r="AB5699" s="4" t="s">
        <v>7</v>
      </c>
    </row>
    <row r="5700" spans="1:13">
      <c r="A5700" t="n">
        <v>59100</v>
      </c>
      <c r="B5700" s="39" t="n">
        <v>26</v>
      </c>
      <c r="C5700" s="7" t="n">
        <v>0</v>
      </c>
      <c r="D5700" s="7" t="n">
        <v>17</v>
      </c>
      <c r="E5700" s="7" t="n">
        <v>60296</v>
      </c>
      <c r="F5700" s="7" t="s">
        <v>460</v>
      </c>
      <c r="G5700" s="7" t="n">
        <v>2</v>
      </c>
      <c r="H5700" s="7" t="n">
        <v>3</v>
      </c>
      <c r="I5700" s="7" t="n">
        <v>17</v>
      </c>
      <c r="J5700" s="7" t="n">
        <v>60298</v>
      </c>
      <c r="K5700" s="7" t="s">
        <v>461</v>
      </c>
      <c r="L5700" s="7" t="n">
        <v>2</v>
      </c>
      <c r="M5700" s="7" t="n">
        <v>3</v>
      </c>
      <c r="N5700" s="7" t="n">
        <v>17</v>
      </c>
      <c r="O5700" s="7" t="n">
        <v>60299</v>
      </c>
      <c r="P5700" s="7" t="s">
        <v>462</v>
      </c>
      <c r="Q5700" s="7" t="n">
        <v>2</v>
      </c>
      <c r="R5700" s="7" t="n">
        <v>3</v>
      </c>
      <c r="S5700" s="7" t="n">
        <v>17</v>
      </c>
      <c r="T5700" s="7" t="n">
        <v>60300</v>
      </c>
      <c r="U5700" s="7" t="s">
        <v>508</v>
      </c>
      <c r="V5700" s="7" t="n">
        <v>2</v>
      </c>
      <c r="W5700" s="7" t="n">
        <v>3</v>
      </c>
      <c r="X5700" s="7" t="n">
        <v>17</v>
      </c>
      <c r="Y5700" s="7" t="n">
        <v>60301</v>
      </c>
      <c r="Z5700" s="7" t="s">
        <v>464</v>
      </c>
      <c r="AA5700" s="7" t="n">
        <v>2</v>
      </c>
      <c r="AB5700" s="7" t="n">
        <v>0</v>
      </c>
    </row>
    <row r="5701" spans="1:13">
      <c r="A5701" t="s">
        <v>4</v>
      </c>
      <c r="B5701" s="4" t="s">
        <v>5</v>
      </c>
    </row>
    <row r="5702" spans="1:13">
      <c r="A5702" t="n">
        <v>59495</v>
      </c>
      <c r="B5702" s="40" t="n">
        <v>28</v>
      </c>
    </row>
    <row r="5703" spans="1:13">
      <c r="A5703" t="s">
        <v>4</v>
      </c>
      <c r="B5703" s="4" t="s">
        <v>5</v>
      </c>
      <c r="C5703" s="4" t="s">
        <v>11</v>
      </c>
      <c r="D5703" s="4" t="s">
        <v>7</v>
      </c>
    </row>
    <row r="5704" spans="1:13">
      <c r="A5704" t="n">
        <v>59496</v>
      </c>
      <c r="B5704" s="44" t="n">
        <v>89</v>
      </c>
      <c r="C5704" s="7" t="n">
        <v>65533</v>
      </c>
      <c r="D5704" s="7" t="n">
        <v>1</v>
      </c>
    </row>
    <row r="5705" spans="1:13">
      <c r="A5705" t="s">
        <v>4</v>
      </c>
      <c r="B5705" s="4" t="s">
        <v>5</v>
      </c>
      <c r="C5705" s="4" t="s">
        <v>7</v>
      </c>
      <c r="D5705" s="4" t="s">
        <v>11</v>
      </c>
      <c r="E5705" s="4" t="s">
        <v>13</v>
      </c>
    </row>
    <row r="5706" spans="1:13">
      <c r="A5706" t="n">
        <v>59500</v>
      </c>
      <c r="B5706" s="17" t="n">
        <v>58</v>
      </c>
      <c r="C5706" s="7" t="n">
        <v>101</v>
      </c>
      <c r="D5706" s="7" t="n">
        <v>300</v>
      </c>
      <c r="E5706" s="7" t="n">
        <v>1</v>
      </c>
    </row>
    <row r="5707" spans="1:13">
      <c r="A5707" t="s">
        <v>4</v>
      </c>
      <c r="B5707" s="4" t="s">
        <v>5</v>
      </c>
      <c r="C5707" s="4" t="s">
        <v>7</v>
      </c>
      <c r="D5707" s="4" t="s">
        <v>11</v>
      </c>
    </row>
    <row r="5708" spans="1:13">
      <c r="A5708" t="n">
        <v>59508</v>
      </c>
      <c r="B5708" s="17" t="n">
        <v>58</v>
      </c>
      <c r="C5708" s="7" t="n">
        <v>254</v>
      </c>
      <c r="D5708" s="7" t="n">
        <v>0</v>
      </c>
    </row>
    <row r="5709" spans="1:13">
      <c r="A5709" t="s">
        <v>4</v>
      </c>
      <c r="B5709" s="4" t="s">
        <v>5</v>
      </c>
      <c r="C5709" s="4" t="s">
        <v>7</v>
      </c>
      <c r="D5709" s="4" t="s">
        <v>7</v>
      </c>
      <c r="E5709" s="4" t="s">
        <v>13</v>
      </c>
      <c r="F5709" s="4" t="s">
        <v>13</v>
      </c>
      <c r="G5709" s="4" t="s">
        <v>13</v>
      </c>
      <c r="H5709" s="4" t="s">
        <v>11</v>
      </c>
    </row>
    <row r="5710" spans="1:13">
      <c r="A5710" t="n">
        <v>59512</v>
      </c>
      <c r="B5710" s="35" t="n">
        <v>45</v>
      </c>
      <c r="C5710" s="7" t="n">
        <v>2</v>
      </c>
      <c r="D5710" s="7" t="n">
        <v>3</v>
      </c>
      <c r="E5710" s="7" t="n">
        <v>-1.77999997138977</v>
      </c>
      <c r="F5710" s="7" t="n">
        <v>0.230000004172325</v>
      </c>
      <c r="G5710" s="7" t="n">
        <v>-10.7600002288818</v>
      </c>
      <c r="H5710" s="7" t="n">
        <v>0</v>
      </c>
    </row>
    <row r="5711" spans="1:13">
      <c r="A5711" t="s">
        <v>4</v>
      </c>
      <c r="B5711" s="4" t="s">
        <v>5</v>
      </c>
      <c r="C5711" s="4" t="s">
        <v>7</v>
      </c>
      <c r="D5711" s="4" t="s">
        <v>7</v>
      </c>
      <c r="E5711" s="4" t="s">
        <v>13</v>
      </c>
      <c r="F5711" s="4" t="s">
        <v>13</v>
      </c>
      <c r="G5711" s="4" t="s">
        <v>13</v>
      </c>
      <c r="H5711" s="4" t="s">
        <v>11</v>
      </c>
      <c r="I5711" s="4" t="s">
        <v>7</v>
      </c>
    </row>
    <row r="5712" spans="1:13">
      <c r="A5712" t="n">
        <v>59529</v>
      </c>
      <c r="B5712" s="35" t="n">
        <v>45</v>
      </c>
      <c r="C5712" s="7" t="n">
        <v>4</v>
      </c>
      <c r="D5712" s="7" t="n">
        <v>3</v>
      </c>
      <c r="E5712" s="7" t="n">
        <v>10.3599996566772</v>
      </c>
      <c r="F5712" s="7" t="n">
        <v>185.830001831055</v>
      </c>
      <c r="G5712" s="7" t="n">
        <v>4.55999994277954</v>
      </c>
      <c r="H5712" s="7" t="n">
        <v>0</v>
      </c>
      <c r="I5712" s="7" t="n">
        <v>0</v>
      </c>
    </row>
    <row r="5713" spans="1:28">
      <c r="A5713" t="s">
        <v>4</v>
      </c>
      <c r="B5713" s="4" t="s">
        <v>5</v>
      </c>
      <c r="C5713" s="4" t="s">
        <v>7</v>
      </c>
      <c r="D5713" s="4" t="s">
        <v>7</v>
      </c>
      <c r="E5713" s="4" t="s">
        <v>13</v>
      </c>
      <c r="F5713" s="4" t="s">
        <v>11</v>
      </c>
    </row>
    <row r="5714" spans="1:28">
      <c r="A5714" t="n">
        <v>59547</v>
      </c>
      <c r="B5714" s="35" t="n">
        <v>45</v>
      </c>
      <c r="C5714" s="7" t="n">
        <v>5</v>
      </c>
      <c r="D5714" s="7" t="n">
        <v>3</v>
      </c>
      <c r="E5714" s="7" t="n">
        <v>1.20000004768372</v>
      </c>
      <c r="F5714" s="7" t="n">
        <v>0</v>
      </c>
    </row>
    <row r="5715" spans="1:28">
      <c r="A5715" t="s">
        <v>4</v>
      </c>
      <c r="B5715" s="4" t="s">
        <v>5</v>
      </c>
      <c r="C5715" s="4" t="s">
        <v>7</v>
      </c>
      <c r="D5715" s="4" t="s">
        <v>7</v>
      </c>
      <c r="E5715" s="4" t="s">
        <v>13</v>
      </c>
      <c r="F5715" s="4" t="s">
        <v>11</v>
      </c>
    </row>
    <row r="5716" spans="1:28">
      <c r="A5716" t="n">
        <v>59556</v>
      </c>
      <c r="B5716" s="35" t="n">
        <v>45</v>
      </c>
      <c r="C5716" s="7" t="n">
        <v>11</v>
      </c>
      <c r="D5716" s="7" t="n">
        <v>3</v>
      </c>
      <c r="E5716" s="7" t="n">
        <v>28.7000007629395</v>
      </c>
      <c r="F5716" s="7" t="n">
        <v>0</v>
      </c>
    </row>
    <row r="5717" spans="1:28">
      <c r="A5717" t="s">
        <v>4</v>
      </c>
      <c r="B5717" s="4" t="s">
        <v>5</v>
      </c>
      <c r="C5717" s="4" t="s">
        <v>7</v>
      </c>
      <c r="D5717" s="4" t="s">
        <v>7</v>
      </c>
      <c r="E5717" s="4" t="s">
        <v>13</v>
      </c>
      <c r="F5717" s="4" t="s">
        <v>13</v>
      </c>
      <c r="G5717" s="4" t="s">
        <v>13</v>
      </c>
      <c r="H5717" s="4" t="s">
        <v>11</v>
      </c>
      <c r="I5717" s="4" t="s">
        <v>7</v>
      </c>
    </row>
    <row r="5718" spans="1:28">
      <c r="A5718" t="n">
        <v>59565</v>
      </c>
      <c r="B5718" s="35" t="n">
        <v>45</v>
      </c>
      <c r="C5718" s="7" t="n">
        <v>4</v>
      </c>
      <c r="D5718" s="7" t="n">
        <v>3</v>
      </c>
      <c r="E5718" s="7" t="n">
        <v>4.8899998664856</v>
      </c>
      <c r="F5718" s="7" t="n">
        <v>172.210006713867</v>
      </c>
      <c r="G5718" s="7" t="n">
        <v>4.55999994277954</v>
      </c>
      <c r="H5718" s="7" t="n">
        <v>20000</v>
      </c>
      <c r="I5718" s="7" t="n">
        <v>1</v>
      </c>
    </row>
    <row r="5719" spans="1:28">
      <c r="A5719" t="s">
        <v>4</v>
      </c>
      <c r="B5719" s="4" t="s">
        <v>5</v>
      </c>
      <c r="C5719" s="4" t="s">
        <v>7</v>
      </c>
      <c r="D5719" s="4" t="s">
        <v>11</v>
      </c>
      <c r="E5719" s="4" t="s">
        <v>8</v>
      </c>
      <c r="F5719" s="4" t="s">
        <v>8</v>
      </c>
      <c r="G5719" s="4" t="s">
        <v>8</v>
      </c>
      <c r="H5719" s="4" t="s">
        <v>8</v>
      </c>
    </row>
    <row r="5720" spans="1:28">
      <c r="A5720" t="n">
        <v>59583</v>
      </c>
      <c r="B5720" s="38" t="n">
        <v>51</v>
      </c>
      <c r="C5720" s="7" t="n">
        <v>3</v>
      </c>
      <c r="D5720" s="7" t="n">
        <v>4</v>
      </c>
      <c r="E5720" s="7" t="s">
        <v>183</v>
      </c>
      <c r="F5720" s="7" t="s">
        <v>276</v>
      </c>
      <c r="G5720" s="7" t="s">
        <v>86</v>
      </c>
      <c r="H5720" s="7" t="s">
        <v>87</v>
      </c>
    </row>
    <row r="5721" spans="1:28">
      <c r="A5721" t="s">
        <v>4</v>
      </c>
      <c r="B5721" s="4" t="s">
        <v>5</v>
      </c>
      <c r="C5721" s="4" t="s">
        <v>7</v>
      </c>
      <c r="D5721" s="4" t="s">
        <v>11</v>
      </c>
    </row>
    <row r="5722" spans="1:28">
      <c r="A5722" t="n">
        <v>59596</v>
      </c>
      <c r="B5722" s="17" t="n">
        <v>58</v>
      </c>
      <c r="C5722" s="7" t="n">
        <v>255</v>
      </c>
      <c r="D5722" s="7" t="n">
        <v>0</v>
      </c>
    </row>
    <row r="5723" spans="1:28">
      <c r="A5723" t="s">
        <v>4</v>
      </c>
      <c r="B5723" s="4" t="s">
        <v>5</v>
      </c>
      <c r="C5723" s="4" t="s">
        <v>7</v>
      </c>
      <c r="D5723" s="4" t="s">
        <v>11</v>
      </c>
      <c r="E5723" s="4" t="s">
        <v>8</v>
      </c>
    </row>
    <row r="5724" spans="1:28">
      <c r="A5724" t="n">
        <v>59600</v>
      </c>
      <c r="B5724" s="38" t="n">
        <v>51</v>
      </c>
      <c r="C5724" s="7" t="n">
        <v>4</v>
      </c>
      <c r="D5724" s="7" t="n">
        <v>4</v>
      </c>
      <c r="E5724" s="7" t="s">
        <v>446</v>
      </c>
    </row>
    <row r="5725" spans="1:28">
      <c r="A5725" t="s">
        <v>4</v>
      </c>
      <c r="B5725" s="4" t="s">
        <v>5</v>
      </c>
      <c r="C5725" s="4" t="s">
        <v>11</v>
      </c>
    </row>
    <row r="5726" spans="1:28">
      <c r="A5726" t="n">
        <v>59613</v>
      </c>
      <c r="B5726" s="24" t="n">
        <v>16</v>
      </c>
      <c r="C5726" s="7" t="n">
        <v>0</v>
      </c>
    </row>
    <row r="5727" spans="1:28">
      <c r="A5727" t="s">
        <v>4</v>
      </c>
      <c r="B5727" s="4" t="s">
        <v>5</v>
      </c>
      <c r="C5727" s="4" t="s">
        <v>11</v>
      </c>
      <c r="D5727" s="4" t="s">
        <v>7</v>
      </c>
      <c r="E5727" s="4" t="s">
        <v>14</v>
      </c>
      <c r="F5727" s="4" t="s">
        <v>79</v>
      </c>
      <c r="G5727" s="4" t="s">
        <v>7</v>
      </c>
      <c r="H5727" s="4" t="s">
        <v>7</v>
      </c>
      <c r="I5727" s="4" t="s">
        <v>7</v>
      </c>
      <c r="J5727" s="4" t="s">
        <v>14</v>
      </c>
      <c r="K5727" s="4" t="s">
        <v>79</v>
      </c>
      <c r="L5727" s="4" t="s">
        <v>7</v>
      </c>
      <c r="M5727" s="4" t="s">
        <v>7</v>
      </c>
      <c r="N5727" s="4" t="s">
        <v>7</v>
      </c>
      <c r="O5727" s="4" t="s">
        <v>14</v>
      </c>
      <c r="P5727" s="4" t="s">
        <v>79</v>
      </c>
      <c r="Q5727" s="4" t="s">
        <v>7</v>
      </c>
      <c r="R5727" s="4" t="s">
        <v>7</v>
      </c>
    </row>
    <row r="5728" spans="1:28">
      <c r="A5728" t="n">
        <v>59616</v>
      </c>
      <c r="B5728" s="39" t="n">
        <v>26</v>
      </c>
      <c r="C5728" s="7" t="n">
        <v>4</v>
      </c>
      <c r="D5728" s="7" t="n">
        <v>17</v>
      </c>
      <c r="E5728" s="7" t="n">
        <v>60396</v>
      </c>
      <c r="F5728" s="7" t="s">
        <v>584</v>
      </c>
      <c r="G5728" s="7" t="n">
        <v>2</v>
      </c>
      <c r="H5728" s="7" t="n">
        <v>3</v>
      </c>
      <c r="I5728" s="7" t="n">
        <v>17</v>
      </c>
      <c r="J5728" s="7" t="n">
        <v>60397</v>
      </c>
      <c r="K5728" s="7" t="s">
        <v>585</v>
      </c>
      <c r="L5728" s="7" t="n">
        <v>2</v>
      </c>
      <c r="M5728" s="7" t="n">
        <v>3</v>
      </c>
      <c r="N5728" s="7" t="n">
        <v>17</v>
      </c>
      <c r="O5728" s="7" t="n">
        <v>60398</v>
      </c>
      <c r="P5728" s="7" t="s">
        <v>586</v>
      </c>
      <c r="Q5728" s="7" t="n">
        <v>2</v>
      </c>
      <c r="R5728" s="7" t="n">
        <v>0</v>
      </c>
    </row>
    <row r="5729" spans="1:18">
      <c r="A5729" t="s">
        <v>4</v>
      </c>
      <c r="B5729" s="4" t="s">
        <v>5</v>
      </c>
    </row>
    <row r="5730" spans="1:18">
      <c r="A5730" t="n">
        <v>59839</v>
      </c>
      <c r="B5730" s="40" t="n">
        <v>28</v>
      </c>
    </row>
    <row r="5731" spans="1:18">
      <c r="A5731" t="s">
        <v>4</v>
      </c>
      <c r="B5731" s="4" t="s">
        <v>5</v>
      </c>
      <c r="C5731" s="4" t="s">
        <v>7</v>
      </c>
      <c r="D5731" s="4" t="s">
        <v>11</v>
      </c>
      <c r="E5731" s="4" t="s">
        <v>11</v>
      </c>
      <c r="F5731" s="4" t="s">
        <v>7</v>
      </c>
    </row>
    <row r="5732" spans="1:18">
      <c r="A5732" t="n">
        <v>59840</v>
      </c>
      <c r="B5732" s="43" t="n">
        <v>25</v>
      </c>
      <c r="C5732" s="7" t="n">
        <v>1</v>
      </c>
      <c r="D5732" s="7" t="n">
        <v>60</v>
      </c>
      <c r="E5732" s="7" t="n">
        <v>640</v>
      </c>
      <c r="F5732" s="7" t="n">
        <v>1</v>
      </c>
    </row>
    <row r="5733" spans="1:18">
      <c r="A5733" t="s">
        <v>4</v>
      </c>
      <c r="B5733" s="4" t="s">
        <v>5</v>
      </c>
      <c r="C5733" s="4" t="s">
        <v>7</v>
      </c>
      <c r="D5733" s="4" t="s">
        <v>11</v>
      </c>
      <c r="E5733" s="4" t="s">
        <v>8</v>
      </c>
    </row>
    <row r="5734" spans="1:18">
      <c r="A5734" t="n">
        <v>59847</v>
      </c>
      <c r="B5734" s="38" t="n">
        <v>51</v>
      </c>
      <c r="C5734" s="7" t="n">
        <v>4</v>
      </c>
      <c r="D5734" s="7" t="n">
        <v>0</v>
      </c>
      <c r="E5734" s="7" t="s">
        <v>240</v>
      </c>
    </row>
    <row r="5735" spans="1:18">
      <c r="A5735" t="s">
        <v>4</v>
      </c>
      <c r="B5735" s="4" t="s">
        <v>5</v>
      </c>
      <c r="C5735" s="4" t="s">
        <v>11</v>
      </c>
    </row>
    <row r="5736" spans="1:18">
      <c r="A5736" t="n">
        <v>59861</v>
      </c>
      <c r="B5736" s="24" t="n">
        <v>16</v>
      </c>
      <c r="C5736" s="7" t="n">
        <v>0</v>
      </c>
    </row>
    <row r="5737" spans="1:18">
      <c r="A5737" t="s">
        <v>4</v>
      </c>
      <c r="B5737" s="4" t="s">
        <v>5</v>
      </c>
      <c r="C5737" s="4" t="s">
        <v>11</v>
      </c>
      <c r="D5737" s="4" t="s">
        <v>7</v>
      </c>
      <c r="E5737" s="4" t="s">
        <v>14</v>
      </c>
      <c r="F5737" s="4" t="s">
        <v>79</v>
      </c>
      <c r="G5737" s="4" t="s">
        <v>7</v>
      </c>
      <c r="H5737" s="4" t="s">
        <v>7</v>
      </c>
      <c r="I5737" s="4" t="s">
        <v>7</v>
      </c>
      <c r="J5737" s="4" t="s">
        <v>14</v>
      </c>
      <c r="K5737" s="4" t="s">
        <v>79</v>
      </c>
      <c r="L5737" s="4" t="s">
        <v>7</v>
      </c>
      <c r="M5737" s="4" t="s">
        <v>7</v>
      </c>
      <c r="N5737" s="4" t="s">
        <v>7</v>
      </c>
      <c r="O5737" s="4" t="s">
        <v>14</v>
      </c>
      <c r="P5737" s="4" t="s">
        <v>79</v>
      </c>
      <c r="Q5737" s="4" t="s">
        <v>7</v>
      </c>
      <c r="R5737" s="4" t="s">
        <v>7</v>
      </c>
      <c r="S5737" s="4" t="s">
        <v>7</v>
      </c>
      <c r="T5737" s="4" t="s">
        <v>14</v>
      </c>
      <c r="U5737" s="4" t="s">
        <v>79</v>
      </c>
      <c r="V5737" s="4" t="s">
        <v>7</v>
      </c>
      <c r="W5737" s="4" t="s">
        <v>7</v>
      </c>
    </row>
    <row r="5738" spans="1:18">
      <c r="A5738" t="n">
        <v>59864</v>
      </c>
      <c r="B5738" s="39" t="n">
        <v>26</v>
      </c>
      <c r="C5738" s="7" t="n">
        <v>0</v>
      </c>
      <c r="D5738" s="7" t="n">
        <v>17</v>
      </c>
      <c r="E5738" s="7" t="n">
        <v>60399</v>
      </c>
      <c r="F5738" s="7" t="s">
        <v>587</v>
      </c>
      <c r="G5738" s="7" t="n">
        <v>2</v>
      </c>
      <c r="H5738" s="7" t="n">
        <v>3</v>
      </c>
      <c r="I5738" s="7" t="n">
        <v>17</v>
      </c>
      <c r="J5738" s="7" t="n">
        <v>60306</v>
      </c>
      <c r="K5738" s="7" t="s">
        <v>470</v>
      </c>
      <c r="L5738" s="7" t="n">
        <v>2</v>
      </c>
      <c r="M5738" s="7" t="n">
        <v>3</v>
      </c>
      <c r="N5738" s="7" t="n">
        <v>17</v>
      </c>
      <c r="O5738" s="7" t="n">
        <v>60307</v>
      </c>
      <c r="P5738" s="7" t="s">
        <v>471</v>
      </c>
      <c r="Q5738" s="7" t="n">
        <v>2</v>
      </c>
      <c r="R5738" s="7" t="n">
        <v>3</v>
      </c>
      <c r="S5738" s="7" t="n">
        <v>17</v>
      </c>
      <c r="T5738" s="7" t="n">
        <v>60308</v>
      </c>
      <c r="U5738" s="7" t="s">
        <v>472</v>
      </c>
      <c r="V5738" s="7" t="n">
        <v>2</v>
      </c>
      <c r="W5738" s="7" t="n">
        <v>0</v>
      </c>
    </row>
    <row r="5739" spans="1:18">
      <c r="A5739" t="s">
        <v>4</v>
      </c>
      <c r="B5739" s="4" t="s">
        <v>5</v>
      </c>
    </row>
    <row r="5740" spans="1:18">
      <c r="A5740" t="n">
        <v>60149</v>
      </c>
      <c r="B5740" s="40" t="n">
        <v>28</v>
      </c>
    </row>
    <row r="5741" spans="1:18">
      <c r="A5741" t="s">
        <v>4</v>
      </c>
      <c r="B5741" s="4" t="s">
        <v>5</v>
      </c>
      <c r="C5741" s="4" t="s">
        <v>7</v>
      </c>
      <c r="D5741" s="4" t="s">
        <v>11</v>
      </c>
      <c r="E5741" s="4" t="s">
        <v>11</v>
      </c>
      <c r="F5741" s="4" t="s">
        <v>7</v>
      </c>
    </row>
    <row r="5742" spans="1:18">
      <c r="A5742" t="n">
        <v>60150</v>
      </c>
      <c r="B5742" s="43" t="n">
        <v>25</v>
      </c>
      <c r="C5742" s="7" t="n">
        <v>1</v>
      </c>
      <c r="D5742" s="7" t="n">
        <v>65535</v>
      </c>
      <c r="E5742" s="7" t="n">
        <v>65535</v>
      </c>
      <c r="F5742" s="7" t="n">
        <v>0</v>
      </c>
    </row>
    <row r="5743" spans="1:18">
      <c r="A5743" t="s">
        <v>4</v>
      </c>
      <c r="B5743" s="4" t="s">
        <v>5</v>
      </c>
      <c r="C5743" s="4" t="s">
        <v>7</v>
      </c>
      <c r="D5743" s="4" t="s">
        <v>11</v>
      </c>
      <c r="E5743" s="4" t="s">
        <v>8</v>
      </c>
    </row>
    <row r="5744" spans="1:18">
      <c r="A5744" t="n">
        <v>60157</v>
      </c>
      <c r="B5744" s="38" t="n">
        <v>51</v>
      </c>
      <c r="C5744" s="7" t="n">
        <v>4</v>
      </c>
      <c r="D5744" s="7" t="n">
        <v>4</v>
      </c>
      <c r="E5744" s="7" t="s">
        <v>455</v>
      </c>
    </row>
    <row r="5745" spans="1:23">
      <c r="A5745" t="s">
        <v>4</v>
      </c>
      <c r="B5745" s="4" t="s">
        <v>5</v>
      </c>
      <c r="C5745" s="4" t="s">
        <v>11</v>
      </c>
    </row>
    <row r="5746" spans="1:23">
      <c r="A5746" t="n">
        <v>60171</v>
      </c>
      <c r="B5746" s="24" t="n">
        <v>16</v>
      </c>
      <c r="C5746" s="7" t="n">
        <v>0</v>
      </c>
    </row>
    <row r="5747" spans="1:23">
      <c r="A5747" t="s">
        <v>4</v>
      </c>
      <c r="B5747" s="4" t="s">
        <v>5</v>
      </c>
      <c r="C5747" s="4" t="s">
        <v>11</v>
      </c>
      <c r="D5747" s="4" t="s">
        <v>7</v>
      </c>
      <c r="E5747" s="4" t="s">
        <v>14</v>
      </c>
      <c r="F5747" s="4" t="s">
        <v>79</v>
      </c>
      <c r="G5747" s="4" t="s">
        <v>7</v>
      </c>
      <c r="H5747" s="4" t="s">
        <v>7</v>
      </c>
    </row>
    <row r="5748" spans="1:23">
      <c r="A5748" t="n">
        <v>60174</v>
      </c>
      <c r="B5748" s="39" t="n">
        <v>26</v>
      </c>
      <c r="C5748" s="7" t="n">
        <v>4</v>
      </c>
      <c r="D5748" s="7" t="n">
        <v>17</v>
      </c>
      <c r="E5748" s="7" t="n">
        <v>60400</v>
      </c>
      <c r="F5748" s="7" t="s">
        <v>514</v>
      </c>
      <c r="G5748" s="7" t="n">
        <v>2</v>
      </c>
      <c r="H5748" s="7" t="n">
        <v>0</v>
      </c>
    </row>
    <row r="5749" spans="1:23">
      <c r="A5749" t="s">
        <v>4</v>
      </c>
      <c r="B5749" s="4" t="s">
        <v>5</v>
      </c>
    </row>
    <row r="5750" spans="1:23">
      <c r="A5750" t="n">
        <v>60193</v>
      </c>
      <c r="B5750" s="40" t="n">
        <v>28</v>
      </c>
    </row>
    <row r="5751" spans="1:23">
      <c r="A5751" t="s">
        <v>4</v>
      </c>
      <c r="B5751" s="4" t="s">
        <v>5</v>
      </c>
      <c r="C5751" s="4" t="s">
        <v>11</v>
      </c>
      <c r="D5751" s="4" t="s">
        <v>7</v>
      </c>
    </row>
    <row r="5752" spans="1:23">
      <c r="A5752" t="n">
        <v>60194</v>
      </c>
      <c r="B5752" s="44" t="n">
        <v>89</v>
      </c>
      <c r="C5752" s="7" t="n">
        <v>65533</v>
      </c>
      <c r="D5752" s="7" t="n">
        <v>1</v>
      </c>
    </row>
    <row r="5753" spans="1:23">
      <c r="A5753" t="s">
        <v>4</v>
      </c>
      <c r="B5753" s="4" t="s">
        <v>5</v>
      </c>
      <c r="C5753" s="4" t="s">
        <v>7</v>
      </c>
      <c r="D5753" s="4" t="s">
        <v>11</v>
      </c>
      <c r="E5753" s="4" t="s">
        <v>13</v>
      </c>
    </row>
    <row r="5754" spans="1:23">
      <c r="A5754" t="n">
        <v>60198</v>
      </c>
      <c r="B5754" s="17" t="n">
        <v>58</v>
      </c>
      <c r="C5754" s="7" t="n">
        <v>101</v>
      </c>
      <c r="D5754" s="7" t="n">
        <v>1000</v>
      </c>
      <c r="E5754" s="7" t="n">
        <v>1</v>
      </c>
    </row>
    <row r="5755" spans="1:23">
      <c r="A5755" t="s">
        <v>4</v>
      </c>
      <c r="B5755" s="4" t="s">
        <v>5</v>
      </c>
      <c r="C5755" s="4" t="s">
        <v>7</v>
      </c>
      <c r="D5755" s="4" t="s">
        <v>11</v>
      </c>
    </row>
    <row r="5756" spans="1:23">
      <c r="A5756" t="n">
        <v>60206</v>
      </c>
      <c r="B5756" s="17" t="n">
        <v>58</v>
      </c>
      <c r="C5756" s="7" t="n">
        <v>254</v>
      </c>
      <c r="D5756" s="7" t="n">
        <v>0</v>
      </c>
    </row>
    <row r="5757" spans="1:23">
      <c r="A5757" t="s">
        <v>4</v>
      </c>
      <c r="B5757" s="4" t="s">
        <v>5</v>
      </c>
      <c r="C5757" s="4" t="s">
        <v>7</v>
      </c>
    </row>
    <row r="5758" spans="1:23">
      <c r="A5758" t="n">
        <v>60210</v>
      </c>
      <c r="B5758" s="31" t="n">
        <v>116</v>
      </c>
      <c r="C5758" s="7" t="n">
        <v>1</v>
      </c>
    </row>
    <row r="5759" spans="1:23">
      <c r="A5759" t="s">
        <v>4</v>
      </c>
      <c r="B5759" s="4" t="s">
        <v>5</v>
      </c>
      <c r="C5759" s="4" t="s">
        <v>7</v>
      </c>
      <c r="D5759" s="4" t="s">
        <v>7</v>
      </c>
      <c r="E5759" s="4" t="s">
        <v>13</v>
      </c>
      <c r="F5759" s="4" t="s">
        <v>13</v>
      </c>
      <c r="G5759" s="4" t="s">
        <v>13</v>
      </c>
      <c r="H5759" s="4" t="s">
        <v>11</v>
      </c>
    </row>
    <row r="5760" spans="1:23">
      <c r="A5760" t="n">
        <v>60212</v>
      </c>
      <c r="B5760" s="35" t="n">
        <v>45</v>
      </c>
      <c r="C5760" s="7" t="n">
        <v>2</v>
      </c>
      <c r="D5760" s="7" t="n">
        <v>3</v>
      </c>
      <c r="E5760" s="7" t="n">
        <v>-1.12999999523163</v>
      </c>
      <c r="F5760" s="7" t="n">
        <v>0.360000014305115</v>
      </c>
      <c r="G5760" s="7" t="n">
        <v>-11.4200000762939</v>
      </c>
      <c r="H5760" s="7" t="n">
        <v>0</v>
      </c>
    </row>
    <row r="5761" spans="1:8">
      <c r="A5761" t="s">
        <v>4</v>
      </c>
      <c r="B5761" s="4" t="s">
        <v>5</v>
      </c>
      <c r="C5761" s="4" t="s">
        <v>7</v>
      </c>
      <c r="D5761" s="4" t="s">
        <v>7</v>
      </c>
      <c r="E5761" s="4" t="s">
        <v>13</v>
      </c>
      <c r="F5761" s="4" t="s">
        <v>13</v>
      </c>
      <c r="G5761" s="4" t="s">
        <v>13</v>
      </c>
      <c r="H5761" s="4" t="s">
        <v>11</v>
      </c>
      <c r="I5761" s="4" t="s">
        <v>7</v>
      </c>
    </row>
    <row r="5762" spans="1:8">
      <c r="A5762" t="n">
        <v>60229</v>
      </c>
      <c r="B5762" s="35" t="n">
        <v>45</v>
      </c>
      <c r="C5762" s="7" t="n">
        <v>4</v>
      </c>
      <c r="D5762" s="7" t="n">
        <v>3</v>
      </c>
      <c r="E5762" s="7" t="n">
        <v>359.609985351563</v>
      </c>
      <c r="F5762" s="7" t="n">
        <v>81.6500015258789</v>
      </c>
      <c r="G5762" s="7" t="n">
        <v>0</v>
      </c>
      <c r="H5762" s="7" t="n">
        <v>0</v>
      </c>
      <c r="I5762" s="7" t="n">
        <v>0</v>
      </c>
    </row>
    <row r="5763" spans="1:8">
      <c r="A5763" t="s">
        <v>4</v>
      </c>
      <c r="B5763" s="4" t="s">
        <v>5</v>
      </c>
      <c r="C5763" s="4" t="s">
        <v>7</v>
      </c>
      <c r="D5763" s="4" t="s">
        <v>7</v>
      </c>
      <c r="E5763" s="4" t="s">
        <v>13</v>
      </c>
      <c r="F5763" s="4" t="s">
        <v>11</v>
      </c>
    </row>
    <row r="5764" spans="1:8">
      <c r="A5764" t="n">
        <v>60247</v>
      </c>
      <c r="B5764" s="35" t="n">
        <v>45</v>
      </c>
      <c r="C5764" s="7" t="n">
        <v>5</v>
      </c>
      <c r="D5764" s="7" t="n">
        <v>3</v>
      </c>
      <c r="E5764" s="7" t="n">
        <v>1.70000004768372</v>
      </c>
      <c r="F5764" s="7" t="n">
        <v>0</v>
      </c>
    </row>
    <row r="5765" spans="1:8">
      <c r="A5765" t="s">
        <v>4</v>
      </c>
      <c r="B5765" s="4" t="s">
        <v>5</v>
      </c>
      <c r="C5765" s="4" t="s">
        <v>7</v>
      </c>
      <c r="D5765" s="4" t="s">
        <v>7</v>
      </c>
      <c r="E5765" s="4" t="s">
        <v>13</v>
      </c>
      <c r="F5765" s="4" t="s">
        <v>11</v>
      </c>
    </row>
    <row r="5766" spans="1:8">
      <c r="A5766" t="n">
        <v>60256</v>
      </c>
      <c r="B5766" s="35" t="n">
        <v>45</v>
      </c>
      <c r="C5766" s="7" t="n">
        <v>11</v>
      </c>
      <c r="D5766" s="7" t="n">
        <v>3</v>
      </c>
      <c r="E5766" s="7" t="n">
        <v>28.7000007629395</v>
      </c>
      <c r="F5766" s="7" t="n">
        <v>0</v>
      </c>
    </row>
    <row r="5767" spans="1:8">
      <c r="A5767" t="s">
        <v>4</v>
      </c>
      <c r="B5767" s="4" t="s">
        <v>5</v>
      </c>
      <c r="C5767" s="4" t="s">
        <v>7</v>
      </c>
      <c r="D5767" s="4" t="s">
        <v>7</v>
      </c>
      <c r="E5767" s="4" t="s">
        <v>13</v>
      </c>
      <c r="F5767" s="4" t="s">
        <v>13</v>
      </c>
      <c r="G5767" s="4" t="s">
        <v>13</v>
      </c>
      <c r="H5767" s="4" t="s">
        <v>11</v>
      </c>
    </row>
    <row r="5768" spans="1:8">
      <c r="A5768" t="n">
        <v>60265</v>
      </c>
      <c r="B5768" s="35" t="n">
        <v>45</v>
      </c>
      <c r="C5768" s="7" t="n">
        <v>2</v>
      </c>
      <c r="D5768" s="7" t="n">
        <v>3</v>
      </c>
      <c r="E5768" s="7" t="n">
        <v>-1.3400000333786</v>
      </c>
      <c r="F5768" s="7" t="n">
        <v>1.53999996185303</v>
      </c>
      <c r="G5768" s="7" t="n">
        <v>-12.2299995422363</v>
      </c>
      <c r="H5768" s="7" t="n">
        <v>8000</v>
      </c>
    </row>
    <row r="5769" spans="1:8">
      <c r="A5769" t="s">
        <v>4</v>
      </c>
      <c r="B5769" s="4" t="s">
        <v>5</v>
      </c>
      <c r="C5769" s="4" t="s">
        <v>7</v>
      </c>
      <c r="D5769" s="4" t="s">
        <v>7</v>
      </c>
      <c r="E5769" s="4" t="s">
        <v>13</v>
      </c>
      <c r="F5769" s="4" t="s">
        <v>13</v>
      </c>
      <c r="G5769" s="4" t="s">
        <v>13</v>
      </c>
      <c r="H5769" s="4" t="s">
        <v>11</v>
      </c>
      <c r="I5769" s="4" t="s">
        <v>7</v>
      </c>
    </row>
    <row r="5770" spans="1:8">
      <c r="A5770" t="n">
        <v>60282</v>
      </c>
      <c r="B5770" s="35" t="n">
        <v>45</v>
      </c>
      <c r="C5770" s="7" t="n">
        <v>4</v>
      </c>
      <c r="D5770" s="7" t="n">
        <v>3</v>
      </c>
      <c r="E5770" s="7" t="n">
        <v>328.010009765625</v>
      </c>
      <c r="F5770" s="7" t="n">
        <v>17.1599998474121</v>
      </c>
      <c r="G5770" s="7" t="n">
        <v>0</v>
      </c>
      <c r="H5770" s="7" t="n">
        <v>8000</v>
      </c>
      <c r="I5770" s="7" t="n">
        <v>0</v>
      </c>
    </row>
    <row r="5771" spans="1:8">
      <c r="A5771" t="s">
        <v>4</v>
      </c>
      <c r="B5771" s="4" t="s">
        <v>5</v>
      </c>
      <c r="C5771" s="4" t="s">
        <v>11</v>
      </c>
    </row>
    <row r="5772" spans="1:8">
      <c r="A5772" t="n">
        <v>60300</v>
      </c>
      <c r="B5772" s="24" t="n">
        <v>16</v>
      </c>
      <c r="C5772" s="7" t="n">
        <v>6000</v>
      </c>
    </row>
    <row r="5773" spans="1:8">
      <c r="A5773" t="s">
        <v>4</v>
      </c>
      <c r="B5773" s="4" t="s">
        <v>5</v>
      </c>
      <c r="C5773" s="4" t="s">
        <v>7</v>
      </c>
      <c r="D5773" s="4" t="s">
        <v>11</v>
      </c>
      <c r="E5773" s="4" t="s">
        <v>7</v>
      </c>
    </row>
    <row r="5774" spans="1:8">
      <c r="A5774" t="n">
        <v>60303</v>
      </c>
      <c r="B5774" s="36" t="n">
        <v>49</v>
      </c>
      <c r="C5774" s="7" t="n">
        <v>1</v>
      </c>
      <c r="D5774" s="7" t="n">
        <v>4000</v>
      </c>
      <c r="E5774" s="7" t="n">
        <v>0</v>
      </c>
    </row>
    <row r="5775" spans="1:8">
      <c r="A5775" t="s">
        <v>4</v>
      </c>
      <c r="B5775" s="4" t="s">
        <v>5</v>
      </c>
      <c r="C5775" s="4" t="s">
        <v>7</v>
      </c>
      <c r="D5775" s="4" t="s">
        <v>11</v>
      </c>
      <c r="E5775" s="4" t="s">
        <v>11</v>
      </c>
    </row>
    <row r="5776" spans="1:8">
      <c r="A5776" t="n">
        <v>60308</v>
      </c>
      <c r="B5776" s="14" t="n">
        <v>50</v>
      </c>
      <c r="C5776" s="7" t="n">
        <v>1</v>
      </c>
      <c r="D5776" s="7" t="n">
        <v>8040</v>
      </c>
      <c r="E5776" s="7" t="n">
        <v>2000</v>
      </c>
    </row>
    <row r="5777" spans="1:9">
      <c r="A5777" t="s">
        <v>4</v>
      </c>
      <c r="B5777" s="4" t="s">
        <v>5</v>
      </c>
      <c r="C5777" s="4" t="s">
        <v>7</v>
      </c>
      <c r="D5777" s="4" t="s">
        <v>11</v>
      </c>
      <c r="E5777" s="4" t="s">
        <v>13</v>
      </c>
    </row>
    <row r="5778" spans="1:9">
      <c r="A5778" t="n">
        <v>60314</v>
      </c>
      <c r="B5778" s="17" t="n">
        <v>58</v>
      </c>
      <c r="C5778" s="7" t="n">
        <v>0</v>
      </c>
      <c r="D5778" s="7" t="n">
        <v>2000</v>
      </c>
      <c r="E5778" s="7" t="n">
        <v>1</v>
      </c>
    </row>
    <row r="5779" spans="1:9">
      <c r="A5779" t="s">
        <v>4</v>
      </c>
      <c r="B5779" s="4" t="s">
        <v>5</v>
      </c>
      <c r="C5779" s="4" t="s">
        <v>7</v>
      </c>
      <c r="D5779" s="4" t="s">
        <v>11</v>
      </c>
    </row>
    <row r="5780" spans="1:9">
      <c r="A5780" t="n">
        <v>60322</v>
      </c>
      <c r="B5780" s="17" t="n">
        <v>58</v>
      </c>
      <c r="C5780" s="7" t="n">
        <v>255</v>
      </c>
      <c r="D5780" s="7" t="n">
        <v>0</v>
      </c>
    </row>
    <row r="5781" spans="1:9">
      <c r="A5781" t="s">
        <v>4</v>
      </c>
      <c r="B5781" s="4" t="s">
        <v>5</v>
      </c>
      <c r="C5781" s="4" t="s">
        <v>7</v>
      </c>
      <c r="D5781" s="4" t="s">
        <v>7</v>
      </c>
    </row>
    <row r="5782" spans="1:9">
      <c r="A5782" t="n">
        <v>60326</v>
      </c>
      <c r="B5782" s="36" t="n">
        <v>49</v>
      </c>
      <c r="C5782" s="7" t="n">
        <v>2</v>
      </c>
      <c r="D5782" s="7" t="n">
        <v>0</v>
      </c>
    </row>
    <row r="5783" spans="1:9">
      <c r="A5783" t="s">
        <v>4</v>
      </c>
      <c r="B5783" s="4" t="s">
        <v>5</v>
      </c>
      <c r="C5783" s="4" t="s">
        <v>7</v>
      </c>
      <c r="D5783" s="4" t="s">
        <v>11</v>
      </c>
      <c r="E5783" s="4" t="s">
        <v>13</v>
      </c>
      <c r="F5783" s="4" t="s">
        <v>11</v>
      </c>
      <c r="G5783" s="4" t="s">
        <v>14</v>
      </c>
      <c r="H5783" s="4" t="s">
        <v>14</v>
      </c>
      <c r="I5783" s="4" t="s">
        <v>11</v>
      </c>
      <c r="J5783" s="4" t="s">
        <v>11</v>
      </c>
      <c r="K5783" s="4" t="s">
        <v>14</v>
      </c>
      <c r="L5783" s="4" t="s">
        <v>14</v>
      </c>
      <c r="M5783" s="4" t="s">
        <v>14</v>
      </c>
      <c r="N5783" s="4" t="s">
        <v>14</v>
      </c>
      <c r="O5783" s="4" t="s">
        <v>8</v>
      </c>
    </row>
    <row r="5784" spans="1:9">
      <c r="A5784" t="n">
        <v>60329</v>
      </c>
      <c r="B5784" s="14" t="n">
        <v>50</v>
      </c>
      <c r="C5784" s="7" t="n">
        <v>0</v>
      </c>
      <c r="D5784" s="7" t="n">
        <v>12101</v>
      </c>
      <c r="E5784" s="7" t="n">
        <v>1</v>
      </c>
      <c r="F5784" s="7" t="n">
        <v>0</v>
      </c>
      <c r="G5784" s="7" t="n">
        <v>0</v>
      </c>
      <c r="H5784" s="7" t="n">
        <v>0</v>
      </c>
      <c r="I5784" s="7" t="n">
        <v>0</v>
      </c>
      <c r="J5784" s="7" t="n">
        <v>65533</v>
      </c>
      <c r="K5784" s="7" t="n">
        <v>0</v>
      </c>
      <c r="L5784" s="7" t="n">
        <v>0</v>
      </c>
      <c r="M5784" s="7" t="n">
        <v>0</v>
      </c>
      <c r="N5784" s="7" t="n">
        <v>0</v>
      </c>
      <c r="O5784" s="7" t="s">
        <v>17</v>
      </c>
    </row>
    <row r="5785" spans="1:9">
      <c r="A5785" t="s">
        <v>4</v>
      </c>
      <c r="B5785" s="4" t="s">
        <v>5</v>
      </c>
      <c r="C5785" s="4" t="s">
        <v>7</v>
      </c>
      <c r="D5785" s="4" t="s">
        <v>11</v>
      </c>
      <c r="E5785" s="4" t="s">
        <v>11</v>
      </c>
      <c r="F5785" s="4" t="s">
        <v>11</v>
      </c>
      <c r="G5785" s="4" t="s">
        <v>11</v>
      </c>
      <c r="H5785" s="4" t="s">
        <v>7</v>
      </c>
    </row>
    <row r="5786" spans="1:9">
      <c r="A5786" t="n">
        <v>60368</v>
      </c>
      <c r="B5786" s="43" t="n">
        <v>25</v>
      </c>
      <c r="C5786" s="7" t="n">
        <v>5</v>
      </c>
      <c r="D5786" s="7" t="n">
        <v>65535</v>
      </c>
      <c r="E5786" s="7" t="n">
        <v>65535</v>
      </c>
      <c r="F5786" s="7" t="n">
        <v>65535</v>
      </c>
      <c r="G5786" s="7" t="n">
        <v>65535</v>
      </c>
      <c r="H5786" s="7" t="n">
        <v>0</v>
      </c>
    </row>
    <row r="5787" spans="1:9">
      <c r="A5787" t="s">
        <v>4</v>
      </c>
      <c r="B5787" s="4" t="s">
        <v>5</v>
      </c>
      <c r="C5787" s="4" t="s">
        <v>11</v>
      </c>
      <c r="D5787" s="4" t="s">
        <v>7</v>
      </c>
      <c r="E5787" s="4" t="s">
        <v>7</v>
      </c>
      <c r="F5787" s="4" t="s">
        <v>79</v>
      </c>
      <c r="G5787" s="4" t="s">
        <v>7</v>
      </c>
      <c r="H5787" s="4" t="s">
        <v>7</v>
      </c>
    </row>
    <row r="5788" spans="1:9">
      <c r="A5788" t="n">
        <v>60379</v>
      </c>
      <c r="B5788" s="58" t="n">
        <v>24</v>
      </c>
      <c r="C5788" s="7" t="n">
        <v>65533</v>
      </c>
      <c r="D5788" s="7" t="n">
        <v>11</v>
      </c>
      <c r="E5788" s="7" t="n">
        <v>6</v>
      </c>
      <c r="F5788" s="7" t="s">
        <v>588</v>
      </c>
      <c r="G5788" s="7" t="n">
        <v>2</v>
      </c>
      <c r="H5788" s="7" t="n">
        <v>0</v>
      </c>
    </row>
    <row r="5789" spans="1:9">
      <c r="A5789" t="s">
        <v>4</v>
      </c>
      <c r="B5789" s="4" t="s">
        <v>5</v>
      </c>
    </row>
    <row r="5790" spans="1:9">
      <c r="A5790" t="n">
        <v>60422</v>
      </c>
      <c r="B5790" s="40" t="n">
        <v>28</v>
      </c>
    </row>
    <row r="5791" spans="1:9">
      <c r="A5791" t="s">
        <v>4</v>
      </c>
      <c r="B5791" s="4" t="s">
        <v>5</v>
      </c>
      <c r="C5791" s="4" t="s">
        <v>7</v>
      </c>
    </row>
    <row r="5792" spans="1:9">
      <c r="A5792" t="n">
        <v>60423</v>
      </c>
      <c r="B5792" s="61" t="n">
        <v>27</v>
      </c>
      <c r="C5792" s="7" t="n">
        <v>0</v>
      </c>
    </row>
    <row r="5793" spans="1:15">
      <c r="A5793" t="s">
        <v>4</v>
      </c>
      <c r="B5793" s="4" t="s">
        <v>5</v>
      </c>
      <c r="C5793" s="4" t="s">
        <v>7</v>
      </c>
    </row>
    <row r="5794" spans="1:15">
      <c r="A5794" t="n">
        <v>60425</v>
      </c>
      <c r="B5794" s="61" t="n">
        <v>27</v>
      </c>
      <c r="C5794" s="7" t="n">
        <v>1</v>
      </c>
    </row>
    <row r="5795" spans="1:15">
      <c r="A5795" t="s">
        <v>4</v>
      </c>
      <c r="B5795" s="4" t="s">
        <v>5</v>
      </c>
      <c r="C5795" s="4" t="s">
        <v>7</v>
      </c>
      <c r="D5795" s="4" t="s">
        <v>11</v>
      </c>
      <c r="E5795" s="4" t="s">
        <v>11</v>
      </c>
      <c r="F5795" s="4" t="s">
        <v>11</v>
      </c>
      <c r="G5795" s="4" t="s">
        <v>11</v>
      </c>
      <c r="H5795" s="4" t="s">
        <v>7</v>
      </c>
    </row>
    <row r="5796" spans="1:15">
      <c r="A5796" t="n">
        <v>60427</v>
      </c>
      <c r="B5796" s="43" t="n">
        <v>25</v>
      </c>
      <c r="C5796" s="7" t="n">
        <v>5</v>
      </c>
      <c r="D5796" s="7" t="n">
        <v>65535</v>
      </c>
      <c r="E5796" s="7" t="n">
        <v>65535</v>
      </c>
      <c r="F5796" s="7" t="n">
        <v>65535</v>
      </c>
      <c r="G5796" s="7" t="n">
        <v>65535</v>
      </c>
      <c r="H5796" s="7" t="n">
        <v>0</v>
      </c>
    </row>
    <row r="5797" spans="1:15">
      <c r="A5797" t="s">
        <v>4</v>
      </c>
      <c r="B5797" s="4" t="s">
        <v>5</v>
      </c>
      <c r="C5797" s="4" t="s">
        <v>11</v>
      </c>
    </row>
    <row r="5798" spans="1:15">
      <c r="A5798" t="n">
        <v>60438</v>
      </c>
      <c r="B5798" s="24" t="n">
        <v>16</v>
      </c>
      <c r="C5798" s="7" t="n">
        <v>300</v>
      </c>
    </row>
    <row r="5799" spans="1:15">
      <c r="A5799" t="s">
        <v>4</v>
      </c>
      <c r="B5799" s="4" t="s">
        <v>5</v>
      </c>
      <c r="C5799" s="4" t="s">
        <v>7</v>
      </c>
      <c r="D5799" s="4" t="s">
        <v>11</v>
      </c>
      <c r="E5799" s="4" t="s">
        <v>11</v>
      </c>
      <c r="F5799" s="4" t="s">
        <v>11</v>
      </c>
      <c r="G5799" s="4" t="s">
        <v>14</v>
      </c>
    </row>
    <row r="5800" spans="1:15">
      <c r="A5800" t="n">
        <v>60441</v>
      </c>
      <c r="B5800" s="57" t="n">
        <v>95</v>
      </c>
      <c r="C5800" s="7" t="n">
        <v>6</v>
      </c>
      <c r="D5800" s="7" t="n">
        <v>0</v>
      </c>
      <c r="E5800" s="7" t="n">
        <v>4</v>
      </c>
      <c r="F5800" s="7" t="n">
        <v>600</v>
      </c>
      <c r="G5800" s="7" t="n">
        <v>0</v>
      </c>
    </row>
    <row r="5801" spans="1:15">
      <c r="A5801" t="s">
        <v>4</v>
      </c>
      <c r="B5801" s="4" t="s">
        <v>5</v>
      </c>
      <c r="C5801" s="4" t="s">
        <v>7</v>
      </c>
      <c r="D5801" s="4" t="s">
        <v>11</v>
      </c>
    </row>
    <row r="5802" spans="1:15">
      <c r="A5802" t="n">
        <v>60453</v>
      </c>
      <c r="B5802" s="57" t="n">
        <v>95</v>
      </c>
      <c r="C5802" s="7" t="n">
        <v>7</v>
      </c>
      <c r="D5802" s="7" t="n">
        <v>0</v>
      </c>
    </row>
    <row r="5803" spans="1:15">
      <c r="A5803" t="s">
        <v>4</v>
      </c>
      <c r="B5803" s="4" t="s">
        <v>5</v>
      </c>
      <c r="C5803" s="4" t="s">
        <v>7</v>
      </c>
      <c r="D5803" s="4" t="s">
        <v>11</v>
      </c>
    </row>
    <row r="5804" spans="1:15">
      <c r="A5804" t="n">
        <v>60457</v>
      </c>
      <c r="B5804" s="57" t="n">
        <v>95</v>
      </c>
      <c r="C5804" s="7" t="n">
        <v>9</v>
      </c>
      <c r="D5804" s="7" t="n">
        <v>0</v>
      </c>
    </row>
    <row r="5805" spans="1:15">
      <c r="A5805" t="s">
        <v>4</v>
      </c>
      <c r="B5805" s="4" t="s">
        <v>5</v>
      </c>
      <c r="C5805" s="4" t="s">
        <v>7</v>
      </c>
      <c r="D5805" s="4" t="s">
        <v>11</v>
      </c>
    </row>
    <row r="5806" spans="1:15">
      <c r="A5806" t="n">
        <v>60461</v>
      </c>
      <c r="B5806" s="57" t="n">
        <v>95</v>
      </c>
      <c r="C5806" s="7" t="n">
        <v>8</v>
      </c>
      <c r="D5806" s="7" t="n">
        <v>0</v>
      </c>
    </row>
    <row r="5807" spans="1:15">
      <c r="A5807" t="s">
        <v>4</v>
      </c>
      <c r="B5807" s="4" t="s">
        <v>5</v>
      </c>
      <c r="C5807" s="4" t="s">
        <v>11</v>
      </c>
    </row>
    <row r="5808" spans="1:15">
      <c r="A5808" t="n">
        <v>60465</v>
      </c>
      <c r="B5808" s="24" t="n">
        <v>16</v>
      </c>
      <c r="C5808" s="7" t="n">
        <v>500</v>
      </c>
    </row>
    <row r="5809" spans="1:8">
      <c r="A5809" t="s">
        <v>4</v>
      </c>
      <c r="B5809" s="4" t="s">
        <v>5</v>
      </c>
      <c r="C5809" s="4" t="s">
        <v>11</v>
      </c>
    </row>
    <row r="5810" spans="1:8">
      <c r="A5810" t="n">
        <v>60468</v>
      </c>
      <c r="B5810" s="24" t="n">
        <v>16</v>
      </c>
      <c r="C5810" s="7" t="n">
        <v>300</v>
      </c>
    </row>
    <row r="5811" spans="1:8">
      <c r="A5811" t="s">
        <v>4</v>
      </c>
      <c r="B5811" s="4" t="s">
        <v>5</v>
      </c>
      <c r="C5811" s="4" t="s">
        <v>7</v>
      </c>
      <c r="D5811" s="4" t="s">
        <v>7</v>
      </c>
      <c r="E5811" s="4" t="s">
        <v>7</v>
      </c>
      <c r="F5811" s="4" t="s">
        <v>13</v>
      </c>
      <c r="G5811" s="4" t="s">
        <v>13</v>
      </c>
      <c r="H5811" s="4" t="s">
        <v>13</v>
      </c>
      <c r="I5811" s="4" t="s">
        <v>13</v>
      </c>
      <c r="J5811" s="4" t="s">
        <v>13</v>
      </c>
    </row>
    <row r="5812" spans="1:8">
      <c r="A5812" t="n">
        <v>60471</v>
      </c>
      <c r="B5812" s="26" t="n">
        <v>76</v>
      </c>
      <c r="C5812" s="7" t="n">
        <v>0</v>
      </c>
      <c r="D5812" s="7" t="n">
        <v>3</v>
      </c>
      <c r="E5812" s="7" t="n">
        <v>0</v>
      </c>
      <c r="F5812" s="7" t="n">
        <v>1</v>
      </c>
      <c r="G5812" s="7" t="n">
        <v>1</v>
      </c>
      <c r="H5812" s="7" t="n">
        <v>1</v>
      </c>
      <c r="I5812" s="7" t="n">
        <v>1</v>
      </c>
      <c r="J5812" s="7" t="n">
        <v>1000</v>
      </c>
    </row>
    <row r="5813" spans="1:8">
      <c r="A5813" t="s">
        <v>4</v>
      </c>
      <c r="B5813" s="4" t="s">
        <v>5</v>
      </c>
      <c r="C5813" s="4" t="s">
        <v>7</v>
      </c>
      <c r="D5813" s="4" t="s">
        <v>7</v>
      </c>
    </row>
    <row r="5814" spans="1:8">
      <c r="A5814" t="n">
        <v>60495</v>
      </c>
      <c r="B5814" s="42" t="n">
        <v>77</v>
      </c>
      <c r="C5814" s="7" t="n">
        <v>0</v>
      </c>
      <c r="D5814" s="7" t="n">
        <v>3</v>
      </c>
    </row>
    <row r="5815" spans="1:8">
      <c r="A5815" t="s">
        <v>4</v>
      </c>
      <c r="B5815" s="4" t="s">
        <v>5</v>
      </c>
      <c r="C5815" s="4" t="s">
        <v>11</v>
      </c>
    </row>
    <row r="5816" spans="1:8">
      <c r="A5816" t="n">
        <v>60498</v>
      </c>
      <c r="B5816" s="24" t="n">
        <v>16</v>
      </c>
      <c r="C5816" s="7" t="n">
        <v>2500</v>
      </c>
    </row>
    <row r="5817" spans="1:8">
      <c r="A5817" t="s">
        <v>4</v>
      </c>
      <c r="B5817" s="4" t="s">
        <v>5</v>
      </c>
      <c r="C5817" s="4" t="s">
        <v>7</v>
      </c>
      <c r="D5817" s="4" t="s">
        <v>7</v>
      </c>
      <c r="E5817" s="4" t="s">
        <v>7</v>
      </c>
      <c r="F5817" s="4" t="s">
        <v>13</v>
      </c>
      <c r="G5817" s="4" t="s">
        <v>13</v>
      </c>
      <c r="H5817" s="4" t="s">
        <v>13</v>
      </c>
      <c r="I5817" s="4" t="s">
        <v>13</v>
      </c>
      <c r="J5817" s="4" t="s">
        <v>13</v>
      </c>
    </row>
    <row r="5818" spans="1:8">
      <c r="A5818" t="n">
        <v>60501</v>
      </c>
      <c r="B5818" s="26" t="n">
        <v>76</v>
      </c>
      <c r="C5818" s="7" t="n">
        <v>0</v>
      </c>
      <c r="D5818" s="7" t="n">
        <v>3</v>
      </c>
      <c r="E5818" s="7" t="n">
        <v>0</v>
      </c>
      <c r="F5818" s="7" t="n">
        <v>1</v>
      </c>
      <c r="G5818" s="7" t="n">
        <v>1</v>
      </c>
      <c r="H5818" s="7" t="n">
        <v>1</v>
      </c>
      <c r="I5818" s="7" t="n">
        <v>0</v>
      </c>
      <c r="J5818" s="7" t="n">
        <v>1000</v>
      </c>
    </row>
    <row r="5819" spans="1:8">
      <c r="A5819" t="s">
        <v>4</v>
      </c>
      <c r="B5819" s="4" t="s">
        <v>5</v>
      </c>
      <c r="C5819" s="4" t="s">
        <v>7</v>
      </c>
      <c r="D5819" s="4" t="s">
        <v>7</v>
      </c>
    </row>
    <row r="5820" spans="1:8">
      <c r="A5820" t="n">
        <v>60525</v>
      </c>
      <c r="B5820" s="42" t="n">
        <v>77</v>
      </c>
      <c r="C5820" s="7" t="n">
        <v>0</v>
      </c>
      <c r="D5820" s="7" t="n">
        <v>3</v>
      </c>
    </row>
    <row r="5821" spans="1:8">
      <c r="A5821" t="s">
        <v>4</v>
      </c>
      <c r="B5821" s="4" t="s">
        <v>5</v>
      </c>
      <c r="C5821" s="4" t="s">
        <v>7</v>
      </c>
    </row>
    <row r="5822" spans="1:8">
      <c r="A5822" t="n">
        <v>60528</v>
      </c>
      <c r="B5822" s="56" t="n">
        <v>78</v>
      </c>
      <c r="C5822" s="7" t="n">
        <v>255</v>
      </c>
    </row>
    <row r="5823" spans="1:8">
      <c r="A5823" t="s">
        <v>4</v>
      </c>
      <c r="B5823" s="4" t="s">
        <v>5</v>
      </c>
      <c r="C5823" s="4" t="s">
        <v>11</v>
      </c>
    </row>
    <row r="5824" spans="1:8">
      <c r="A5824" t="n">
        <v>60530</v>
      </c>
      <c r="B5824" s="62" t="n">
        <v>12</v>
      </c>
      <c r="C5824" s="7" t="n">
        <v>6767</v>
      </c>
    </row>
    <row r="5825" spans="1:10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7</v>
      </c>
    </row>
    <row r="5826" spans="1:10">
      <c r="A5826" t="n">
        <v>60533</v>
      </c>
      <c r="B5826" s="30" t="n">
        <v>36</v>
      </c>
      <c r="C5826" s="7" t="n">
        <v>9</v>
      </c>
      <c r="D5826" s="7" t="n">
        <v>0</v>
      </c>
      <c r="E5826" s="7" t="n">
        <v>0</v>
      </c>
    </row>
    <row r="5827" spans="1:10">
      <c r="A5827" t="s">
        <v>4</v>
      </c>
      <c r="B5827" s="4" t="s">
        <v>5</v>
      </c>
      <c r="C5827" s="4" t="s">
        <v>7</v>
      </c>
      <c r="D5827" s="4" t="s">
        <v>11</v>
      </c>
      <c r="E5827" s="4" t="s">
        <v>7</v>
      </c>
    </row>
    <row r="5828" spans="1:10">
      <c r="A5828" t="n">
        <v>60538</v>
      </c>
      <c r="B5828" s="30" t="n">
        <v>36</v>
      </c>
      <c r="C5828" s="7" t="n">
        <v>9</v>
      </c>
      <c r="D5828" s="7" t="n">
        <v>4</v>
      </c>
      <c r="E5828" s="7" t="n">
        <v>0</v>
      </c>
    </row>
    <row r="5829" spans="1:10">
      <c r="A5829" t="s">
        <v>4</v>
      </c>
      <c r="B5829" s="4" t="s">
        <v>5</v>
      </c>
      <c r="C5829" s="4" t="s">
        <v>14</v>
      </c>
    </row>
    <row r="5830" spans="1:10">
      <c r="A5830" t="n">
        <v>60543</v>
      </c>
      <c r="B5830" s="37" t="n">
        <v>15</v>
      </c>
      <c r="C5830" s="7" t="n">
        <v>1024</v>
      </c>
    </row>
    <row r="5831" spans="1:10">
      <c r="A5831" t="s">
        <v>4</v>
      </c>
      <c r="B5831" s="4" t="s">
        <v>5</v>
      </c>
      <c r="C5831" s="4" t="s">
        <v>7</v>
      </c>
      <c r="D5831" s="4" t="s">
        <v>11</v>
      </c>
    </row>
    <row r="5832" spans="1:10">
      <c r="A5832" t="n">
        <v>60548</v>
      </c>
      <c r="B5832" s="8" t="n">
        <v>162</v>
      </c>
      <c r="C5832" s="7" t="n">
        <v>1</v>
      </c>
      <c r="D5832" s="7" t="n">
        <v>0</v>
      </c>
    </row>
    <row r="5833" spans="1:10">
      <c r="A5833" t="s">
        <v>4</v>
      </c>
      <c r="B5833" s="4" t="s">
        <v>5</v>
      </c>
    </row>
    <row r="5834" spans="1:10">
      <c r="A5834" t="n">
        <v>60552</v>
      </c>
      <c r="B5834" s="5" t="n">
        <v>1</v>
      </c>
    </row>
    <row r="5835" spans="1:10" s="3" customFormat="1" customHeight="0">
      <c r="A5835" s="3" t="s">
        <v>2</v>
      </c>
      <c r="B5835" s="3" t="s">
        <v>589</v>
      </c>
    </row>
    <row r="5836" spans="1:10">
      <c r="A5836" t="s">
        <v>4</v>
      </c>
      <c r="B5836" s="4" t="s">
        <v>5</v>
      </c>
      <c r="C5836" s="4" t="s">
        <v>7</v>
      </c>
      <c r="D5836" s="4" t="s">
        <v>7</v>
      </c>
      <c r="E5836" s="4" t="s">
        <v>7</v>
      </c>
      <c r="F5836" s="4" t="s">
        <v>7</v>
      </c>
    </row>
    <row r="5837" spans="1:10">
      <c r="A5837" t="n">
        <v>60556</v>
      </c>
      <c r="B5837" s="9" t="n">
        <v>14</v>
      </c>
      <c r="C5837" s="7" t="n">
        <v>2</v>
      </c>
      <c r="D5837" s="7" t="n">
        <v>0</v>
      </c>
      <c r="E5837" s="7" t="n">
        <v>0</v>
      </c>
      <c r="F5837" s="7" t="n">
        <v>0</v>
      </c>
    </row>
    <row r="5838" spans="1:10">
      <c r="A5838" t="s">
        <v>4</v>
      </c>
      <c r="B5838" s="4" t="s">
        <v>5</v>
      </c>
      <c r="C5838" s="4" t="s">
        <v>7</v>
      </c>
      <c r="D5838" s="16" t="s">
        <v>21</v>
      </c>
      <c r="E5838" s="4" t="s">
        <v>5</v>
      </c>
      <c r="F5838" s="4" t="s">
        <v>7</v>
      </c>
      <c r="G5838" s="4" t="s">
        <v>11</v>
      </c>
      <c r="H5838" s="16" t="s">
        <v>22</v>
      </c>
      <c r="I5838" s="4" t="s">
        <v>7</v>
      </c>
      <c r="J5838" s="4" t="s">
        <v>14</v>
      </c>
      <c r="K5838" s="4" t="s">
        <v>7</v>
      </c>
      <c r="L5838" s="4" t="s">
        <v>7</v>
      </c>
      <c r="M5838" s="16" t="s">
        <v>21</v>
      </c>
      <c r="N5838" s="4" t="s">
        <v>5</v>
      </c>
      <c r="O5838" s="4" t="s">
        <v>7</v>
      </c>
      <c r="P5838" s="4" t="s">
        <v>11</v>
      </c>
      <c r="Q5838" s="16" t="s">
        <v>22</v>
      </c>
      <c r="R5838" s="4" t="s">
        <v>7</v>
      </c>
      <c r="S5838" s="4" t="s">
        <v>14</v>
      </c>
      <c r="T5838" s="4" t="s">
        <v>7</v>
      </c>
      <c r="U5838" s="4" t="s">
        <v>7</v>
      </c>
      <c r="V5838" s="4" t="s">
        <v>7</v>
      </c>
      <c r="W5838" s="4" t="s">
        <v>12</v>
      </c>
    </row>
    <row r="5839" spans="1:10">
      <c r="A5839" t="n">
        <v>60561</v>
      </c>
      <c r="B5839" s="11" t="n">
        <v>5</v>
      </c>
      <c r="C5839" s="7" t="n">
        <v>28</v>
      </c>
      <c r="D5839" s="16" t="s">
        <v>3</v>
      </c>
      <c r="E5839" s="8" t="n">
        <v>162</v>
      </c>
      <c r="F5839" s="7" t="n">
        <v>3</v>
      </c>
      <c r="G5839" s="7" t="n">
        <v>4252</v>
      </c>
      <c r="H5839" s="16" t="s">
        <v>3</v>
      </c>
      <c r="I5839" s="7" t="n">
        <v>0</v>
      </c>
      <c r="J5839" s="7" t="n">
        <v>1</v>
      </c>
      <c r="K5839" s="7" t="n">
        <v>2</v>
      </c>
      <c r="L5839" s="7" t="n">
        <v>28</v>
      </c>
      <c r="M5839" s="16" t="s">
        <v>3</v>
      </c>
      <c r="N5839" s="8" t="n">
        <v>162</v>
      </c>
      <c r="O5839" s="7" t="n">
        <v>3</v>
      </c>
      <c r="P5839" s="7" t="n">
        <v>4252</v>
      </c>
      <c r="Q5839" s="16" t="s">
        <v>3</v>
      </c>
      <c r="R5839" s="7" t="n">
        <v>0</v>
      </c>
      <c r="S5839" s="7" t="n">
        <v>2</v>
      </c>
      <c r="T5839" s="7" t="n">
        <v>2</v>
      </c>
      <c r="U5839" s="7" t="n">
        <v>11</v>
      </c>
      <c r="V5839" s="7" t="n">
        <v>1</v>
      </c>
      <c r="W5839" s="12" t="n">
        <f t="normal" ca="1">A5843</f>
        <v>0</v>
      </c>
    </row>
    <row r="5840" spans="1:10">
      <c r="A5840" t="s">
        <v>4</v>
      </c>
      <c r="B5840" s="4" t="s">
        <v>5</v>
      </c>
      <c r="C5840" s="4" t="s">
        <v>7</v>
      </c>
      <c r="D5840" s="4" t="s">
        <v>11</v>
      </c>
      <c r="E5840" s="4" t="s">
        <v>13</v>
      </c>
    </row>
    <row r="5841" spans="1:23">
      <c r="A5841" t="n">
        <v>60590</v>
      </c>
      <c r="B5841" s="17" t="n">
        <v>58</v>
      </c>
      <c r="C5841" s="7" t="n">
        <v>0</v>
      </c>
      <c r="D5841" s="7" t="n">
        <v>0</v>
      </c>
      <c r="E5841" s="7" t="n">
        <v>1</v>
      </c>
    </row>
    <row r="5842" spans="1:23">
      <c r="A5842" t="s">
        <v>4</v>
      </c>
      <c r="B5842" s="4" t="s">
        <v>5</v>
      </c>
      <c r="C5842" s="4" t="s">
        <v>7</v>
      </c>
      <c r="D5842" s="16" t="s">
        <v>21</v>
      </c>
      <c r="E5842" s="4" t="s">
        <v>5</v>
      </c>
      <c r="F5842" s="4" t="s">
        <v>7</v>
      </c>
      <c r="G5842" s="4" t="s">
        <v>11</v>
      </c>
      <c r="H5842" s="16" t="s">
        <v>22</v>
      </c>
      <c r="I5842" s="4" t="s">
        <v>7</v>
      </c>
      <c r="J5842" s="4" t="s">
        <v>14</v>
      </c>
      <c r="K5842" s="4" t="s">
        <v>7</v>
      </c>
      <c r="L5842" s="4" t="s">
        <v>7</v>
      </c>
      <c r="M5842" s="16" t="s">
        <v>21</v>
      </c>
      <c r="N5842" s="4" t="s">
        <v>5</v>
      </c>
      <c r="O5842" s="4" t="s">
        <v>7</v>
      </c>
      <c r="P5842" s="4" t="s">
        <v>11</v>
      </c>
      <c r="Q5842" s="16" t="s">
        <v>22</v>
      </c>
      <c r="R5842" s="4" t="s">
        <v>7</v>
      </c>
      <c r="S5842" s="4" t="s">
        <v>14</v>
      </c>
      <c r="T5842" s="4" t="s">
        <v>7</v>
      </c>
      <c r="U5842" s="4" t="s">
        <v>7</v>
      </c>
      <c r="V5842" s="4" t="s">
        <v>7</v>
      </c>
      <c r="W5842" s="4" t="s">
        <v>12</v>
      </c>
    </row>
    <row r="5843" spans="1:23">
      <c r="A5843" t="n">
        <v>60598</v>
      </c>
      <c r="B5843" s="11" t="n">
        <v>5</v>
      </c>
      <c r="C5843" s="7" t="n">
        <v>28</v>
      </c>
      <c r="D5843" s="16" t="s">
        <v>3</v>
      </c>
      <c r="E5843" s="8" t="n">
        <v>162</v>
      </c>
      <c r="F5843" s="7" t="n">
        <v>3</v>
      </c>
      <c r="G5843" s="7" t="n">
        <v>4252</v>
      </c>
      <c r="H5843" s="16" t="s">
        <v>3</v>
      </c>
      <c r="I5843" s="7" t="n">
        <v>0</v>
      </c>
      <c r="J5843" s="7" t="n">
        <v>1</v>
      </c>
      <c r="K5843" s="7" t="n">
        <v>3</v>
      </c>
      <c r="L5843" s="7" t="n">
        <v>28</v>
      </c>
      <c r="M5843" s="16" t="s">
        <v>3</v>
      </c>
      <c r="N5843" s="8" t="n">
        <v>162</v>
      </c>
      <c r="O5843" s="7" t="n">
        <v>3</v>
      </c>
      <c r="P5843" s="7" t="n">
        <v>4252</v>
      </c>
      <c r="Q5843" s="16" t="s">
        <v>3</v>
      </c>
      <c r="R5843" s="7" t="n">
        <v>0</v>
      </c>
      <c r="S5843" s="7" t="n">
        <v>2</v>
      </c>
      <c r="T5843" s="7" t="n">
        <v>3</v>
      </c>
      <c r="U5843" s="7" t="n">
        <v>9</v>
      </c>
      <c r="V5843" s="7" t="n">
        <v>1</v>
      </c>
      <c r="W5843" s="12" t="n">
        <f t="normal" ca="1">A5853</f>
        <v>0</v>
      </c>
    </row>
    <row r="5844" spans="1:23">
      <c r="A5844" t="s">
        <v>4</v>
      </c>
      <c r="B5844" s="4" t="s">
        <v>5</v>
      </c>
      <c r="C5844" s="4" t="s">
        <v>7</v>
      </c>
      <c r="D5844" s="16" t="s">
        <v>21</v>
      </c>
      <c r="E5844" s="4" t="s">
        <v>5</v>
      </c>
      <c r="F5844" s="4" t="s">
        <v>11</v>
      </c>
      <c r="G5844" s="4" t="s">
        <v>7</v>
      </c>
      <c r="H5844" s="4" t="s">
        <v>7</v>
      </c>
      <c r="I5844" s="4" t="s">
        <v>8</v>
      </c>
      <c r="J5844" s="16" t="s">
        <v>22</v>
      </c>
      <c r="K5844" s="4" t="s">
        <v>7</v>
      </c>
      <c r="L5844" s="4" t="s">
        <v>7</v>
      </c>
      <c r="M5844" s="16" t="s">
        <v>21</v>
      </c>
      <c r="N5844" s="4" t="s">
        <v>5</v>
      </c>
      <c r="O5844" s="4" t="s">
        <v>7</v>
      </c>
      <c r="P5844" s="16" t="s">
        <v>22</v>
      </c>
      <c r="Q5844" s="4" t="s">
        <v>7</v>
      </c>
      <c r="R5844" s="4" t="s">
        <v>14</v>
      </c>
      <c r="S5844" s="4" t="s">
        <v>7</v>
      </c>
      <c r="T5844" s="4" t="s">
        <v>7</v>
      </c>
      <c r="U5844" s="4" t="s">
        <v>7</v>
      </c>
      <c r="V5844" s="16" t="s">
        <v>21</v>
      </c>
      <c r="W5844" s="4" t="s">
        <v>5</v>
      </c>
      <c r="X5844" s="4" t="s">
        <v>7</v>
      </c>
      <c r="Y5844" s="16" t="s">
        <v>22</v>
      </c>
      <c r="Z5844" s="4" t="s">
        <v>7</v>
      </c>
      <c r="AA5844" s="4" t="s">
        <v>14</v>
      </c>
      <c r="AB5844" s="4" t="s">
        <v>7</v>
      </c>
      <c r="AC5844" s="4" t="s">
        <v>7</v>
      </c>
      <c r="AD5844" s="4" t="s">
        <v>7</v>
      </c>
      <c r="AE5844" s="4" t="s">
        <v>12</v>
      </c>
    </row>
    <row r="5845" spans="1:23">
      <c r="A5845" t="n">
        <v>60627</v>
      </c>
      <c r="B5845" s="11" t="n">
        <v>5</v>
      </c>
      <c r="C5845" s="7" t="n">
        <v>28</v>
      </c>
      <c r="D5845" s="16" t="s">
        <v>3</v>
      </c>
      <c r="E5845" s="18" t="n">
        <v>47</v>
      </c>
      <c r="F5845" s="7" t="n">
        <v>61456</v>
      </c>
      <c r="G5845" s="7" t="n">
        <v>2</v>
      </c>
      <c r="H5845" s="7" t="n">
        <v>0</v>
      </c>
      <c r="I5845" s="7" t="s">
        <v>23</v>
      </c>
      <c r="J5845" s="16" t="s">
        <v>3</v>
      </c>
      <c r="K5845" s="7" t="n">
        <v>8</v>
      </c>
      <c r="L5845" s="7" t="n">
        <v>28</v>
      </c>
      <c r="M5845" s="16" t="s">
        <v>3</v>
      </c>
      <c r="N5845" s="19" t="n">
        <v>74</v>
      </c>
      <c r="O5845" s="7" t="n">
        <v>65</v>
      </c>
      <c r="P5845" s="16" t="s">
        <v>3</v>
      </c>
      <c r="Q5845" s="7" t="n">
        <v>0</v>
      </c>
      <c r="R5845" s="7" t="n">
        <v>1</v>
      </c>
      <c r="S5845" s="7" t="n">
        <v>3</v>
      </c>
      <c r="T5845" s="7" t="n">
        <v>9</v>
      </c>
      <c r="U5845" s="7" t="n">
        <v>28</v>
      </c>
      <c r="V5845" s="16" t="s">
        <v>3</v>
      </c>
      <c r="W5845" s="19" t="n">
        <v>74</v>
      </c>
      <c r="X5845" s="7" t="n">
        <v>65</v>
      </c>
      <c r="Y5845" s="16" t="s">
        <v>3</v>
      </c>
      <c r="Z5845" s="7" t="n">
        <v>0</v>
      </c>
      <c r="AA5845" s="7" t="n">
        <v>2</v>
      </c>
      <c r="AB5845" s="7" t="n">
        <v>3</v>
      </c>
      <c r="AC5845" s="7" t="n">
        <v>9</v>
      </c>
      <c r="AD5845" s="7" t="n">
        <v>1</v>
      </c>
      <c r="AE5845" s="12" t="n">
        <f t="normal" ca="1">A5849</f>
        <v>0</v>
      </c>
    </row>
    <row r="5846" spans="1:23">
      <c r="A5846" t="s">
        <v>4</v>
      </c>
      <c r="B5846" s="4" t="s">
        <v>5</v>
      </c>
      <c r="C5846" s="4" t="s">
        <v>11</v>
      </c>
      <c r="D5846" s="4" t="s">
        <v>7</v>
      </c>
      <c r="E5846" s="4" t="s">
        <v>7</v>
      </c>
      <c r="F5846" s="4" t="s">
        <v>8</v>
      </c>
    </row>
    <row r="5847" spans="1:23">
      <c r="A5847" t="n">
        <v>60675</v>
      </c>
      <c r="B5847" s="18" t="n">
        <v>47</v>
      </c>
      <c r="C5847" s="7" t="n">
        <v>61456</v>
      </c>
      <c r="D5847" s="7" t="n">
        <v>0</v>
      </c>
      <c r="E5847" s="7" t="n">
        <v>0</v>
      </c>
      <c r="F5847" s="7" t="s">
        <v>24</v>
      </c>
    </row>
    <row r="5848" spans="1:23">
      <c r="A5848" t="s">
        <v>4</v>
      </c>
      <c r="B5848" s="4" t="s">
        <v>5</v>
      </c>
      <c r="C5848" s="4" t="s">
        <v>7</v>
      </c>
      <c r="D5848" s="4" t="s">
        <v>11</v>
      </c>
      <c r="E5848" s="4" t="s">
        <v>13</v>
      </c>
    </row>
    <row r="5849" spans="1:23">
      <c r="A5849" t="n">
        <v>60688</v>
      </c>
      <c r="B5849" s="17" t="n">
        <v>58</v>
      </c>
      <c r="C5849" s="7" t="n">
        <v>0</v>
      </c>
      <c r="D5849" s="7" t="n">
        <v>300</v>
      </c>
      <c r="E5849" s="7" t="n">
        <v>1</v>
      </c>
    </row>
    <row r="5850" spans="1:23">
      <c r="A5850" t="s">
        <v>4</v>
      </c>
      <c r="B5850" s="4" t="s">
        <v>5</v>
      </c>
      <c r="C5850" s="4" t="s">
        <v>7</v>
      </c>
      <c r="D5850" s="4" t="s">
        <v>11</v>
      </c>
    </row>
    <row r="5851" spans="1:23">
      <c r="A5851" t="n">
        <v>60696</v>
      </c>
      <c r="B5851" s="17" t="n">
        <v>58</v>
      </c>
      <c r="C5851" s="7" t="n">
        <v>255</v>
      </c>
      <c r="D5851" s="7" t="n">
        <v>0</v>
      </c>
    </row>
    <row r="5852" spans="1:23">
      <c r="A5852" t="s">
        <v>4</v>
      </c>
      <c r="B5852" s="4" t="s">
        <v>5</v>
      </c>
      <c r="C5852" s="4" t="s">
        <v>7</v>
      </c>
      <c r="D5852" s="4" t="s">
        <v>7</v>
      </c>
      <c r="E5852" s="4" t="s">
        <v>7</v>
      </c>
      <c r="F5852" s="4" t="s">
        <v>7</v>
      </c>
    </row>
    <row r="5853" spans="1:23">
      <c r="A5853" t="n">
        <v>60700</v>
      </c>
      <c r="B5853" s="9" t="n">
        <v>14</v>
      </c>
      <c r="C5853" s="7" t="n">
        <v>0</v>
      </c>
      <c r="D5853" s="7" t="n">
        <v>0</v>
      </c>
      <c r="E5853" s="7" t="n">
        <v>0</v>
      </c>
      <c r="F5853" s="7" t="n">
        <v>64</v>
      </c>
    </row>
    <row r="5854" spans="1:23">
      <c r="A5854" t="s">
        <v>4</v>
      </c>
      <c r="B5854" s="4" t="s">
        <v>5</v>
      </c>
      <c r="C5854" s="4" t="s">
        <v>7</v>
      </c>
      <c r="D5854" s="4" t="s">
        <v>11</v>
      </c>
    </row>
    <row r="5855" spans="1:23">
      <c r="A5855" t="n">
        <v>60705</v>
      </c>
      <c r="B5855" s="20" t="n">
        <v>22</v>
      </c>
      <c r="C5855" s="7" t="n">
        <v>0</v>
      </c>
      <c r="D5855" s="7" t="n">
        <v>4252</v>
      </c>
    </row>
    <row r="5856" spans="1:23">
      <c r="A5856" t="s">
        <v>4</v>
      </c>
      <c r="B5856" s="4" t="s">
        <v>5</v>
      </c>
      <c r="C5856" s="4" t="s">
        <v>7</v>
      </c>
      <c r="D5856" s="4" t="s">
        <v>11</v>
      </c>
    </row>
    <row r="5857" spans="1:31">
      <c r="A5857" t="n">
        <v>60709</v>
      </c>
      <c r="B5857" s="17" t="n">
        <v>58</v>
      </c>
      <c r="C5857" s="7" t="n">
        <v>5</v>
      </c>
      <c r="D5857" s="7" t="n">
        <v>300</v>
      </c>
    </row>
    <row r="5858" spans="1:31">
      <c r="A5858" t="s">
        <v>4</v>
      </c>
      <c r="B5858" s="4" t="s">
        <v>5</v>
      </c>
      <c r="C5858" s="4" t="s">
        <v>13</v>
      </c>
      <c r="D5858" s="4" t="s">
        <v>11</v>
      </c>
    </row>
    <row r="5859" spans="1:31">
      <c r="A5859" t="n">
        <v>60713</v>
      </c>
      <c r="B5859" s="21" t="n">
        <v>103</v>
      </c>
      <c r="C5859" s="7" t="n">
        <v>0</v>
      </c>
      <c r="D5859" s="7" t="n">
        <v>300</v>
      </c>
    </row>
    <row r="5860" spans="1:31">
      <c r="A5860" t="s">
        <v>4</v>
      </c>
      <c r="B5860" s="4" t="s">
        <v>5</v>
      </c>
      <c r="C5860" s="4" t="s">
        <v>7</v>
      </c>
    </row>
    <row r="5861" spans="1:31">
      <c r="A5861" t="n">
        <v>60720</v>
      </c>
      <c r="B5861" s="22" t="n">
        <v>64</v>
      </c>
      <c r="C5861" s="7" t="n">
        <v>7</v>
      </c>
    </row>
    <row r="5862" spans="1:31">
      <c r="A5862" t="s">
        <v>4</v>
      </c>
      <c r="B5862" s="4" t="s">
        <v>5</v>
      </c>
      <c r="C5862" s="4" t="s">
        <v>7</v>
      </c>
      <c r="D5862" s="4" t="s">
        <v>11</v>
      </c>
    </row>
    <row r="5863" spans="1:31">
      <c r="A5863" t="n">
        <v>60722</v>
      </c>
      <c r="B5863" s="23" t="n">
        <v>72</v>
      </c>
      <c r="C5863" s="7" t="n">
        <v>5</v>
      </c>
      <c r="D5863" s="7" t="n">
        <v>0</v>
      </c>
    </row>
    <row r="5864" spans="1:31">
      <c r="A5864" t="s">
        <v>4</v>
      </c>
      <c r="B5864" s="4" t="s">
        <v>5</v>
      </c>
      <c r="C5864" s="4" t="s">
        <v>7</v>
      </c>
      <c r="D5864" s="16" t="s">
        <v>21</v>
      </c>
      <c r="E5864" s="4" t="s">
        <v>5</v>
      </c>
      <c r="F5864" s="4" t="s">
        <v>7</v>
      </c>
      <c r="G5864" s="4" t="s">
        <v>11</v>
      </c>
      <c r="H5864" s="16" t="s">
        <v>22</v>
      </c>
      <c r="I5864" s="4" t="s">
        <v>7</v>
      </c>
      <c r="J5864" s="4" t="s">
        <v>14</v>
      </c>
      <c r="K5864" s="4" t="s">
        <v>7</v>
      </c>
      <c r="L5864" s="4" t="s">
        <v>7</v>
      </c>
      <c r="M5864" s="4" t="s">
        <v>12</v>
      </c>
    </row>
    <row r="5865" spans="1:31">
      <c r="A5865" t="n">
        <v>60726</v>
      </c>
      <c r="B5865" s="11" t="n">
        <v>5</v>
      </c>
      <c r="C5865" s="7" t="n">
        <v>28</v>
      </c>
      <c r="D5865" s="16" t="s">
        <v>3</v>
      </c>
      <c r="E5865" s="8" t="n">
        <v>162</v>
      </c>
      <c r="F5865" s="7" t="n">
        <v>4</v>
      </c>
      <c r="G5865" s="7" t="n">
        <v>4252</v>
      </c>
      <c r="H5865" s="16" t="s">
        <v>3</v>
      </c>
      <c r="I5865" s="7" t="n">
        <v>0</v>
      </c>
      <c r="J5865" s="7" t="n">
        <v>1</v>
      </c>
      <c r="K5865" s="7" t="n">
        <v>2</v>
      </c>
      <c r="L5865" s="7" t="n">
        <v>1</v>
      </c>
      <c r="M5865" s="12" t="n">
        <f t="normal" ca="1">A5871</f>
        <v>0</v>
      </c>
    </row>
    <row r="5866" spans="1:31">
      <c r="A5866" t="s">
        <v>4</v>
      </c>
      <c r="B5866" s="4" t="s">
        <v>5</v>
      </c>
      <c r="C5866" s="4" t="s">
        <v>7</v>
      </c>
      <c r="D5866" s="4" t="s">
        <v>8</v>
      </c>
    </row>
    <row r="5867" spans="1:31">
      <c r="A5867" t="n">
        <v>60743</v>
      </c>
      <c r="B5867" s="6" t="n">
        <v>2</v>
      </c>
      <c r="C5867" s="7" t="n">
        <v>10</v>
      </c>
      <c r="D5867" s="7" t="s">
        <v>25</v>
      </c>
    </row>
    <row r="5868" spans="1:31">
      <c r="A5868" t="s">
        <v>4</v>
      </c>
      <c r="B5868" s="4" t="s">
        <v>5</v>
      </c>
      <c r="C5868" s="4" t="s">
        <v>11</v>
      </c>
    </row>
    <row r="5869" spans="1:31">
      <c r="A5869" t="n">
        <v>60760</v>
      </c>
      <c r="B5869" s="24" t="n">
        <v>16</v>
      </c>
      <c r="C5869" s="7" t="n">
        <v>0</v>
      </c>
    </row>
    <row r="5870" spans="1:31">
      <c r="A5870" t="s">
        <v>4</v>
      </c>
      <c r="B5870" s="4" t="s">
        <v>5</v>
      </c>
      <c r="C5870" s="4" t="s">
        <v>7</v>
      </c>
      <c r="D5870" s="4" t="s">
        <v>11</v>
      </c>
      <c r="E5870" s="4" t="s">
        <v>11</v>
      </c>
      <c r="F5870" s="4" t="s">
        <v>11</v>
      </c>
      <c r="G5870" s="4" t="s">
        <v>11</v>
      </c>
      <c r="H5870" s="4" t="s">
        <v>11</v>
      </c>
      <c r="I5870" s="4" t="s">
        <v>11</v>
      </c>
      <c r="J5870" s="4" t="s">
        <v>11</v>
      </c>
      <c r="K5870" s="4" t="s">
        <v>11</v>
      </c>
      <c r="L5870" s="4" t="s">
        <v>11</v>
      </c>
      <c r="M5870" s="4" t="s">
        <v>11</v>
      </c>
      <c r="N5870" s="4" t="s">
        <v>14</v>
      </c>
      <c r="O5870" s="4" t="s">
        <v>14</v>
      </c>
      <c r="P5870" s="4" t="s">
        <v>14</v>
      </c>
      <c r="Q5870" s="4" t="s">
        <v>14</v>
      </c>
      <c r="R5870" s="4" t="s">
        <v>7</v>
      </c>
      <c r="S5870" s="4" t="s">
        <v>8</v>
      </c>
    </row>
    <row r="5871" spans="1:31">
      <c r="A5871" t="n">
        <v>60763</v>
      </c>
      <c r="B5871" s="25" t="n">
        <v>75</v>
      </c>
      <c r="C5871" s="7" t="n">
        <v>0</v>
      </c>
      <c r="D5871" s="7" t="n">
        <v>0</v>
      </c>
      <c r="E5871" s="7" t="n">
        <v>0</v>
      </c>
      <c r="F5871" s="7" t="n">
        <v>1024</v>
      </c>
      <c r="G5871" s="7" t="n">
        <v>720</v>
      </c>
      <c r="H5871" s="7" t="n">
        <v>0</v>
      </c>
      <c r="I5871" s="7" t="n">
        <v>0</v>
      </c>
      <c r="J5871" s="7" t="n">
        <v>0</v>
      </c>
      <c r="K5871" s="7" t="n">
        <v>0</v>
      </c>
      <c r="L5871" s="7" t="n">
        <v>1024</v>
      </c>
      <c r="M5871" s="7" t="n">
        <v>720</v>
      </c>
      <c r="N5871" s="7" t="n">
        <v>1065353216</v>
      </c>
      <c r="O5871" s="7" t="n">
        <v>1065353216</v>
      </c>
      <c r="P5871" s="7" t="n">
        <v>1065353216</v>
      </c>
      <c r="Q5871" s="7" t="n">
        <v>0</v>
      </c>
      <c r="R5871" s="7" t="n">
        <v>1</v>
      </c>
      <c r="S5871" s="7" t="s">
        <v>48</v>
      </c>
    </row>
    <row r="5872" spans="1:31">
      <c r="A5872" t="s">
        <v>4</v>
      </c>
      <c r="B5872" s="4" t="s">
        <v>5</v>
      </c>
      <c r="C5872" s="4" t="s">
        <v>7</v>
      </c>
      <c r="D5872" s="4" t="s">
        <v>7</v>
      </c>
      <c r="E5872" s="4" t="s">
        <v>7</v>
      </c>
      <c r="F5872" s="4" t="s">
        <v>13</v>
      </c>
      <c r="G5872" s="4" t="s">
        <v>13</v>
      </c>
      <c r="H5872" s="4" t="s">
        <v>13</v>
      </c>
      <c r="I5872" s="4" t="s">
        <v>13</v>
      </c>
      <c r="J5872" s="4" t="s">
        <v>13</v>
      </c>
    </row>
    <row r="5873" spans="1:19">
      <c r="A5873" t="n">
        <v>60811</v>
      </c>
      <c r="B5873" s="26" t="n">
        <v>76</v>
      </c>
      <c r="C5873" s="7" t="n">
        <v>0</v>
      </c>
      <c r="D5873" s="7" t="n">
        <v>9</v>
      </c>
      <c r="E5873" s="7" t="n">
        <v>2</v>
      </c>
      <c r="F5873" s="7" t="n">
        <v>0</v>
      </c>
      <c r="G5873" s="7" t="n">
        <v>0</v>
      </c>
      <c r="H5873" s="7" t="n">
        <v>0</v>
      </c>
      <c r="I5873" s="7" t="n">
        <v>0</v>
      </c>
      <c r="J5873" s="7" t="n">
        <v>0</v>
      </c>
    </row>
    <row r="5874" spans="1:19">
      <c r="A5874" t="s">
        <v>4</v>
      </c>
      <c r="B5874" s="4" t="s">
        <v>5</v>
      </c>
      <c r="C5874" s="4" t="s">
        <v>11</v>
      </c>
      <c r="D5874" s="4" t="s">
        <v>8</v>
      </c>
      <c r="E5874" s="4" t="s">
        <v>8</v>
      </c>
      <c r="F5874" s="4" t="s">
        <v>8</v>
      </c>
      <c r="G5874" s="4" t="s">
        <v>7</v>
      </c>
      <c r="H5874" s="4" t="s">
        <v>14</v>
      </c>
      <c r="I5874" s="4" t="s">
        <v>13</v>
      </c>
      <c r="J5874" s="4" t="s">
        <v>13</v>
      </c>
      <c r="K5874" s="4" t="s">
        <v>13</v>
      </c>
      <c r="L5874" s="4" t="s">
        <v>13</v>
      </c>
      <c r="M5874" s="4" t="s">
        <v>13</v>
      </c>
      <c r="N5874" s="4" t="s">
        <v>13</v>
      </c>
      <c r="O5874" s="4" t="s">
        <v>13</v>
      </c>
      <c r="P5874" s="4" t="s">
        <v>8</v>
      </c>
      <c r="Q5874" s="4" t="s">
        <v>8</v>
      </c>
      <c r="R5874" s="4" t="s">
        <v>14</v>
      </c>
      <c r="S5874" s="4" t="s">
        <v>7</v>
      </c>
      <c r="T5874" s="4" t="s">
        <v>14</v>
      </c>
      <c r="U5874" s="4" t="s">
        <v>14</v>
      </c>
      <c r="V5874" s="4" t="s">
        <v>11</v>
      </c>
    </row>
    <row r="5875" spans="1:19">
      <c r="A5875" t="n">
        <v>60835</v>
      </c>
      <c r="B5875" s="28" t="n">
        <v>19</v>
      </c>
      <c r="C5875" s="7" t="n">
        <v>5</v>
      </c>
      <c r="D5875" s="7" t="s">
        <v>590</v>
      </c>
      <c r="E5875" s="7" t="s">
        <v>343</v>
      </c>
      <c r="F5875" s="7" t="s">
        <v>17</v>
      </c>
      <c r="G5875" s="7" t="n">
        <v>0</v>
      </c>
      <c r="H5875" s="7" t="n">
        <v>1</v>
      </c>
      <c r="I5875" s="7" t="n">
        <v>0</v>
      </c>
      <c r="J5875" s="7" t="n">
        <v>0</v>
      </c>
      <c r="K5875" s="7" t="n">
        <v>0</v>
      </c>
      <c r="L5875" s="7" t="n">
        <v>0</v>
      </c>
      <c r="M5875" s="7" t="n">
        <v>1</v>
      </c>
      <c r="N5875" s="7" t="n">
        <v>1.60000002384186</v>
      </c>
      <c r="O5875" s="7" t="n">
        <v>0.0900000035762787</v>
      </c>
      <c r="P5875" s="7" t="s">
        <v>17</v>
      </c>
      <c r="Q5875" s="7" t="s">
        <v>17</v>
      </c>
      <c r="R5875" s="7" t="n">
        <v>-1</v>
      </c>
      <c r="S5875" s="7" t="n">
        <v>0</v>
      </c>
      <c r="T5875" s="7" t="n">
        <v>0</v>
      </c>
      <c r="U5875" s="7" t="n">
        <v>0</v>
      </c>
      <c r="V5875" s="7" t="n">
        <v>0</v>
      </c>
    </row>
    <row r="5876" spans="1:19">
      <c r="A5876" t="s">
        <v>4</v>
      </c>
      <c r="B5876" s="4" t="s">
        <v>5</v>
      </c>
      <c r="C5876" s="4" t="s">
        <v>11</v>
      </c>
      <c r="D5876" s="4" t="s">
        <v>7</v>
      </c>
      <c r="E5876" s="4" t="s">
        <v>7</v>
      </c>
      <c r="F5876" s="4" t="s">
        <v>8</v>
      </c>
    </row>
    <row r="5877" spans="1:19">
      <c r="A5877" t="n">
        <v>60907</v>
      </c>
      <c r="B5877" s="29" t="n">
        <v>20</v>
      </c>
      <c r="C5877" s="7" t="n">
        <v>0</v>
      </c>
      <c r="D5877" s="7" t="n">
        <v>3</v>
      </c>
      <c r="E5877" s="7" t="n">
        <v>10</v>
      </c>
      <c r="F5877" s="7" t="s">
        <v>60</v>
      </c>
    </row>
    <row r="5878" spans="1:19">
      <c r="A5878" t="s">
        <v>4</v>
      </c>
      <c r="B5878" s="4" t="s">
        <v>5</v>
      </c>
      <c r="C5878" s="4" t="s">
        <v>11</v>
      </c>
    </row>
    <row r="5879" spans="1:19">
      <c r="A5879" t="n">
        <v>60925</v>
      </c>
      <c r="B5879" s="24" t="n">
        <v>16</v>
      </c>
      <c r="C5879" s="7" t="n">
        <v>0</v>
      </c>
    </row>
    <row r="5880" spans="1:19">
      <c r="A5880" t="s">
        <v>4</v>
      </c>
      <c r="B5880" s="4" t="s">
        <v>5</v>
      </c>
      <c r="C5880" s="4" t="s">
        <v>11</v>
      </c>
      <c r="D5880" s="4" t="s">
        <v>7</v>
      </c>
      <c r="E5880" s="4" t="s">
        <v>7</v>
      </c>
      <c r="F5880" s="4" t="s">
        <v>8</v>
      </c>
    </row>
    <row r="5881" spans="1:19">
      <c r="A5881" t="n">
        <v>60928</v>
      </c>
      <c r="B5881" s="29" t="n">
        <v>20</v>
      </c>
      <c r="C5881" s="7" t="n">
        <v>5</v>
      </c>
      <c r="D5881" s="7" t="n">
        <v>3</v>
      </c>
      <c r="E5881" s="7" t="n">
        <v>10</v>
      </c>
      <c r="F5881" s="7" t="s">
        <v>60</v>
      </c>
    </row>
    <row r="5882" spans="1:19">
      <c r="A5882" t="s">
        <v>4</v>
      </c>
      <c r="B5882" s="4" t="s">
        <v>5</v>
      </c>
      <c r="C5882" s="4" t="s">
        <v>11</v>
      </c>
    </row>
    <row r="5883" spans="1:19">
      <c r="A5883" t="n">
        <v>60946</v>
      </c>
      <c r="B5883" s="24" t="n">
        <v>16</v>
      </c>
      <c r="C5883" s="7" t="n">
        <v>0</v>
      </c>
    </row>
    <row r="5884" spans="1:19">
      <c r="A5884" t="s">
        <v>4</v>
      </c>
      <c r="B5884" s="4" t="s">
        <v>5</v>
      </c>
      <c r="C5884" s="4" t="s">
        <v>7</v>
      </c>
      <c r="D5884" s="4" t="s">
        <v>11</v>
      </c>
      <c r="E5884" s="4" t="s">
        <v>8</v>
      </c>
      <c r="F5884" s="4" t="s">
        <v>8</v>
      </c>
    </row>
    <row r="5885" spans="1:19">
      <c r="A5885" t="n">
        <v>60949</v>
      </c>
      <c r="B5885" s="30" t="n">
        <v>36</v>
      </c>
      <c r="C5885" s="7" t="n">
        <v>10</v>
      </c>
      <c r="D5885" s="7" t="n">
        <v>5</v>
      </c>
      <c r="E5885" s="7" t="s">
        <v>590</v>
      </c>
      <c r="F5885" s="7" t="s">
        <v>17</v>
      </c>
    </row>
    <row r="5886" spans="1:19">
      <c r="A5886" t="s">
        <v>4</v>
      </c>
      <c r="B5886" s="4" t="s">
        <v>5</v>
      </c>
      <c r="C5886" s="4" t="s">
        <v>7</v>
      </c>
      <c r="D5886" s="4" t="s">
        <v>11</v>
      </c>
      <c r="E5886" s="4" t="s">
        <v>7</v>
      </c>
      <c r="F5886" s="4" t="s">
        <v>8</v>
      </c>
      <c r="G5886" s="4" t="s">
        <v>8</v>
      </c>
      <c r="H5886" s="4" t="s">
        <v>8</v>
      </c>
      <c r="I5886" s="4" t="s">
        <v>8</v>
      </c>
      <c r="J5886" s="4" t="s">
        <v>8</v>
      </c>
      <c r="K5886" s="4" t="s">
        <v>8</v>
      </c>
      <c r="L5886" s="4" t="s">
        <v>8</v>
      </c>
      <c r="M5886" s="4" t="s">
        <v>8</v>
      </c>
      <c r="N5886" s="4" t="s">
        <v>8</v>
      </c>
      <c r="O5886" s="4" t="s">
        <v>8</v>
      </c>
      <c r="P5886" s="4" t="s">
        <v>8</v>
      </c>
      <c r="Q5886" s="4" t="s">
        <v>8</v>
      </c>
      <c r="R5886" s="4" t="s">
        <v>8</v>
      </c>
      <c r="S5886" s="4" t="s">
        <v>8</v>
      </c>
      <c r="T5886" s="4" t="s">
        <v>8</v>
      </c>
      <c r="U5886" s="4" t="s">
        <v>8</v>
      </c>
    </row>
    <row r="5887" spans="1:19">
      <c r="A5887" t="n">
        <v>60967</v>
      </c>
      <c r="B5887" s="30" t="n">
        <v>36</v>
      </c>
      <c r="C5887" s="7" t="n">
        <v>8</v>
      </c>
      <c r="D5887" s="7" t="n">
        <v>5</v>
      </c>
      <c r="E5887" s="7" t="n">
        <v>0</v>
      </c>
      <c r="F5887" s="7" t="s">
        <v>63</v>
      </c>
      <c r="G5887" s="7" t="s">
        <v>75</v>
      </c>
      <c r="H5887" s="7" t="s">
        <v>17</v>
      </c>
      <c r="I5887" s="7" t="s">
        <v>17</v>
      </c>
      <c r="J5887" s="7" t="s">
        <v>17</v>
      </c>
      <c r="K5887" s="7" t="s">
        <v>17</v>
      </c>
      <c r="L5887" s="7" t="s">
        <v>17</v>
      </c>
      <c r="M5887" s="7" t="s">
        <v>17</v>
      </c>
      <c r="N5887" s="7" t="s">
        <v>17</v>
      </c>
      <c r="O5887" s="7" t="s">
        <v>17</v>
      </c>
      <c r="P5887" s="7" t="s">
        <v>17</v>
      </c>
      <c r="Q5887" s="7" t="s">
        <v>17</v>
      </c>
      <c r="R5887" s="7" t="s">
        <v>17</v>
      </c>
      <c r="S5887" s="7" t="s">
        <v>17</v>
      </c>
      <c r="T5887" s="7" t="s">
        <v>17</v>
      </c>
      <c r="U5887" s="7" t="s">
        <v>17</v>
      </c>
    </row>
    <row r="5888" spans="1:19">
      <c r="A5888" t="s">
        <v>4</v>
      </c>
      <c r="B5888" s="4" t="s">
        <v>5</v>
      </c>
      <c r="C5888" s="4" t="s">
        <v>7</v>
      </c>
      <c r="D5888" s="4" t="s">
        <v>11</v>
      </c>
      <c r="E5888" s="4" t="s">
        <v>8</v>
      </c>
      <c r="F5888" s="4" t="s">
        <v>8</v>
      </c>
      <c r="G5888" s="4" t="s">
        <v>7</v>
      </c>
    </row>
    <row r="5889" spans="1:22">
      <c r="A5889" t="n">
        <v>61010</v>
      </c>
      <c r="B5889" s="63" t="n">
        <v>32</v>
      </c>
      <c r="C5889" s="7" t="n">
        <v>0</v>
      </c>
      <c r="D5889" s="7" t="n">
        <v>5</v>
      </c>
      <c r="E5889" s="7" t="s">
        <v>17</v>
      </c>
      <c r="F5889" s="7" t="s">
        <v>562</v>
      </c>
      <c r="G5889" s="7" t="n">
        <v>0</v>
      </c>
    </row>
    <row r="5890" spans="1:22">
      <c r="A5890" t="s">
        <v>4</v>
      </c>
      <c r="B5890" s="4" t="s">
        <v>5</v>
      </c>
      <c r="C5890" s="4" t="s">
        <v>7</v>
      </c>
      <c r="D5890" s="4" t="s">
        <v>11</v>
      </c>
      <c r="E5890" s="4" t="s">
        <v>7</v>
      </c>
      <c r="F5890" s="4" t="s">
        <v>12</v>
      </c>
    </row>
    <row r="5891" spans="1:22">
      <c r="A5891" t="n">
        <v>61029</v>
      </c>
      <c r="B5891" s="11" t="n">
        <v>5</v>
      </c>
      <c r="C5891" s="7" t="n">
        <v>30</v>
      </c>
      <c r="D5891" s="7" t="n">
        <v>6471</v>
      </c>
      <c r="E5891" s="7" t="n">
        <v>1</v>
      </c>
      <c r="F5891" s="12" t="n">
        <f t="normal" ca="1">A5897</f>
        <v>0</v>
      </c>
    </row>
    <row r="5892" spans="1:22">
      <c r="A5892" t="s">
        <v>4</v>
      </c>
      <c r="B5892" s="4" t="s">
        <v>5</v>
      </c>
      <c r="C5892" s="4" t="s">
        <v>7</v>
      </c>
      <c r="D5892" s="4" t="s">
        <v>11</v>
      </c>
      <c r="E5892" s="4" t="s">
        <v>8</v>
      </c>
      <c r="F5892" s="4" t="s">
        <v>8</v>
      </c>
    </row>
    <row r="5893" spans="1:22">
      <c r="A5893" t="n">
        <v>61038</v>
      </c>
      <c r="B5893" s="30" t="n">
        <v>36</v>
      </c>
      <c r="C5893" s="7" t="n">
        <v>10</v>
      </c>
      <c r="D5893" s="7" t="n">
        <v>0</v>
      </c>
      <c r="E5893" s="7" t="s">
        <v>61</v>
      </c>
      <c r="F5893" s="7" t="s">
        <v>17</v>
      </c>
    </row>
    <row r="5894" spans="1:22">
      <c r="A5894" t="s">
        <v>4</v>
      </c>
      <c r="B5894" s="4" t="s">
        <v>5</v>
      </c>
      <c r="C5894" s="4" t="s">
        <v>7</v>
      </c>
      <c r="D5894" s="4" t="s">
        <v>11</v>
      </c>
      <c r="E5894" s="4" t="s">
        <v>7</v>
      </c>
      <c r="F5894" s="4" t="s">
        <v>8</v>
      </c>
      <c r="G5894" s="4" t="s">
        <v>8</v>
      </c>
      <c r="H5894" s="4" t="s">
        <v>8</v>
      </c>
      <c r="I5894" s="4" t="s">
        <v>8</v>
      </c>
      <c r="J5894" s="4" t="s">
        <v>8</v>
      </c>
      <c r="K5894" s="4" t="s">
        <v>8</v>
      </c>
      <c r="L5894" s="4" t="s">
        <v>8</v>
      </c>
      <c r="M5894" s="4" t="s">
        <v>8</v>
      </c>
      <c r="N5894" s="4" t="s">
        <v>8</v>
      </c>
      <c r="O5894" s="4" t="s">
        <v>8</v>
      </c>
      <c r="P5894" s="4" t="s">
        <v>8</v>
      </c>
      <c r="Q5894" s="4" t="s">
        <v>8</v>
      </c>
      <c r="R5894" s="4" t="s">
        <v>8</v>
      </c>
      <c r="S5894" s="4" t="s">
        <v>8</v>
      </c>
      <c r="T5894" s="4" t="s">
        <v>8</v>
      </c>
      <c r="U5894" s="4" t="s">
        <v>8</v>
      </c>
    </row>
    <row r="5895" spans="1:22">
      <c r="A5895" t="n">
        <v>61056</v>
      </c>
      <c r="B5895" s="30" t="n">
        <v>36</v>
      </c>
      <c r="C5895" s="7" t="n">
        <v>8</v>
      </c>
      <c r="D5895" s="7" t="n">
        <v>0</v>
      </c>
      <c r="E5895" s="7" t="n">
        <v>0</v>
      </c>
      <c r="F5895" s="7" t="s">
        <v>62</v>
      </c>
      <c r="G5895" s="7" t="s">
        <v>63</v>
      </c>
      <c r="H5895" s="7" t="s">
        <v>17</v>
      </c>
      <c r="I5895" s="7" t="s">
        <v>17</v>
      </c>
      <c r="J5895" s="7" t="s">
        <v>17</v>
      </c>
      <c r="K5895" s="7" t="s">
        <v>17</v>
      </c>
      <c r="L5895" s="7" t="s">
        <v>17</v>
      </c>
      <c r="M5895" s="7" t="s">
        <v>17</v>
      </c>
      <c r="N5895" s="7" t="s">
        <v>17</v>
      </c>
      <c r="O5895" s="7" t="s">
        <v>17</v>
      </c>
      <c r="P5895" s="7" t="s">
        <v>17</v>
      </c>
      <c r="Q5895" s="7" t="s">
        <v>17</v>
      </c>
      <c r="R5895" s="7" t="s">
        <v>17</v>
      </c>
      <c r="S5895" s="7" t="s">
        <v>17</v>
      </c>
      <c r="T5895" s="7" t="s">
        <v>17</v>
      </c>
      <c r="U5895" s="7" t="s">
        <v>17</v>
      </c>
    </row>
    <row r="5896" spans="1:22">
      <c r="A5896" t="s">
        <v>4</v>
      </c>
      <c r="B5896" s="4" t="s">
        <v>5</v>
      </c>
      <c r="C5896" s="4" t="s">
        <v>7</v>
      </c>
    </row>
    <row r="5897" spans="1:22">
      <c r="A5897" t="n">
        <v>61095</v>
      </c>
      <c r="B5897" s="31" t="n">
        <v>116</v>
      </c>
      <c r="C5897" s="7" t="n">
        <v>0</v>
      </c>
    </row>
    <row r="5898" spans="1:22">
      <c r="A5898" t="s">
        <v>4</v>
      </c>
      <c r="B5898" s="4" t="s">
        <v>5</v>
      </c>
      <c r="C5898" s="4" t="s">
        <v>7</v>
      </c>
      <c r="D5898" s="4" t="s">
        <v>11</v>
      </c>
    </row>
    <row r="5899" spans="1:22">
      <c r="A5899" t="n">
        <v>61097</v>
      </c>
      <c r="B5899" s="31" t="n">
        <v>116</v>
      </c>
      <c r="C5899" s="7" t="n">
        <v>2</v>
      </c>
      <c r="D5899" s="7" t="n">
        <v>1</v>
      </c>
    </row>
    <row r="5900" spans="1:22">
      <c r="A5900" t="s">
        <v>4</v>
      </c>
      <c r="B5900" s="4" t="s">
        <v>5</v>
      </c>
      <c r="C5900" s="4" t="s">
        <v>7</v>
      </c>
      <c r="D5900" s="4" t="s">
        <v>14</v>
      </c>
    </row>
    <row r="5901" spans="1:22">
      <c r="A5901" t="n">
        <v>61101</v>
      </c>
      <c r="B5901" s="31" t="n">
        <v>116</v>
      </c>
      <c r="C5901" s="7" t="n">
        <v>5</v>
      </c>
      <c r="D5901" s="7" t="n">
        <v>1103626240</v>
      </c>
    </row>
    <row r="5902" spans="1:22">
      <c r="A5902" t="s">
        <v>4</v>
      </c>
      <c r="B5902" s="4" t="s">
        <v>5</v>
      </c>
      <c r="C5902" s="4" t="s">
        <v>7</v>
      </c>
      <c r="D5902" s="4" t="s">
        <v>11</v>
      </c>
    </row>
    <row r="5903" spans="1:22">
      <c r="A5903" t="n">
        <v>61107</v>
      </c>
      <c r="B5903" s="31" t="n">
        <v>116</v>
      </c>
      <c r="C5903" s="7" t="n">
        <v>6</v>
      </c>
      <c r="D5903" s="7" t="n">
        <v>1</v>
      </c>
    </row>
    <row r="5904" spans="1:22">
      <c r="A5904" t="s">
        <v>4</v>
      </c>
      <c r="B5904" s="4" t="s">
        <v>5</v>
      </c>
      <c r="C5904" s="4" t="s">
        <v>7</v>
      </c>
      <c r="D5904" s="4" t="s">
        <v>7</v>
      </c>
      <c r="E5904" s="4" t="s">
        <v>7</v>
      </c>
      <c r="F5904" s="4" t="s">
        <v>7</v>
      </c>
    </row>
    <row r="5905" spans="1:21">
      <c r="A5905" t="n">
        <v>61111</v>
      </c>
      <c r="B5905" s="9" t="n">
        <v>14</v>
      </c>
      <c r="C5905" s="7" t="n">
        <v>0</v>
      </c>
      <c r="D5905" s="7" t="n">
        <v>4</v>
      </c>
      <c r="E5905" s="7" t="n">
        <v>0</v>
      </c>
      <c r="F5905" s="7" t="n">
        <v>0</v>
      </c>
    </row>
    <row r="5906" spans="1:21">
      <c r="A5906" t="s">
        <v>4</v>
      </c>
      <c r="B5906" s="4" t="s">
        <v>5</v>
      </c>
      <c r="C5906" s="4" t="s">
        <v>11</v>
      </c>
      <c r="D5906" s="4" t="s">
        <v>13</v>
      </c>
      <c r="E5906" s="4" t="s">
        <v>13</v>
      </c>
      <c r="F5906" s="4" t="s">
        <v>13</v>
      </c>
      <c r="G5906" s="4" t="s">
        <v>13</v>
      </c>
    </row>
    <row r="5907" spans="1:21">
      <c r="A5907" t="n">
        <v>61116</v>
      </c>
      <c r="B5907" s="32" t="n">
        <v>46</v>
      </c>
      <c r="C5907" s="7" t="n">
        <v>0</v>
      </c>
      <c r="D5907" s="7" t="n">
        <v>-2.09999990463257</v>
      </c>
      <c r="E5907" s="7" t="n">
        <v>-0.5</v>
      </c>
      <c r="F5907" s="7" t="n">
        <v>-11.1199998855591</v>
      </c>
      <c r="G5907" s="7" t="n">
        <v>215.100006103516</v>
      </c>
    </row>
    <row r="5908" spans="1:21">
      <c r="A5908" t="s">
        <v>4</v>
      </c>
      <c r="B5908" s="4" t="s">
        <v>5</v>
      </c>
      <c r="C5908" s="4" t="s">
        <v>11</v>
      </c>
      <c r="D5908" s="4" t="s">
        <v>7</v>
      </c>
      <c r="E5908" s="4" t="s">
        <v>8</v>
      </c>
      <c r="F5908" s="4" t="s">
        <v>13</v>
      </c>
      <c r="G5908" s="4" t="s">
        <v>13</v>
      </c>
      <c r="H5908" s="4" t="s">
        <v>13</v>
      </c>
    </row>
    <row r="5909" spans="1:21">
      <c r="A5909" t="n">
        <v>61135</v>
      </c>
      <c r="B5909" s="33" t="n">
        <v>48</v>
      </c>
      <c r="C5909" s="7" t="n">
        <v>0</v>
      </c>
      <c r="D5909" s="7" t="n">
        <v>0</v>
      </c>
      <c r="E5909" s="7" t="s">
        <v>62</v>
      </c>
      <c r="F5909" s="7" t="n">
        <v>0</v>
      </c>
      <c r="G5909" s="7" t="n">
        <v>1</v>
      </c>
      <c r="H5909" s="7" t="n">
        <v>0</v>
      </c>
    </row>
    <row r="5910" spans="1:21">
      <c r="A5910" t="s">
        <v>4</v>
      </c>
      <c r="B5910" s="4" t="s">
        <v>5</v>
      </c>
      <c r="C5910" s="4" t="s">
        <v>11</v>
      </c>
      <c r="D5910" s="4" t="s">
        <v>13</v>
      </c>
      <c r="E5910" s="4" t="s">
        <v>13</v>
      </c>
      <c r="F5910" s="4" t="s">
        <v>13</v>
      </c>
      <c r="G5910" s="4" t="s">
        <v>13</v>
      </c>
    </row>
    <row r="5911" spans="1:21">
      <c r="A5911" t="n">
        <v>61161</v>
      </c>
      <c r="B5911" s="32" t="n">
        <v>46</v>
      </c>
      <c r="C5911" s="7" t="n">
        <v>5</v>
      </c>
      <c r="D5911" s="7" t="n">
        <v>6.13000011444092</v>
      </c>
      <c r="E5911" s="7" t="n">
        <v>0.159999996423721</v>
      </c>
      <c r="F5911" s="7" t="n">
        <v>2</v>
      </c>
      <c r="G5911" s="7" t="n">
        <v>180</v>
      </c>
    </row>
    <row r="5912" spans="1:21">
      <c r="A5912" t="s">
        <v>4</v>
      </c>
      <c r="B5912" s="4" t="s">
        <v>5</v>
      </c>
      <c r="C5912" s="4" t="s">
        <v>7</v>
      </c>
      <c r="D5912" s="4" t="s">
        <v>11</v>
      </c>
      <c r="E5912" s="4" t="s">
        <v>8</v>
      </c>
      <c r="F5912" s="4" t="s">
        <v>8</v>
      </c>
      <c r="G5912" s="4" t="s">
        <v>8</v>
      </c>
      <c r="H5912" s="4" t="s">
        <v>8</v>
      </c>
    </row>
    <row r="5913" spans="1:21">
      <c r="A5913" t="n">
        <v>61180</v>
      </c>
      <c r="B5913" s="38" t="n">
        <v>51</v>
      </c>
      <c r="C5913" s="7" t="n">
        <v>3</v>
      </c>
      <c r="D5913" s="7" t="n">
        <v>0</v>
      </c>
      <c r="E5913" s="7" t="s">
        <v>407</v>
      </c>
      <c r="F5913" s="7" t="s">
        <v>109</v>
      </c>
      <c r="G5913" s="7" t="s">
        <v>86</v>
      </c>
      <c r="H5913" s="7" t="s">
        <v>87</v>
      </c>
    </row>
    <row r="5914" spans="1:21">
      <c r="A5914" t="s">
        <v>4</v>
      </c>
      <c r="B5914" s="4" t="s">
        <v>5</v>
      </c>
      <c r="C5914" s="4" t="s">
        <v>7</v>
      </c>
      <c r="D5914" s="4" t="s">
        <v>7</v>
      </c>
      <c r="E5914" s="4" t="s">
        <v>13</v>
      </c>
      <c r="F5914" s="4" t="s">
        <v>13</v>
      </c>
      <c r="G5914" s="4" t="s">
        <v>13</v>
      </c>
      <c r="H5914" s="4" t="s">
        <v>11</v>
      </c>
    </row>
    <row r="5915" spans="1:21">
      <c r="A5915" t="n">
        <v>61193</v>
      </c>
      <c r="B5915" s="35" t="n">
        <v>45</v>
      </c>
      <c r="C5915" s="7" t="n">
        <v>2</v>
      </c>
      <c r="D5915" s="7" t="n">
        <v>3</v>
      </c>
      <c r="E5915" s="7" t="n">
        <v>-2.03999996185303</v>
      </c>
      <c r="F5915" s="7" t="n">
        <v>0.0900000035762787</v>
      </c>
      <c r="G5915" s="7" t="n">
        <v>-11.039999961853</v>
      </c>
      <c r="H5915" s="7" t="n">
        <v>0</v>
      </c>
    </row>
    <row r="5916" spans="1:21">
      <c r="A5916" t="s">
        <v>4</v>
      </c>
      <c r="B5916" s="4" t="s">
        <v>5</v>
      </c>
      <c r="C5916" s="4" t="s">
        <v>7</v>
      </c>
      <c r="D5916" s="4" t="s">
        <v>7</v>
      </c>
      <c r="E5916" s="4" t="s">
        <v>13</v>
      </c>
      <c r="F5916" s="4" t="s">
        <v>13</v>
      </c>
      <c r="G5916" s="4" t="s">
        <v>13</v>
      </c>
      <c r="H5916" s="4" t="s">
        <v>11</v>
      </c>
      <c r="I5916" s="4" t="s">
        <v>7</v>
      </c>
    </row>
    <row r="5917" spans="1:21">
      <c r="A5917" t="n">
        <v>61210</v>
      </c>
      <c r="B5917" s="35" t="n">
        <v>45</v>
      </c>
      <c r="C5917" s="7" t="n">
        <v>4</v>
      </c>
      <c r="D5917" s="7" t="n">
        <v>3</v>
      </c>
      <c r="E5917" s="7" t="n">
        <v>17.5900001525879</v>
      </c>
      <c r="F5917" s="7" t="n">
        <v>201.940002441406</v>
      </c>
      <c r="G5917" s="7" t="n">
        <v>-5</v>
      </c>
      <c r="H5917" s="7" t="n">
        <v>0</v>
      </c>
      <c r="I5917" s="7" t="n">
        <v>0</v>
      </c>
    </row>
    <row r="5918" spans="1:21">
      <c r="A5918" t="s">
        <v>4</v>
      </c>
      <c r="B5918" s="4" t="s">
        <v>5</v>
      </c>
      <c r="C5918" s="4" t="s">
        <v>7</v>
      </c>
      <c r="D5918" s="4" t="s">
        <v>7</v>
      </c>
      <c r="E5918" s="4" t="s">
        <v>13</v>
      </c>
      <c r="F5918" s="4" t="s">
        <v>11</v>
      </c>
    </row>
    <row r="5919" spans="1:21">
      <c r="A5919" t="n">
        <v>61228</v>
      </c>
      <c r="B5919" s="35" t="n">
        <v>45</v>
      </c>
      <c r="C5919" s="7" t="n">
        <v>5</v>
      </c>
      <c r="D5919" s="7" t="n">
        <v>3</v>
      </c>
      <c r="E5919" s="7" t="n">
        <v>1.39999997615814</v>
      </c>
      <c r="F5919" s="7" t="n">
        <v>0</v>
      </c>
    </row>
    <row r="5920" spans="1:21">
      <c r="A5920" t="s">
        <v>4</v>
      </c>
      <c r="B5920" s="4" t="s">
        <v>5</v>
      </c>
      <c r="C5920" s="4" t="s">
        <v>7</v>
      </c>
      <c r="D5920" s="4" t="s">
        <v>7</v>
      </c>
      <c r="E5920" s="4" t="s">
        <v>13</v>
      </c>
      <c r="F5920" s="4" t="s">
        <v>11</v>
      </c>
    </row>
    <row r="5921" spans="1:9">
      <c r="A5921" t="n">
        <v>61237</v>
      </c>
      <c r="B5921" s="35" t="n">
        <v>45</v>
      </c>
      <c r="C5921" s="7" t="n">
        <v>11</v>
      </c>
      <c r="D5921" s="7" t="n">
        <v>3</v>
      </c>
      <c r="E5921" s="7" t="n">
        <v>31.6000003814697</v>
      </c>
      <c r="F5921" s="7" t="n">
        <v>0</v>
      </c>
    </row>
    <row r="5922" spans="1:9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8</v>
      </c>
      <c r="F5922" s="4" t="s">
        <v>8</v>
      </c>
      <c r="G5922" s="4" t="s">
        <v>8</v>
      </c>
      <c r="H5922" s="4" t="s">
        <v>8</v>
      </c>
    </row>
    <row r="5923" spans="1:9">
      <c r="A5923" t="n">
        <v>61246</v>
      </c>
      <c r="B5923" s="38" t="n">
        <v>51</v>
      </c>
      <c r="C5923" s="7" t="n">
        <v>3</v>
      </c>
      <c r="D5923" s="7" t="n">
        <v>0</v>
      </c>
      <c r="E5923" s="7" t="s">
        <v>218</v>
      </c>
      <c r="F5923" s="7" t="s">
        <v>109</v>
      </c>
      <c r="G5923" s="7" t="s">
        <v>86</v>
      </c>
      <c r="H5923" s="7" t="s">
        <v>87</v>
      </c>
    </row>
    <row r="5924" spans="1:9">
      <c r="A5924" t="s">
        <v>4</v>
      </c>
      <c r="B5924" s="4" t="s">
        <v>5</v>
      </c>
      <c r="C5924" s="4" t="s">
        <v>7</v>
      </c>
      <c r="D5924" s="4" t="s">
        <v>11</v>
      </c>
      <c r="E5924" s="4" t="s">
        <v>13</v>
      </c>
    </row>
    <row r="5925" spans="1:9">
      <c r="A5925" t="n">
        <v>61259</v>
      </c>
      <c r="B5925" s="17" t="n">
        <v>58</v>
      </c>
      <c r="C5925" s="7" t="n">
        <v>100</v>
      </c>
      <c r="D5925" s="7" t="n">
        <v>1000</v>
      </c>
      <c r="E5925" s="7" t="n">
        <v>1</v>
      </c>
    </row>
    <row r="5926" spans="1:9">
      <c r="A5926" t="s">
        <v>4</v>
      </c>
      <c r="B5926" s="4" t="s">
        <v>5</v>
      </c>
      <c r="C5926" s="4" t="s">
        <v>7</v>
      </c>
      <c r="D5926" s="4" t="s">
        <v>11</v>
      </c>
    </row>
    <row r="5927" spans="1:9">
      <c r="A5927" t="n">
        <v>61267</v>
      </c>
      <c r="B5927" s="17" t="n">
        <v>58</v>
      </c>
      <c r="C5927" s="7" t="n">
        <v>255</v>
      </c>
      <c r="D5927" s="7" t="n">
        <v>0</v>
      </c>
    </row>
    <row r="5928" spans="1:9">
      <c r="A5928" t="s">
        <v>4</v>
      </c>
      <c r="B5928" s="4" t="s">
        <v>5</v>
      </c>
      <c r="C5928" s="4" t="s">
        <v>7</v>
      </c>
      <c r="D5928" s="4" t="s">
        <v>11</v>
      </c>
      <c r="E5928" s="4" t="s">
        <v>8</v>
      </c>
    </row>
    <row r="5929" spans="1:9">
      <c r="A5929" t="n">
        <v>61271</v>
      </c>
      <c r="B5929" s="38" t="n">
        <v>51</v>
      </c>
      <c r="C5929" s="7" t="n">
        <v>4</v>
      </c>
      <c r="D5929" s="7" t="n">
        <v>0</v>
      </c>
      <c r="E5929" s="7" t="s">
        <v>323</v>
      </c>
    </row>
    <row r="5930" spans="1:9">
      <c r="A5930" t="s">
        <v>4</v>
      </c>
      <c r="B5930" s="4" t="s">
        <v>5</v>
      </c>
      <c r="C5930" s="4" t="s">
        <v>11</v>
      </c>
    </row>
    <row r="5931" spans="1:9">
      <c r="A5931" t="n">
        <v>61286</v>
      </c>
      <c r="B5931" s="24" t="n">
        <v>16</v>
      </c>
      <c r="C5931" s="7" t="n">
        <v>0</v>
      </c>
    </row>
    <row r="5932" spans="1:9">
      <c r="A5932" t="s">
        <v>4</v>
      </c>
      <c r="B5932" s="4" t="s">
        <v>5</v>
      </c>
      <c r="C5932" s="4" t="s">
        <v>11</v>
      </c>
      <c r="D5932" s="4" t="s">
        <v>79</v>
      </c>
      <c r="E5932" s="4" t="s">
        <v>7</v>
      </c>
      <c r="F5932" s="4" t="s">
        <v>7</v>
      </c>
    </row>
    <row r="5933" spans="1:9">
      <c r="A5933" t="n">
        <v>61289</v>
      </c>
      <c r="B5933" s="39" t="n">
        <v>26</v>
      </c>
      <c r="C5933" s="7" t="n">
        <v>0</v>
      </c>
      <c r="D5933" s="7" t="s">
        <v>408</v>
      </c>
      <c r="E5933" s="7" t="n">
        <v>2</v>
      </c>
      <c r="F5933" s="7" t="n">
        <v>0</v>
      </c>
    </row>
    <row r="5934" spans="1:9">
      <c r="A5934" t="s">
        <v>4</v>
      </c>
      <c r="B5934" s="4" t="s">
        <v>5</v>
      </c>
    </row>
    <row r="5935" spans="1:9">
      <c r="A5935" t="n">
        <v>61323</v>
      </c>
      <c r="B5935" s="40" t="n">
        <v>28</v>
      </c>
    </row>
    <row r="5936" spans="1:9">
      <c r="A5936" t="s">
        <v>4</v>
      </c>
      <c r="B5936" s="4" t="s">
        <v>5</v>
      </c>
      <c r="C5936" s="4" t="s">
        <v>11</v>
      </c>
      <c r="D5936" s="4" t="s">
        <v>13</v>
      </c>
      <c r="E5936" s="4" t="s">
        <v>13</v>
      </c>
      <c r="F5936" s="4" t="s">
        <v>13</v>
      </c>
      <c r="G5936" s="4" t="s">
        <v>11</v>
      </c>
      <c r="H5936" s="4" t="s">
        <v>11</v>
      </c>
    </row>
    <row r="5937" spans="1:8">
      <c r="A5937" t="n">
        <v>61324</v>
      </c>
      <c r="B5937" s="45" t="n">
        <v>60</v>
      </c>
      <c r="C5937" s="7" t="n">
        <v>0</v>
      </c>
      <c r="D5937" s="7" t="n">
        <v>0</v>
      </c>
      <c r="E5937" s="7" t="n">
        <v>25</v>
      </c>
      <c r="F5937" s="7" t="n">
        <v>0</v>
      </c>
      <c r="G5937" s="7" t="n">
        <v>1000</v>
      </c>
      <c r="H5937" s="7" t="n">
        <v>0</v>
      </c>
    </row>
    <row r="5938" spans="1:8">
      <c r="A5938" t="s">
        <v>4</v>
      </c>
      <c r="B5938" s="4" t="s">
        <v>5</v>
      </c>
      <c r="C5938" s="4" t="s">
        <v>11</v>
      </c>
    </row>
    <row r="5939" spans="1:8">
      <c r="A5939" t="n">
        <v>61343</v>
      </c>
      <c r="B5939" s="24" t="n">
        <v>16</v>
      </c>
      <c r="C5939" s="7" t="n">
        <v>500</v>
      </c>
    </row>
    <row r="5940" spans="1:8">
      <c r="A5940" t="s">
        <v>4</v>
      </c>
      <c r="B5940" s="4" t="s">
        <v>5</v>
      </c>
      <c r="C5940" s="4" t="s">
        <v>7</v>
      </c>
      <c r="D5940" s="4" t="s">
        <v>11</v>
      </c>
      <c r="E5940" s="4" t="s">
        <v>8</v>
      </c>
    </row>
    <row r="5941" spans="1:8">
      <c r="A5941" t="n">
        <v>61346</v>
      </c>
      <c r="B5941" s="38" t="n">
        <v>51</v>
      </c>
      <c r="C5941" s="7" t="n">
        <v>4</v>
      </c>
      <c r="D5941" s="7" t="n">
        <v>0</v>
      </c>
      <c r="E5941" s="7" t="s">
        <v>409</v>
      </c>
    </row>
    <row r="5942" spans="1:8">
      <c r="A5942" t="s">
        <v>4</v>
      </c>
      <c r="B5942" s="4" t="s">
        <v>5</v>
      </c>
      <c r="C5942" s="4" t="s">
        <v>11</v>
      </c>
    </row>
    <row r="5943" spans="1:8">
      <c r="A5943" t="n">
        <v>61360</v>
      </c>
      <c r="B5943" s="24" t="n">
        <v>16</v>
      </c>
      <c r="C5943" s="7" t="n">
        <v>0</v>
      </c>
    </row>
    <row r="5944" spans="1:8">
      <c r="A5944" t="s">
        <v>4</v>
      </c>
      <c r="B5944" s="4" t="s">
        <v>5</v>
      </c>
      <c r="C5944" s="4" t="s">
        <v>11</v>
      </c>
      <c r="D5944" s="4" t="s">
        <v>79</v>
      </c>
      <c r="E5944" s="4" t="s">
        <v>7</v>
      </c>
      <c r="F5944" s="4" t="s">
        <v>7</v>
      </c>
    </row>
    <row r="5945" spans="1:8">
      <c r="A5945" t="n">
        <v>61363</v>
      </c>
      <c r="B5945" s="39" t="n">
        <v>26</v>
      </c>
      <c r="C5945" s="7" t="n">
        <v>0</v>
      </c>
      <c r="D5945" s="7" t="s">
        <v>410</v>
      </c>
      <c r="E5945" s="7" t="n">
        <v>2</v>
      </c>
      <c r="F5945" s="7" t="n">
        <v>0</v>
      </c>
    </row>
    <row r="5946" spans="1:8">
      <c r="A5946" t="s">
        <v>4</v>
      </c>
      <c r="B5946" s="4" t="s">
        <v>5</v>
      </c>
    </row>
    <row r="5947" spans="1:8">
      <c r="A5947" t="n">
        <v>61400</v>
      </c>
      <c r="B5947" s="40" t="n">
        <v>28</v>
      </c>
    </row>
    <row r="5948" spans="1:8">
      <c r="A5948" t="s">
        <v>4</v>
      </c>
      <c r="B5948" s="4" t="s">
        <v>5</v>
      </c>
      <c r="C5948" s="4" t="s">
        <v>11</v>
      </c>
      <c r="D5948" s="4" t="s">
        <v>7</v>
      </c>
    </row>
    <row r="5949" spans="1:8">
      <c r="A5949" t="n">
        <v>61401</v>
      </c>
      <c r="B5949" s="44" t="n">
        <v>89</v>
      </c>
      <c r="C5949" s="7" t="n">
        <v>65533</v>
      </c>
      <c r="D5949" s="7" t="n">
        <v>1</v>
      </c>
    </row>
    <row r="5950" spans="1:8">
      <c r="A5950" t="s">
        <v>4</v>
      </c>
      <c r="B5950" s="4" t="s">
        <v>5</v>
      </c>
      <c r="C5950" s="4" t="s">
        <v>7</v>
      </c>
      <c r="D5950" s="4" t="s">
        <v>11</v>
      </c>
      <c r="E5950" s="4" t="s">
        <v>13</v>
      </c>
    </row>
    <row r="5951" spans="1:8">
      <c r="A5951" t="n">
        <v>61405</v>
      </c>
      <c r="B5951" s="17" t="n">
        <v>58</v>
      </c>
      <c r="C5951" s="7" t="n">
        <v>101</v>
      </c>
      <c r="D5951" s="7" t="n">
        <v>500</v>
      </c>
      <c r="E5951" s="7" t="n">
        <v>1</v>
      </c>
    </row>
    <row r="5952" spans="1:8">
      <c r="A5952" t="s">
        <v>4</v>
      </c>
      <c r="B5952" s="4" t="s">
        <v>5</v>
      </c>
      <c r="C5952" s="4" t="s">
        <v>7</v>
      </c>
      <c r="D5952" s="4" t="s">
        <v>11</v>
      </c>
    </row>
    <row r="5953" spans="1:8">
      <c r="A5953" t="n">
        <v>61413</v>
      </c>
      <c r="B5953" s="17" t="n">
        <v>58</v>
      </c>
      <c r="C5953" s="7" t="n">
        <v>254</v>
      </c>
      <c r="D5953" s="7" t="n">
        <v>0</v>
      </c>
    </row>
    <row r="5954" spans="1:8">
      <c r="A5954" t="s">
        <v>4</v>
      </c>
      <c r="B5954" s="4" t="s">
        <v>5</v>
      </c>
      <c r="C5954" s="4" t="s">
        <v>7</v>
      </c>
      <c r="D5954" s="4" t="s">
        <v>7</v>
      </c>
      <c r="E5954" s="4" t="s">
        <v>13</v>
      </c>
      <c r="F5954" s="4" t="s">
        <v>13</v>
      </c>
      <c r="G5954" s="4" t="s">
        <v>13</v>
      </c>
      <c r="H5954" s="4" t="s">
        <v>11</v>
      </c>
    </row>
    <row r="5955" spans="1:8">
      <c r="A5955" t="n">
        <v>61417</v>
      </c>
      <c r="B5955" s="35" t="n">
        <v>45</v>
      </c>
      <c r="C5955" s="7" t="n">
        <v>2</v>
      </c>
      <c r="D5955" s="7" t="n">
        <v>3</v>
      </c>
      <c r="E5955" s="7" t="n">
        <v>-2.04999995231628</v>
      </c>
      <c r="F5955" s="7" t="n">
        <v>0.100000001490116</v>
      </c>
      <c r="G5955" s="7" t="n">
        <v>-11.0600004196167</v>
      </c>
      <c r="H5955" s="7" t="n">
        <v>0</v>
      </c>
    </row>
    <row r="5956" spans="1:8">
      <c r="A5956" t="s">
        <v>4</v>
      </c>
      <c r="B5956" s="4" t="s">
        <v>5</v>
      </c>
      <c r="C5956" s="4" t="s">
        <v>7</v>
      </c>
      <c r="D5956" s="4" t="s">
        <v>7</v>
      </c>
      <c r="E5956" s="4" t="s">
        <v>13</v>
      </c>
      <c r="F5956" s="4" t="s">
        <v>13</v>
      </c>
      <c r="G5956" s="4" t="s">
        <v>13</v>
      </c>
      <c r="H5956" s="4" t="s">
        <v>11</v>
      </c>
      <c r="I5956" s="4" t="s">
        <v>7</v>
      </c>
    </row>
    <row r="5957" spans="1:8">
      <c r="A5957" t="n">
        <v>61434</v>
      </c>
      <c r="B5957" s="35" t="n">
        <v>45</v>
      </c>
      <c r="C5957" s="7" t="n">
        <v>4</v>
      </c>
      <c r="D5957" s="7" t="n">
        <v>3</v>
      </c>
      <c r="E5957" s="7" t="n">
        <v>8.80000019073486</v>
      </c>
      <c r="F5957" s="7" t="n">
        <v>266.540008544922</v>
      </c>
      <c r="G5957" s="7" t="n">
        <v>0</v>
      </c>
      <c r="H5957" s="7" t="n">
        <v>0</v>
      </c>
      <c r="I5957" s="7" t="n">
        <v>0</v>
      </c>
    </row>
    <row r="5958" spans="1:8">
      <c r="A5958" t="s">
        <v>4</v>
      </c>
      <c r="B5958" s="4" t="s">
        <v>5</v>
      </c>
      <c r="C5958" s="4" t="s">
        <v>7</v>
      </c>
      <c r="D5958" s="4" t="s">
        <v>7</v>
      </c>
      <c r="E5958" s="4" t="s">
        <v>13</v>
      </c>
      <c r="F5958" s="4" t="s">
        <v>11</v>
      </c>
    </row>
    <row r="5959" spans="1:8">
      <c r="A5959" t="n">
        <v>61452</v>
      </c>
      <c r="B5959" s="35" t="n">
        <v>45</v>
      </c>
      <c r="C5959" s="7" t="n">
        <v>5</v>
      </c>
      <c r="D5959" s="7" t="n">
        <v>3</v>
      </c>
      <c r="E5959" s="7" t="n">
        <v>1.39999997615814</v>
      </c>
      <c r="F5959" s="7" t="n">
        <v>0</v>
      </c>
    </row>
    <row r="5960" spans="1:8">
      <c r="A5960" t="s">
        <v>4</v>
      </c>
      <c r="B5960" s="4" t="s">
        <v>5</v>
      </c>
      <c r="C5960" s="4" t="s">
        <v>7</v>
      </c>
      <c r="D5960" s="4" t="s">
        <v>7</v>
      </c>
      <c r="E5960" s="4" t="s">
        <v>13</v>
      </c>
      <c r="F5960" s="4" t="s">
        <v>11</v>
      </c>
    </row>
    <row r="5961" spans="1:8">
      <c r="A5961" t="n">
        <v>61461</v>
      </c>
      <c r="B5961" s="35" t="n">
        <v>45</v>
      </c>
      <c r="C5961" s="7" t="n">
        <v>11</v>
      </c>
      <c r="D5961" s="7" t="n">
        <v>3</v>
      </c>
      <c r="E5961" s="7" t="n">
        <v>31.6000003814697</v>
      </c>
      <c r="F5961" s="7" t="n">
        <v>0</v>
      </c>
    </row>
    <row r="5962" spans="1:8">
      <c r="A5962" t="s">
        <v>4</v>
      </c>
      <c r="B5962" s="4" t="s">
        <v>5</v>
      </c>
      <c r="C5962" s="4" t="s">
        <v>7</v>
      </c>
      <c r="D5962" s="4" t="s">
        <v>7</v>
      </c>
      <c r="E5962" s="4" t="s">
        <v>13</v>
      </c>
      <c r="F5962" s="4" t="s">
        <v>13</v>
      </c>
      <c r="G5962" s="4" t="s">
        <v>13</v>
      </c>
      <c r="H5962" s="4" t="s">
        <v>11</v>
      </c>
    </row>
    <row r="5963" spans="1:8">
      <c r="A5963" t="n">
        <v>61470</v>
      </c>
      <c r="B5963" s="35" t="n">
        <v>45</v>
      </c>
      <c r="C5963" s="7" t="n">
        <v>2</v>
      </c>
      <c r="D5963" s="7" t="n">
        <v>3</v>
      </c>
      <c r="E5963" s="7" t="n">
        <v>-2.04999995231628</v>
      </c>
      <c r="F5963" s="7" t="n">
        <v>0.100000001490116</v>
      </c>
      <c r="G5963" s="7" t="n">
        <v>-11.0600004196167</v>
      </c>
      <c r="H5963" s="7" t="n">
        <v>3500</v>
      </c>
    </row>
    <row r="5964" spans="1:8">
      <c r="A5964" t="s">
        <v>4</v>
      </c>
      <c r="B5964" s="4" t="s">
        <v>5</v>
      </c>
      <c r="C5964" s="4" t="s">
        <v>7</v>
      </c>
      <c r="D5964" s="4" t="s">
        <v>7</v>
      </c>
      <c r="E5964" s="4" t="s">
        <v>13</v>
      </c>
      <c r="F5964" s="4" t="s">
        <v>13</v>
      </c>
      <c r="G5964" s="4" t="s">
        <v>13</v>
      </c>
      <c r="H5964" s="4" t="s">
        <v>11</v>
      </c>
      <c r="I5964" s="4" t="s">
        <v>7</v>
      </c>
    </row>
    <row r="5965" spans="1:8">
      <c r="A5965" t="n">
        <v>61487</v>
      </c>
      <c r="B5965" s="35" t="n">
        <v>45</v>
      </c>
      <c r="C5965" s="7" t="n">
        <v>4</v>
      </c>
      <c r="D5965" s="7" t="n">
        <v>3</v>
      </c>
      <c r="E5965" s="7" t="n">
        <v>357.549987792969</v>
      </c>
      <c r="F5965" s="7" t="n">
        <v>254.5</v>
      </c>
      <c r="G5965" s="7" t="n">
        <v>0</v>
      </c>
      <c r="H5965" s="7" t="n">
        <v>3500</v>
      </c>
      <c r="I5965" s="7" t="n">
        <v>1</v>
      </c>
    </row>
    <row r="5966" spans="1:8">
      <c r="A5966" t="s">
        <v>4</v>
      </c>
      <c r="B5966" s="4" t="s">
        <v>5</v>
      </c>
      <c r="C5966" s="4" t="s">
        <v>7</v>
      </c>
      <c r="D5966" s="4" t="s">
        <v>7</v>
      </c>
      <c r="E5966" s="4" t="s">
        <v>13</v>
      </c>
      <c r="F5966" s="4" t="s">
        <v>11</v>
      </c>
    </row>
    <row r="5967" spans="1:8">
      <c r="A5967" t="n">
        <v>61505</v>
      </c>
      <c r="B5967" s="35" t="n">
        <v>45</v>
      </c>
      <c r="C5967" s="7" t="n">
        <v>5</v>
      </c>
      <c r="D5967" s="7" t="n">
        <v>3</v>
      </c>
      <c r="E5967" s="7" t="n">
        <v>1.29999995231628</v>
      </c>
      <c r="F5967" s="7" t="n">
        <v>3500</v>
      </c>
    </row>
    <row r="5968" spans="1:8">
      <c r="A5968" t="s">
        <v>4</v>
      </c>
      <c r="B5968" s="4" t="s">
        <v>5</v>
      </c>
      <c r="C5968" s="4" t="s">
        <v>7</v>
      </c>
      <c r="D5968" s="4" t="s">
        <v>11</v>
      </c>
    </row>
    <row r="5969" spans="1:9">
      <c r="A5969" t="n">
        <v>61514</v>
      </c>
      <c r="B5969" s="17" t="n">
        <v>58</v>
      </c>
      <c r="C5969" s="7" t="n">
        <v>255</v>
      </c>
      <c r="D5969" s="7" t="n">
        <v>0</v>
      </c>
    </row>
    <row r="5970" spans="1:9">
      <c r="A5970" t="s">
        <v>4</v>
      </c>
      <c r="B5970" s="4" t="s">
        <v>5</v>
      </c>
      <c r="C5970" s="4" t="s">
        <v>11</v>
      </c>
    </row>
    <row r="5971" spans="1:9">
      <c r="A5971" t="n">
        <v>61518</v>
      </c>
      <c r="B5971" s="24" t="n">
        <v>16</v>
      </c>
      <c r="C5971" s="7" t="n">
        <v>500</v>
      </c>
    </row>
    <row r="5972" spans="1:9">
      <c r="A5972" t="s">
        <v>4</v>
      </c>
      <c r="B5972" s="4" t="s">
        <v>5</v>
      </c>
      <c r="C5972" s="4" t="s">
        <v>11</v>
      </c>
      <c r="D5972" s="4" t="s">
        <v>13</v>
      </c>
      <c r="E5972" s="4" t="s">
        <v>13</v>
      </c>
      <c r="F5972" s="4" t="s">
        <v>13</v>
      </c>
      <c r="G5972" s="4" t="s">
        <v>11</v>
      </c>
      <c r="H5972" s="4" t="s">
        <v>11</v>
      </c>
    </row>
    <row r="5973" spans="1:9">
      <c r="A5973" t="n">
        <v>61521</v>
      </c>
      <c r="B5973" s="45" t="n">
        <v>60</v>
      </c>
      <c r="C5973" s="7" t="n">
        <v>0</v>
      </c>
      <c r="D5973" s="7" t="n">
        <v>0</v>
      </c>
      <c r="E5973" s="7" t="n">
        <v>0</v>
      </c>
      <c r="F5973" s="7" t="n">
        <v>0</v>
      </c>
      <c r="G5973" s="7" t="n">
        <v>1000</v>
      </c>
      <c r="H5973" s="7" t="n">
        <v>0</v>
      </c>
    </row>
    <row r="5974" spans="1:9">
      <c r="A5974" t="s">
        <v>4</v>
      </c>
      <c r="B5974" s="4" t="s">
        <v>5</v>
      </c>
      <c r="C5974" s="4" t="s">
        <v>7</v>
      </c>
      <c r="D5974" s="4" t="s">
        <v>11</v>
      </c>
      <c r="E5974" s="4" t="s">
        <v>8</v>
      </c>
      <c r="F5974" s="4" t="s">
        <v>8</v>
      </c>
      <c r="G5974" s="4" t="s">
        <v>8</v>
      </c>
      <c r="H5974" s="4" t="s">
        <v>8</v>
      </c>
    </row>
    <row r="5975" spans="1:9">
      <c r="A5975" t="n">
        <v>61540</v>
      </c>
      <c r="B5975" s="38" t="n">
        <v>51</v>
      </c>
      <c r="C5975" s="7" t="n">
        <v>3</v>
      </c>
      <c r="D5975" s="7" t="n">
        <v>0</v>
      </c>
      <c r="E5975" s="7" t="s">
        <v>218</v>
      </c>
      <c r="F5975" s="7" t="s">
        <v>109</v>
      </c>
      <c r="G5975" s="7" t="s">
        <v>86</v>
      </c>
      <c r="H5975" s="7" t="s">
        <v>87</v>
      </c>
    </row>
    <row r="5976" spans="1:9">
      <c r="A5976" t="s">
        <v>4</v>
      </c>
      <c r="B5976" s="4" t="s">
        <v>5</v>
      </c>
      <c r="C5976" s="4" t="s">
        <v>7</v>
      </c>
      <c r="D5976" s="4" t="s">
        <v>11</v>
      </c>
    </row>
    <row r="5977" spans="1:9">
      <c r="A5977" t="n">
        <v>61553</v>
      </c>
      <c r="B5977" s="35" t="n">
        <v>45</v>
      </c>
      <c r="C5977" s="7" t="n">
        <v>7</v>
      </c>
      <c r="D5977" s="7" t="n">
        <v>255</v>
      </c>
    </row>
    <row r="5978" spans="1:9">
      <c r="A5978" t="s">
        <v>4</v>
      </c>
      <c r="B5978" s="4" t="s">
        <v>5</v>
      </c>
      <c r="C5978" s="4" t="s">
        <v>8</v>
      </c>
      <c r="D5978" s="4" t="s">
        <v>8</v>
      </c>
    </row>
    <row r="5979" spans="1:9">
      <c r="A5979" t="n">
        <v>61557</v>
      </c>
      <c r="B5979" s="46" t="n">
        <v>70</v>
      </c>
      <c r="C5979" s="7" t="s">
        <v>112</v>
      </c>
      <c r="D5979" s="7" t="s">
        <v>113</v>
      </c>
    </row>
    <row r="5980" spans="1:9">
      <c r="A5980" t="s">
        <v>4</v>
      </c>
      <c r="B5980" s="4" t="s">
        <v>5</v>
      </c>
      <c r="C5980" s="4" t="s">
        <v>11</v>
      </c>
    </row>
    <row r="5981" spans="1:9">
      <c r="A5981" t="n">
        <v>61571</v>
      </c>
      <c r="B5981" s="24" t="n">
        <v>16</v>
      </c>
      <c r="C5981" s="7" t="n">
        <v>500</v>
      </c>
    </row>
    <row r="5982" spans="1:9">
      <c r="A5982" t="s">
        <v>4</v>
      </c>
      <c r="B5982" s="4" t="s">
        <v>5</v>
      </c>
      <c r="C5982" s="4" t="s">
        <v>7</v>
      </c>
      <c r="D5982" s="4" t="s">
        <v>11</v>
      </c>
      <c r="E5982" s="4" t="s">
        <v>11</v>
      </c>
      <c r="F5982" s="4" t="s">
        <v>7</v>
      </c>
    </row>
    <row r="5983" spans="1:9">
      <c r="A5983" t="n">
        <v>61574</v>
      </c>
      <c r="B5983" s="43" t="n">
        <v>25</v>
      </c>
      <c r="C5983" s="7" t="n">
        <v>1</v>
      </c>
      <c r="D5983" s="7" t="n">
        <v>160</v>
      </c>
      <c r="E5983" s="7" t="n">
        <v>350</v>
      </c>
      <c r="F5983" s="7" t="n">
        <v>1</v>
      </c>
    </row>
    <row r="5984" spans="1:9">
      <c r="A5984" t="s">
        <v>4</v>
      </c>
      <c r="B5984" s="4" t="s">
        <v>5</v>
      </c>
      <c r="C5984" s="4" t="s">
        <v>8</v>
      </c>
      <c r="D5984" s="4" t="s">
        <v>11</v>
      </c>
    </row>
    <row r="5985" spans="1:8">
      <c r="A5985" t="n">
        <v>61581</v>
      </c>
      <c r="B5985" s="47" t="n">
        <v>29</v>
      </c>
      <c r="C5985" s="7" t="s">
        <v>411</v>
      </c>
      <c r="D5985" s="7" t="n">
        <v>65533</v>
      </c>
    </row>
    <row r="5986" spans="1:8">
      <c r="A5986" t="s">
        <v>4</v>
      </c>
      <c r="B5986" s="4" t="s">
        <v>5</v>
      </c>
      <c r="C5986" s="4" t="s">
        <v>7</v>
      </c>
      <c r="D5986" s="4" t="s">
        <v>11</v>
      </c>
      <c r="E5986" s="4" t="s">
        <v>8</v>
      </c>
    </row>
    <row r="5987" spans="1:8">
      <c r="A5987" t="n">
        <v>61590</v>
      </c>
      <c r="B5987" s="38" t="n">
        <v>51</v>
      </c>
      <c r="C5987" s="7" t="n">
        <v>4</v>
      </c>
      <c r="D5987" s="7" t="n">
        <v>5</v>
      </c>
      <c r="E5987" s="7" t="s">
        <v>242</v>
      </c>
    </row>
    <row r="5988" spans="1:8">
      <c r="A5988" t="s">
        <v>4</v>
      </c>
      <c r="B5988" s="4" t="s">
        <v>5</v>
      </c>
      <c r="C5988" s="4" t="s">
        <v>11</v>
      </c>
    </row>
    <row r="5989" spans="1:8">
      <c r="A5989" t="n">
        <v>61603</v>
      </c>
      <c r="B5989" s="24" t="n">
        <v>16</v>
      </c>
      <c r="C5989" s="7" t="n">
        <v>0</v>
      </c>
    </row>
    <row r="5990" spans="1:8">
      <c r="A5990" t="s">
        <v>4</v>
      </c>
      <c r="B5990" s="4" t="s">
        <v>5</v>
      </c>
      <c r="C5990" s="4" t="s">
        <v>11</v>
      </c>
      <c r="D5990" s="4" t="s">
        <v>7</v>
      </c>
      <c r="E5990" s="4" t="s">
        <v>14</v>
      </c>
      <c r="F5990" s="4" t="s">
        <v>79</v>
      </c>
      <c r="G5990" s="4" t="s">
        <v>7</v>
      </c>
      <c r="H5990" s="4" t="s">
        <v>7</v>
      </c>
    </row>
    <row r="5991" spans="1:8">
      <c r="A5991" t="n">
        <v>61606</v>
      </c>
      <c r="B5991" s="39" t="n">
        <v>26</v>
      </c>
      <c r="C5991" s="7" t="n">
        <v>5</v>
      </c>
      <c r="D5991" s="7" t="n">
        <v>17</v>
      </c>
      <c r="E5991" s="7" t="n">
        <v>3372</v>
      </c>
      <c r="F5991" s="7" t="s">
        <v>591</v>
      </c>
      <c r="G5991" s="7" t="n">
        <v>2</v>
      </c>
      <c r="H5991" s="7" t="n">
        <v>0</v>
      </c>
    </row>
    <row r="5992" spans="1:8">
      <c r="A5992" t="s">
        <v>4</v>
      </c>
      <c r="B5992" s="4" t="s">
        <v>5</v>
      </c>
    </row>
    <row r="5993" spans="1:8">
      <c r="A5993" t="n">
        <v>61630</v>
      </c>
      <c r="B5993" s="40" t="n">
        <v>28</v>
      </c>
    </row>
    <row r="5994" spans="1:8">
      <c r="A5994" t="s">
        <v>4</v>
      </c>
      <c r="B5994" s="4" t="s">
        <v>5</v>
      </c>
      <c r="C5994" s="4" t="s">
        <v>8</v>
      </c>
      <c r="D5994" s="4" t="s">
        <v>11</v>
      </c>
    </row>
    <row r="5995" spans="1:8">
      <c r="A5995" t="n">
        <v>61631</v>
      </c>
      <c r="B5995" s="47" t="n">
        <v>29</v>
      </c>
      <c r="C5995" s="7" t="s">
        <v>17</v>
      </c>
      <c r="D5995" s="7" t="n">
        <v>65533</v>
      </c>
    </row>
    <row r="5996" spans="1:8">
      <c r="A5996" t="s">
        <v>4</v>
      </c>
      <c r="B5996" s="4" t="s">
        <v>5</v>
      </c>
      <c r="C5996" s="4" t="s">
        <v>7</v>
      </c>
      <c r="D5996" s="4" t="s">
        <v>11</v>
      </c>
      <c r="E5996" s="4" t="s">
        <v>11</v>
      </c>
      <c r="F5996" s="4" t="s">
        <v>7</v>
      </c>
    </row>
    <row r="5997" spans="1:8">
      <c r="A5997" t="n">
        <v>61635</v>
      </c>
      <c r="B5997" s="43" t="n">
        <v>25</v>
      </c>
      <c r="C5997" s="7" t="n">
        <v>1</v>
      </c>
      <c r="D5997" s="7" t="n">
        <v>65535</v>
      </c>
      <c r="E5997" s="7" t="n">
        <v>65535</v>
      </c>
      <c r="F5997" s="7" t="n">
        <v>0</v>
      </c>
    </row>
    <row r="5998" spans="1:8">
      <c r="A5998" t="s">
        <v>4</v>
      </c>
      <c r="B5998" s="4" t="s">
        <v>5</v>
      </c>
      <c r="C5998" s="4" t="s">
        <v>7</v>
      </c>
      <c r="D5998" s="4" t="s">
        <v>11</v>
      </c>
      <c r="E5998" s="4" t="s">
        <v>8</v>
      </c>
      <c r="F5998" s="4" t="s">
        <v>8</v>
      </c>
      <c r="G5998" s="4" t="s">
        <v>8</v>
      </c>
      <c r="H5998" s="4" t="s">
        <v>8</v>
      </c>
    </row>
    <row r="5999" spans="1:8">
      <c r="A5999" t="n">
        <v>61642</v>
      </c>
      <c r="B5999" s="38" t="n">
        <v>51</v>
      </c>
      <c r="C5999" s="7" t="n">
        <v>3</v>
      </c>
      <c r="D5999" s="7" t="n">
        <v>0</v>
      </c>
      <c r="E5999" s="7" t="s">
        <v>117</v>
      </c>
      <c r="F5999" s="7" t="s">
        <v>87</v>
      </c>
      <c r="G5999" s="7" t="s">
        <v>86</v>
      </c>
      <c r="H5999" s="7" t="s">
        <v>87</v>
      </c>
    </row>
    <row r="6000" spans="1:8">
      <c r="A6000" t="s">
        <v>4</v>
      </c>
      <c r="B6000" s="4" t="s">
        <v>5</v>
      </c>
      <c r="C6000" s="4" t="s">
        <v>11</v>
      </c>
      <c r="D6000" s="4" t="s">
        <v>7</v>
      </c>
      <c r="E6000" s="4" t="s">
        <v>13</v>
      </c>
      <c r="F6000" s="4" t="s">
        <v>11</v>
      </c>
    </row>
    <row r="6001" spans="1:8">
      <c r="A6001" t="n">
        <v>61655</v>
      </c>
      <c r="B6001" s="41" t="n">
        <v>59</v>
      </c>
      <c r="C6001" s="7" t="n">
        <v>0</v>
      </c>
      <c r="D6001" s="7" t="n">
        <v>1</v>
      </c>
      <c r="E6001" s="7" t="n">
        <v>0.150000005960464</v>
      </c>
      <c r="F6001" s="7" t="n">
        <v>0</v>
      </c>
    </row>
    <row r="6002" spans="1:8">
      <c r="A6002" t="s">
        <v>4</v>
      </c>
      <c r="B6002" s="4" t="s">
        <v>5</v>
      </c>
      <c r="C6002" s="4" t="s">
        <v>11</v>
      </c>
    </row>
    <row r="6003" spans="1:8">
      <c r="A6003" t="n">
        <v>61665</v>
      </c>
      <c r="B6003" s="24" t="n">
        <v>16</v>
      </c>
      <c r="C6003" s="7" t="n">
        <v>1000</v>
      </c>
    </row>
    <row r="6004" spans="1:8">
      <c r="A6004" t="s">
        <v>4</v>
      </c>
      <c r="B6004" s="4" t="s">
        <v>5</v>
      </c>
      <c r="C6004" s="4" t="s">
        <v>11</v>
      </c>
      <c r="D6004" s="4" t="s">
        <v>13</v>
      </c>
      <c r="E6004" s="4" t="s">
        <v>13</v>
      </c>
      <c r="F6004" s="4" t="s">
        <v>13</v>
      </c>
      <c r="G6004" s="4" t="s">
        <v>11</v>
      </c>
      <c r="H6004" s="4" t="s">
        <v>11</v>
      </c>
    </row>
    <row r="6005" spans="1:8">
      <c r="A6005" t="n">
        <v>61668</v>
      </c>
      <c r="B6005" s="45" t="n">
        <v>60</v>
      </c>
      <c r="C6005" s="7" t="n">
        <v>0</v>
      </c>
      <c r="D6005" s="7" t="n">
        <v>-45</v>
      </c>
      <c r="E6005" s="7" t="n">
        <v>0</v>
      </c>
      <c r="F6005" s="7" t="n">
        <v>0</v>
      </c>
      <c r="G6005" s="7" t="n">
        <v>1000</v>
      </c>
      <c r="H6005" s="7" t="n">
        <v>0</v>
      </c>
    </row>
    <row r="6006" spans="1:8">
      <c r="A6006" t="s">
        <v>4</v>
      </c>
      <c r="B6006" s="4" t="s">
        <v>5</v>
      </c>
      <c r="C6006" s="4" t="s">
        <v>11</v>
      </c>
    </row>
    <row r="6007" spans="1:8">
      <c r="A6007" t="n">
        <v>61687</v>
      </c>
      <c r="B6007" s="24" t="n">
        <v>16</v>
      </c>
      <c r="C6007" s="7" t="n">
        <v>1000</v>
      </c>
    </row>
    <row r="6008" spans="1:8">
      <c r="A6008" t="s">
        <v>4</v>
      </c>
      <c r="B6008" s="4" t="s">
        <v>5</v>
      </c>
      <c r="C6008" s="4" t="s">
        <v>7</v>
      </c>
      <c r="D6008" s="4" t="s">
        <v>7</v>
      </c>
    </row>
    <row r="6009" spans="1:8">
      <c r="A6009" t="n">
        <v>61690</v>
      </c>
      <c r="B6009" s="36" t="n">
        <v>49</v>
      </c>
      <c r="C6009" s="7" t="n">
        <v>2</v>
      </c>
      <c r="D6009" s="7" t="n">
        <v>0</v>
      </c>
    </row>
    <row r="6010" spans="1:8">
      <c r="A6010" t="s">
        <v>4</v>
      </c>
      <c r="B6010" s="4" t="s">
        <v>5</v>
      </c>
      <c r="C6010" s="4" t="s">
        <v>7</v>
      </c>
      <c r="D6010" s="4" t="s">
        <v>11</v>
      </c>
      <c r="E6010" s="4" t="s">
        <v>14</v>
      </c>
      <c r="F6010" s="4" t="s">
        <v>11</v>
      </c>
      <c r="G6010" s="4" t="s">
        <v>14</v>
      </c>
      <c r="H6010" s="4" t="s">
        <v>7</v>
      </c>
    </row>
    <row r="6011" spans="1:8">
      <c r="A6011" t="n">
        <v>61693</v>
      </c>
      <c r="B6011" s="36" t="n">
        <v>49</v>
      </c>
      <c r="C6011" s="7" t="n">
        <v>0</v>
      </c>
      <c r="D6011" s="7" t="n">
        <v>551</v>
      </c>
      <c r="E6011" s="7" t="n">
        <v>1065353216</v>
      </c>
      <c r="F6011" s="7" t="n">
        <v>0</v>
      </c>
      <c r="G6011" s="7" t="n">
        <v>0</v>
      </c>
      <c r="H6011" s="7" t="n">
        <v>0</v>
      </c>
    </row>
    <row r="6012" spans="1:8">
      <c r="A6012" t="s">
        <v>4</v>
      </c>
      <c r="B6012" s="4" t="s">
        <v>5</v>
      </c>
      <c r="C6012" s="4" t="s">
        <v>7</v>
      </c>
      <c r="D6012" s="4" t="s">
        <v>11</v>
      </c>
      <c r="E6012" s="4" t="s">
        <v>13</v>
      </c>
    </row>
    <row r="6013" spans="1:8">
      <c r="A6013" t="n">
        <v>61708</v>
      </c>
      <c r="B6013" s="17" t="n">
        <v>58</v>
      </c>
      <c r="C6013" s="7" t="n">
        <v>101</v>
      </c>
      <c r="D6013" s="7" t="n">
        <v>500</v>
      </c>
      <c r="E6013" s="7" t="n">
        <v>1</v>
      </c>
    </row>
    <row r="6014" spans="1:8">
      <c r="A6014" t="s">
        <v>4</v>
      </c>
      <c r="B6014" s="4" t="s">
        <v>5</v>
      </c>
      <c r="C6014" s="4" t="s">
        <v>7</v>
      </c>
      <c r="D6014" s="4" t="s">
        <v>11</v>
      </c>
    </row>
    <row r="6015" spans="1:8">
      <c r="A6015" t="n">
        <v>61716</v>
      </c>
      <c r="B6015" s="17" t="n">
        <v>58</v>
      </c>
      <c r="C6015" s="7" t="n">
        <v>254</v>
      </c>
      <c r="D6015" s="7" t="n">
        <v>0</v>
      </c>
    </row>
    <row r="6016" spans="1:8">
      <c r="A6016" t="s">
        <v>4</v>
      </c>
      <c r="B6016" s="4" t="s">
        <v>5</v>
      </c>
      <c r="C6016" s="4" t="s">
        <v>11</v>
      </c>
      <c r="D6016" s="4" t="s">
        <v>13</v>
      </c>
      <c r="E6016" s="4" t="s">
        <v>13</v>
      </c>
      <c r="F6016" s="4" t="s">
        <v>13</v>
      </c>
      <c r="G6016" s="4" t="s">
        <v>11</v>
      </c>
      <c r="H6016" s="4" t="s">
        <v>11</v>
      </c>
    </row>
    <row r="6017" spans="1:8">
      <c r="A6017" t="n">
        <v>61720</v>
      </c>
      <c r="B6017" s="45" t="n">
        <v>60</v>
      </c>
      <c r="C6017" s="7" t="n">
        <v>0</v>
      </c>
      <c r="D6017" s="7" t="n">
        <v>0</v>
      </c>
      <c r="E6017" s="7" t="n">
        <v>0</v>
      </c>
      <c r="F6017" s="7" t="n">
        <v>0</v>
      </c>
      <c r="G6017" s="7" t="n">
        <v>0</v>
      </c>
      <c r="H6017" s="7" t="n">
        <v>0</v>
      </c>
    </row>
    <row r="6018" spans="1:8">
      <c r="A6018" t="s">
        <v>4</v>
      </c>
      <c r="B6018" s="4" t="s">
        <v>5</v>
      </c>
      <c r="C6018" s="4" t="s">
        <v>7</v>
      </c>
      <c r="D6018" s="4" t="s">
        <v>7</v>
      </c>
      <c r="E6018" s="4" t="s">
        <v>13</v>
      </c>
      <c r="F6018" s="4" t="s">
        <v>13</v>
      </c>
      <c r="G6018" s="4" t="s">
        <v>13</v>
      </c>
      <c r="H6018" s="4" t="s">
        <v>11</v>
      </c>
    </row>
    <row r="6019" spans="1:8">
      <c r="A6019" t="n">
        <v>61739</v>
      </c>
      <c r="B6019" s="35" t="n">
        <v>45</v>
      </c>
      <c r="C6019" s="7" t="n">
        <v>2</v>
      </c>
      <c r="D6019" s="7" t="n">
        <v>3</v>
      </c>
      <c r="E6019" s="7" t="n">
        <v>5.98999977111816</v>
      </c>
      <c r="F6019" s="7" t="n">
        <v>0.579999983310699</v>
      </c>
      <c r="G6019" s="7" t="n">
        <v>-1.54999995231628</v>
      </c>
      <c r="H6019" s="7" t="n">
        <v>0</v>
      </c>
    </row>
    <row r="6020" spans="1:8">
      <c r="A6020" t="s">
        <v>4</v>
      </c>
      <c r="B6020" s="4" t="s">
        <v>5</v>
      </c>
      <c r="C6020" s="4" t="s">
        <v>7</v>
      </c>
      <c r="D6020" s="4" t="s">
        <v>7</v>
      </c>
      <c r="E6020" s="4" t="s">
        <v>13</v>
      </c>
      <c r="F6020" s="4" t="s">
        <v>13</v>
      </c>
      <c r="G6020" s="4" t="s">
        <v>13</v>
      </c>
      <c r="H6020" s="4" t="s">
        <v>11</v>
      </c>
      <c r="I6020" s="4" t="s">
        <v>7</v>
      </c>
    </row>
    <row r="6021" spans="1:8">
      <c r="A6021" t="n">
        <v>61756</v>
      </c>
      <c r="B6021" s="35" t="n">
        <v>45</v>
      </c>
      <c r="C6021" s="7" t="n">
        <v>4</v>
      </c>
      <c r="D6021" s="7" t="n">
        <v>3</v>
      </c>
      <c r="E6021" s="7" t="n">
        <v>11.6800003051758</v>
      </c>
      <c r="F6021" s="7" t="n">
        <v>142.350006103516</v>
      </c>
      <c r="G6021" s="7" t="n">
        <v>0</v>
      </c>
      <c r="H6021" s="7" t="n">
        <v>0</v>
      </c>
      <c r="I6021" s="7" t="n">
        <v>0</v>
      </c>
    </row>
    <row r="6022" spans="1:8">
      <c r="A6022" t="s">
        <v>4</v>
      </c>
      <c r="B6022" s="4" t="s">
        <v>5</v>
      </c>
      <c r="C6022" s="4" t="s">
        <v>7</v>
      </c>
      <c r="D6022" s="4" t="s">
        <v>7</v>
      </c>
      <c r="E6022" s="4" t="s">
        <v>13</v>
      </c>
      <c r="F6022" s="4" t="s">
        <v>11</v>
      </c>
    </row>
    <row r="6023" spans="1:8">
      <c r="A6023" t="n">
        <v>61774</v>
      </c>
      <c r="B6023" s="35" t="n">
        <v>45</v>
      </c>
      <c r="C6023" s="7" t="n">
        <v>5</v>
      </c>
      <c r="D6023" s="7" t="n">
        <v>3</v>
      </c>
      <c r="E6023" s="7" t="n">
        <v>1.60000002384186</v>
      </c>
      <c r="F6023" s="7" t="n">
        <v>0</v>
      </c>
    </row>
    <row r="6024" spans="1:8">
      <c r="A6024" t="s">
        <v>4</v>
      </c>
      <c r="B6024" s="4" t="s">
        <v>5</v>
      </c>
      <c r="C6024" s="4" t="s">
        <v>7</v>
      </c>
      <c r="D6024" s="4" t="s">
        <v>7</v>
      </c>
      <c r="E6024" s="4" t="s">
        <v>13</v>
      </c>
      <c r="F6024" s="4" t="s">
        <v>11</v>
      </c>
    </row>
    <row r="6025" spans="1:8">
      <c r="A6025" t="n">
        <v>61783</v>
      </c>
      <c r="B6025" s="35" t="n">
        <v>45</v>
      </c>
      <c r="C6025" s="7" t="n">
        <v>11</v>
      </c>
      <c r="D6025" s="7" t="n">
        <v>3</v>
      </c>
      <c r="E6025" s="7" t="n">
        <v>34.5</v>
      </c>
      <c r="F6025" s="7" t="n">
        <v>0</v>
      </c>
    </row>
    <row r="6026" spans="1:8">
      <c r="A6026" t="s">
        <v>4</v>
      </c>
      <c r="B6026" s="4" t="s">
        <v>5</v>
      </c>
      <c r="C6026" s="4" t="s">
        <v>7</v>
      </c>
      <c r="D6026" s="4" t="s">
        <v>7</v>
      </c>
      <c r="E6026" s="4" t="s">
        <v>13</v>
      </c>
      <c r="F6026" s="4" t="s">
        <v>13</v>
      </c>
      <c r="G6026" s="4" t="s">
        <v>13</v>
      </c>
      <c r="H6026" s="4" t="s">
        <v>11</v>
      </c>
    </row>
    <row r="6027" spans="1:8">
      <c r="A6027" t="n">
        <v>61792</v>
      </c>
      <c r="B6027" s="35" t="n">
        <v>45</v>
      </c>
      <c r="C6027" s="7" t="n">
        <v>2</v>
      </c>
      <c r="D6027" s="7" t="n">
        <v>3</v>
      </c>
      <c r="E6027" s="7" t="n">
        <v>6.13000011444092</v>
      </c>
      <c r="F6027" s="7" t="n">
        <v>1.53999996185303</v>
      </c>
      <c r="G6027" s="7" t="n">
        <v>-1.54999995231628</v>
      </c>
      <c r="H6027" s="7" t="n">
        <v>6000</v>
      </c>
    </row>
    <row r="6028" spans="1:8">
      <c r="A6028" t="s">
        <v>4</v>
      </c>
      <c r="B6028" s="4" t="s">
        <v>5</v>
      </c>
      <c r="C6028" s="4" t="s">
        <v>7</v>
      </c>
      <c r="D6028" s="4" t="s">
        <v>7</v>
      </c>
      <c r="E6028" s="4" t="s">
        <v>13</v>
      </c>
      <c r="F6028" s="4" t="s">
        <v>13</v>
      </c>
      <c r="G6028" s="4" t="s">
        <v>13</v>
      </c>
      <c r="H6028" s="4" t="s">
        <v>11</v>
      </c>
      <c r="I6028" s="4" t="s">
        <v>7</v>
      </c>
    </row>
    <row r="6029" spans="1:8">
      <c r="A6029" t="n">
        <v>61809</v>
      </c>
      <c r="B6029" s="35" t="n">
        <v>45</v>
      </c>
      <c r="C6029" s="7" t="n">
        <v>4</v>
      </c>
      <c r="D6029" s="7" t="n">
        <v>3</v>
      </c>
      <c r="E6029" s="7" t="n">
        <v>10.710000038147</v>
      </c>
      <c r="F6029" s="7" t="n">
        <v>204.830001831055</v>
      </c>
      <c r="G6029" s="7" t="n">
        <v>0</v>
      </c>
      <c r="H6029" s="7" t="n">
        <v>6000</v>
      </c>
      <c r="I6029" s="7" t="n">
        <v>1</v>
      </c>
    </row>
    <row r="6030" spans="1:8">
      <c r="A6030" t="s">
        <v>4</v>
      </c>
      <c r="B6030" s="4" t="s">
        <v>5</v>
      </c>
      <c r="C6030" s="4" t="s">
        <v>7</v>
      </c>
      <c r="D6030" s="4" t="s">
        <v>7</v>
      </c>
      <c r="E6030" s="4" t="s">
        <v>13</v>
      </c>
      <c r="F6030" s="4" t="s">
        <v>11</v>
      </c>
    </row>
    <row r="6031" spans="1:8">
      <c r="A6031" t="n">
        <v>61827</v>
      </c>
      <c r="B6031" s="35" t="n">
        <v>45</v>
      </c>
      <c r="C6031" s="7" t="n">
        <v>5</v>
      </c>
      <c r="D6031" s="7" t="n">
        <v>3</v>
      </c>
      <c r="E6031" s="7" t="n">
        <v>1.20000004768372</v>
      </c>
      <c r="F6031" s="7" t="n">
        <v>6000</v>
      </c>
    </row>
    <row r="6032" spans="1:8">
      <c r="A6032" t="s">
        <v>4</v>
      </c>
      <c r="B6032" s="4" t="s">
        <v>5</v>
      </c>
      <c r="C6032" s="4" t="s">
        <v>7</v>
      </c>
      <c r="D6032" s="4" t="s">
        <v>11</v>
      </c>
      <c r="E6032" s="4" t="s">
        <v>8</v>
      </c>
      <c r="F6032" s="4" t="s">
        <v>8</v>
      </c>
      <c r="G6032" s="4" t="s">
        <v>8</v>
      </c>
      <c r="H6032" s="4" t="s">
        <v>8</v>
      </c>
    </row>
    <row r="6033" spans="1:9">
      <c r="A6033" t="n">
        <v>61836</v>
      </c>
      <c r="B6033" s="38" t="n">
        <v>51</v>
      </c>
      <c r="C6033" s="7" t="n">
        <v>3</v>
      </c>
      <c r="D6033" s="7" t="n">
        <v>5</v>
      </c>
      <c r="E6033" s="7" t="s">
        <v>276</v>
      </c>
      <c r="F6033" s="7" t="s">
        <v>85</v>
      </c>
      <c r="G6033" s="7" t="s">
        <v>86</v>
      </c>
      <c r="H6033" s="7" t="s">
        <v>118</v>
      </c>
    </row>
    <row r="6034" spans="1:9">
      <c r="A6034" t="s">
        <v>4</v>
      </c>
      <c r="B6034" s="4" t="s">
        <v>5</v>
      </c>
      <c r="C6034" s="4" t="s">
        <v>11</v>
      </c>
      <c r="D6034" s="4" t="s">
        <v>11</v>
      </c>
      <c r="E6034" s="4" t="s">
        <v>13</v>
      </c>
      <c r="F6034" s="4" t="s">
        <v>13</v>
      </c>
      <c r="G6034" s="4" t="s">
        <v>13</v>
      </c>
      <c r="H6034" s="4" t="s">
        <v>13</v>
      </c>
      <c r="I6034" s="4" t="s">
        <v>7</v>
      </c>
      <c r="J6034" s="4" t="s">
        <v>11</v>
      </c>
    </row>
    <row r="6035" spans="1:9">
      <c r="A6035" t="n">
        <v>61849</v>
      </c>
      <c r="B6035" s="50" t="n">
        <v>55</v>
      </c>
      <c r="C6035" s="7" t="n">
        <v>5</v>
      </c>
      <c r="D6035" s="7" t="n">
        <v>65533</v>
      </c>
      <c r="E6035" s="7" t="n">
        <v>6.13000011444092</v>
      </c>
      <c r="F6035" s="7" t="n">
        <v>0.159999996423721</v>
      </c>
      <c r="G6035" s="7" t="n">
        <v>-1.5</v>
      </c>
      <c r="H6035" s="7" t="n">
        <v>1.20000004768372</v>
      </c>
      <c r="I6035" s="7" t="n">
        <v>1</v>
      </c>
      <c r="J6035" s="7" t="n">
        <v>0</v>
      </c>
    </row>
    <row r="6036" spans="1:9">
      <c r="A6036" t="s">
        <v>4</v>
      </c>
      <c r="B6036" s="4" t="s">
        <v>5</v>
      </c>
      <c r="C6036" s="4" t="s">
        <v>7</v>
      </c>
      <c r="D6036" s="4" t="s">
        <v>11</v>
      </c>
    </row>
    <row r="6037" spans="1:9">
      <c r="A6037" t="n">
        <v>61873</v>
      </c>
      <c r="B6037" s="17" t="n">
        <v>58</v>
      </c>
      <c r="C6037" s="7" t="n">
        <v>255</v>
      </c>
      <c r="D6037" s="7" t="n">
        <v>0</v>
      </c>
    </row>
    <row r="6038" spans="1:9">
      <c r="A6038" t="s">
        <v>4</v>
      </c>
      <c r="B6038" s="4" t="s">
        <v>5</v>
      </c>
      <c r="C6038" s="4" t="s">
        <v>11</v>
      </c>
      <c r="D6038" s="4" t="s">
        <v>7</v>
      </c>
    </row>
    <row r="6039" spans="1:9">
      <c r="A6039" t="n">
        <v>61877</v>
      </c>
      <c r="B6039" s="51" t="n">
        <v>56</v>
      </c>
      <c r="C6039" s="7" t="n">
        <v>5</v>
      </c>
      <c r="D6039" s="7" t="n">
        <v>0</v>
      </c>
    </row>
    <row r="6040" spans="1:9">
      <c r="A6040" t="s">
        <v>4</v>
      </c>
      <c r="B6040" s="4" t="s">
        <v>5</v>
      </c>
      <c r="C6040" s="4" t="s">
        <v>11</v>
      </c>
      <c r="D6040" s="4" t="s">
        <v>13</v>
      </c>
      <c r="E6040" s="4" t="s">
        <v>13</v>
      </c>
      <c r="F6040" s="4" t="s">
        <v>7</v>
      </c>
    </row>
    <row r="6041" spans="1:9">
      <c r="A6041" t="n">
        <v>61881</v>
      </c>
      <c r="B6041" s="55" t="n">
        <v>52</v>
      </c>
      <c r="C6041" s="7" t="n">
        <v>5</v>
      </c>
      <c r="D6041" s="7" t="n">
        <v>220</v>
      </c>
      <c r="E6041" s="7" t="n">
        <v>5</v>
      </c>
      <c r="F6041" s="7" t="n">
        <v>0</v>
      </c>
    </row>
    <row r="6042" spans="1:9">
      <c r="A6042" t="s">
        <v>4</v>
      </c>
      <c r="B6042" s="4" t="s">
        <v>5</v>
      </c>
      <c r="C6042" s="4" t="s">
        <v>11</v>
      </c>
    </row>
    <row r="6043" spans="1:9">
      <c r="A6043" t="n">
        <v>61893</v>
      </c>
      <c r="B6043" s="53" t="n">
        <v>54</v>
      </c>
      <c r="C6043" s="7" t="n">
        <v>5</v>
      </c>
    </row>
    <row r="6044" spans="1:9">
      <c r="A6044" t="s">
        <v>4</v>
      </c>
      <c r="B6044" s="4" t="s">
        <v>5</v>
      </c>
      <c r="C6044" s="4" t="s">
        <v>7</v>
      </c>
      <c r="D6044" s="4" t="s">
        <v>11</v>
      </c>
    </row>
    <row r="6045" spans="1:9">
      <c r="A6045" t="n">
        <v>61896</v>
      </c>
      <c r="B6045" s="35" t="n">
        <v>45</v>
      </c>
      <c r="C6045" s="7" t="n">
        <v>7</v>
      </c>
      <c r="D6045" s="7" t="n">
        <v>255</v>
      </c>
    </row>
    <row r="6046" spans="1:9">
      <c r="A6046" t="s">
        <v>4</v>
      </c>
      <c r="B6046" s="4" t="s">
        <v>5</v>
      </c>
      <c r="C6046" s="4" t="s">
        <v>11</v>
      </c>
    </row>
    <row r="6047" spans="1:9">
      <c r="A6047" t="n">
        <v>61900</v>
      </c>
      <c r="B6047" s="24" t="n">
        <v>16</v>
      </c>
      <c r="C6047" s="7" t="n">
        <v>300</v>
      </c>
    </row>
    <row r="6048" spans="1:9">
      <c r="A6048" t="s">
        <v>4</v>
      </c>
      <c r="B6048" s="4" t="s">
        <v>5</v>
      </c>
      <c r="C6048" s="4" t="s">
        <v>7</v>
      </c>
      <c r="D6048" s="4" t="s">
        <v>13</v>
      </c>
      <c r="E6048" s="4" t="s">
        <v>13</v>
      </c>
      <c r="F6048" s="4" t="s">
        <v>13</v>
      </c>
    </row>
    <row r="6049" spans="1:10">
      <c r="A6049" t="n">
        <v>61903</v>
      </c>
      <c r="B6049" s="35" t="n">
        <v>45</v>
      </c>
      <c r="C6049" s="7" t="n">
        <v>9</v>
      </c>
      <c r="D6049" s="7" t="n">
        <v>0.0199999995529652</v>
      </c>
      <c r="E6049" s="7" t="n">
        <v>0.0199999995529652</v>
      </c>
      <c r="F6049" s="7" t="n">
        <v>0.5</v>
      </c>
    </row>
    <row r="6050" spans="1:10">
      <c r="A6050" t="s">
        <v>4</v>
      </c>
      <c r="B6050" s="4" t="s">
        <v>5</v>
      </c>
      <c r="C6050" s="4" t="s">
        <v>7</v>
      </c>
      <c r="D6050" s="4" t="s">
        <v>11</v>
      </c>
      <c r="E6050" s="4" t="s">
        <v>11</v>
      </c>
      <c r="F6050" s="4" t="s">
        <v>7</v>
      </c>
    </row>
    <row r="6051" spans="1:10">
      <c r="A6051" t="n">
        <v>61917</v>
      </c>
      <c r="B6051" s="43" t="n">
        <v>25</v>
      </c>
      <c r="C6051" s="7" t="n">
        <v>1</v>
      </c>
      <c r="D6051" s="7" t="n">
        <v>60</v>
      </c>
      <c r="E6051" s="7" t="n">
        <v>640</v>
      </c>
      <c r="F6051" s="7" t="n">
        <v>2</v>
      </c>
    </row>
    <row r="6052" spans="1:10">
      <c r="A6052" t="s">
        <v>4</v>
      </c>
      <c r="B6052" s="4" t="s">
        <v>5</v>
      </c>
      <c r="C6052" s="4" t="s">
        <v>7</v>
      </c>
      <c r="D6052" s="4" t="s">
        <v>11</v>
      </c>
      <c r="E6052" s="4" t="s">
        <v>8</v>
      </c>
    </row>
    <row r="6053" spans="1:10">
      <c r="A6053" t="n">
        <v>61924</v>
      </c>
      <c r="B6053" s="38" t="n">
        <v>51</v>
      </c>
      <c r="C6053" s="7" t="n">
        <v>4</v>
      </c>
      <c r="D6053" s="7" t="n">
        <v>0</v>
      </c>
      <c r="E6053" s="7" t="s">
        <v>121</v>
      </c>
    </row>
    <row r="6054" spans="1:10">
      <c r="A6054" t="s">
        <v>4</v>
      </c>
      <c r="B6054" s="4" t="s">
        <v>5</v>
      </c>
      <c r="C6054" s="4" t="s">
        <v>11</v>
      </c>
    </row>
    <row r="6055" spans="1:10">
      <c r="A6055" t="n">
        <v>61938</v>
      </c>
      <c r="B6055" s="24" t="n">
        <v>16</v>
      </c>
      <c r="C6055" s="7" t="n">
        <v>0</v>
      </c>
    </row>
    <row r="6056" spans="1:10">
      <c r="A6056" t="s">
        <v>4</v>
      </c>
      <c r="B6056" s="4" t="s">
        <v>5</v>
      </c>
      <c r="C6056" s="4" t="s">
        <v>11</v>
      </c>
      <c r="D6056" s="4" t="s">
        <v>7</v>
      </c>
      <c r="E6056" s="4" t="s">
        <v>14</v>
      </c>
      <c r="F6056" s="4" t="s">
        <v>79</v>
      </c>
      <c r="G6056" s="4" t="s">
        <v>7</v>
      </c>
      <c r="H6056" s="4" t="s">
        <v>7</v>
      </c>
      <c r="I6056" s="4" t="s">
        <v>7</v>
      </c>
      <c r="J6056" s="4" t="s">
        <v>14</v>
      </c>
      <c r="K6056" s="4" t="s">
        <v>79</v>
      </c>
      <c r="L6056" s="4" t="s">
        <v>7</v>
      </c>
      <c r="M6056" s="4" t="s">
        <v>7</v>
      </c>
    </row>
    <row r="6057" spans="1:10">
      <c r="A6057" t="n">
        <v>61941</v>
      </c>
      <c r="B6057" s="39" t="n">
        <v>26</v>
      </c>
      <c r="C6057" s="7" t="n">
        <v>0</v>
      </c>
      <c r="D6057" s="7" t="n">
        <v>17</v>
      </c>
      <c r="E6057" s="7" t="n">
        <v>60254</v>
      </c>
      <c r="F6057" s="7" t="s">
        <v>592</v>
      </c>
      <c r="G6057" s="7" t="n">
        <v>2</v>
      </c>
      <c r="H6057" s="7" t="n">
        <v>3</v>
      </c>
      <c r="I6057" s="7" t="n">
        <v>17</v>
      </c>
      <c r="J6057" s="7" t="n">
        <v>60260</v>
      </c>
      <c r="K6057" s="7" t="s">
        <v>414</v>
      </c>
      <c r="L6057" s="7" t="n">
        <v>2</v>
      </c>
      <c r="M6057" s="7" t="n">
        <v>0</v>
      </c>
    </row>
    <row r="6058" spans="1:10">
      <c r="A6058" t="s">
        <v>4</v>
      </c>
      <c r="B6058" s="4" t="s">
        <v>5</v>
      </c>
    </row>
    <row r="6059" spans="1:10">
      <c r="A6059" t="n">
        <v>62071</v>
      </c>
      <c r="B6059" s="40" t="n">
        <v>28</v>
      </c>
    </row>
    <row r="6060" spans="1:10">
      <c r="A6060" t="s">
        <v>4</v>
      </c>
      <c r="B6060" s="4" t="s">
        <v>5</v>
      </c>
      <c r="C6060" s="4" t="s">
        <v>7</v>
      </c>
      <c r="D6060" s="4" t="s">
        <v>11</v>
      </c>
      <c r="E6060" s="4" t="s">
        <v>11</v>
      </c>
      <c r="F6060" s="4" t="s">
        <v>7</v>
      </c>
    </row>
    <row r="6061" spans="1:10">
      <c r="A6061" t="n">
        <v>62072</v>
      </c>
      <c r="B6061" s="43" t="n">
        <v>25</v>
      </c>
      <c r="C6061" s="7" t="n">
        <v>1</v>
      </c>
      <c r="D6061" s="7" t="n">
        <v>65535</v>
      </c>
      <c r="E6061" s="7" t="n">
        <v>65535</v>
      </c>
      <c r="F6061" s="7" t="n">
        <v>0</v>
      </c>
    </row>
    <row r="6062" spans="1:10">
      <c r="A6062" t="s">
        <v>4</v>
      </c>
      <c r="B6062" s="4" t="s">
        <v>5</v>
      </c>
      <c r="C6062" s="4" t="s">
        <v>11</v>
      </c>
      <c r="D6062" s="4" t="s">
        <v>7</v>
      </c>
      <c r="E6062" s="4" t="s">
        <v>8</v>
      </c>
      <c r="F6062" s="4" t="s">
        <v>13</v>
      </c>
      <c r="G6062" s="4" t="s">
        <v>13</v>
      </c>
      <c r="H6062" s="4" t="s">
        <v>13</v>
      </c>
    </row>
    <row r="6063" spans="1:10">
      <c r="A6063" t="n">
        <v>62079</v>
      </c>
      <c r="B6063" s="33" t="n">
        <v>48</v>
      </c>
      <c r="C6063" s="7" t="n">
        <v>5</v>
      </c>
      <c r="D6063" s="7" t="n">
        <v>0</v>
      </c>
      <c r="E6063" s="7" t="s">
        <v>75</v>
      </c>
      <c r="F6063" s="7" t="n">
        <v>-1</v>
      </c>
      <c r="G6063" s="7" t="n">
        <v>1</v>
      </c>
      <c r="H6063" s="7" t="n">
        <v>0</v>
      </c>
    </row>
    <row r="6064" spans="1:10">
      <c r="A6064" t="s">
        <v>4</v>
      </c>
      <c r="B6064" s="4" t="s">
        <v>5</v>
      </c>
      <c r="C6064" s="4" t="s">
        <v>7</v>
      </c>
      <c r="D6064" s="4" t="s">
        <v>11</v>
      </c>
      <c r="E6064" s="4" t="s">
        <v>8</v>
      </c>
    </row>
    <row r="6065" spans="1:13">
      <c r="A6065" t="n">
        <v>62109</v>
      </c>
      <c r="B6065" s="38" t="n">
        <v>51</v>
      </c>
      <c r="C6065" s="7" t="n">
        <v>4</v>
      </c>
      <c r="D6065" s="7" t="n">
        <v>5</v>
      </c>
      <c r="E6065" s="7" t="s">
        <v>593</v>
      </c>
    </row>
    <row r="6066" spans="1:13">
      <c r="A6066" t="s">
        <v>4</v>
      </c>
      <c r="B6066" s="4" t="s">
        <v>5</v>
      </c>
      <c r="C6066" s="4" t="s">
        <v>11</v>
      </c>
    </row>
    <row r="6067" spans="1:13">
      <c r="A6067" t="n">
        <v>62128</v>
      </c>
      <c r="B6067" s="24" t="n">
        <v>16</v>
      </c>
      <c r="C6067" s="7" t="n">
        <v>0</v>
      </c>
    </row>
    <row r="6068" spans="1:13">
      <c r="A6068" t="s">
        <v>4</v>
      </c>
      <c r="B6068" s="4" t="s">
        <v>5</v>
      </c>
      <c r="C6068" s="4" t="s">
        <v>11</v>
      </c>
      <c r="D6068" s="4" t="s">
        <v>7</v>
      </c>
      <c r="E6068" s="4" t="s">
        <v>14</v>
      </c>
      <c r="F6068" s="4" t="s">
        <v>79</v>
      </c>
      <c r="G6068" s="4" t="s">
        <v>7</v>
      </c>
      <c r="H6068" s="4" t="s">
        <v>7</v>
      </c>
      <c r="I6068" s="4" t="s">
        <v>7</v>
      </c>
      <c r="J6068" s="4" t="s">
        <v>14</v>
      </c>
      <c r="K6068" s="4" t="s">
        <v>79</v>
      </c>
      <c r="L6068" s="4" t="s">
        <v>7</v>
      </c>
      <c r="M6068" s="4" t="s">
        <v>7</v>
      </c>
    </row>
    <row r="6069" spans="1:13">
      <c r="A6069" t="n">
        <v>62131</v>
      </c>
      <c r="B6069" s="39" t="n">
        <v>26</v>
      </c>
      <c r="C6069" s="7" t="n">
        <v>5</v>
      </c>
      <c r="D6069" s="7" t="n">
        <v>17</v>
      </c>
      <c r="E6069" s="7" t="n">
        <v>60401</v>
      </c>
      <c r="F6069" s="7" t="s">
        <v>594</v>
      </c>
      <c r="G6069" s="7" t="n">
        <v>2</v>
      </c>
      <c r="H6069" s="7" t="n">
        <v>3</v>
      </c>
      <c r="I6069" s="7" t="n">
        <v>17</v>
      </c>
      <c r="J6069" s="7" t="n">
        <v>60402</v>
      </c>
      <c r="K6069" s="7" t="s">
        <v>595</v>
      </c>
      <c r="L6069" s="7" t="n">
        <v>2</v>
      </c>
      <c r="M6069" s="7" t="n">
        <v>0</v>
      </c>
    </row>
    <row r="6070" spans="1:13">
      <c r="A6070" t="s">
        <v>4</v>
      </c>
      <c r="B6070" s="4" t="s">
        <v>5</v>
      </c>
    </row>
    <row r="6071" spans="1:13">
      <c r="A6071" t="n">
        <v>62252</v>
      </c>
      <c r="B6071" s="40" t="n">
        <v>28</v>
      </c>
    </row>
    <row r="6072" spans="1:13">
      <c r="A6072" t="s">
        <v>4</v>
      </c>
      <c r="B6072" s="4" t="s">
        <v>5</v>
      </c>
      <c r="C6072" s="4" t="s">
        <v>11</v>
      </c>
      <c r="D6072" s="4" t="s">
        <v>7</v>
      </c>
    </row>
    <row r="6073" spans="1:13">
      <c r="A6073" t="n">
        <v>62253</v>
      </c>
      <c r="B6073" s="44" t="n">
        <v>89</v>
      </c>
      <c r="C6073" s="7" t="n">
        <v>65533</v>
      </c>
      <c r="D6073" s="7" t="n">
        <v>1</v>
      </c>
    </row>
    <row r="6074" spans="1:13">
      <c r="A6074" t="s">
        <v>4</v>
      </c>
      <c r="B6074" s="4" t="s">
        <v>5</v>
      </c>
      <c r="C6074" s="4" t="s">
        <v>11</v>
      </c>
      <c r="D6074" s="4" t="s">
        <v>7</v>
      </c>
      <c r="E6074" s="4" t="s">
        <v>13</v>
      </c>
      <c r="F6074" s="4" t="s">
        <v>11</v>
      </c>
    </row>
    <row r="6075" spans="1:13">
      <c r="A6075" t="n">
        <v>62257</v>
      </c>
      <c r="B6075" s="41" t="n">
        <v>59</v>
      </c>
      <c r="C6075" s="7" t="n">
        <v>5</v>
      </c>
      <c r="D6075" s="7" t="n">
        <v>8</v>
      </c>
      <c r="E6075" s="7" t="n">
        <v>0.150000005960464</v>
      </c>
      <c r="F6075" s="7" t="n">
        <v>0</v>
      </c>
    </row>
    <row r="6076" spans="1:13">
      <c r="A6076" t="s">
        <v>4</v>
      </c>
      <c r="B6076" s="4" t="s">
        <v>5</v>
      </c>
      <c r="C6076" s="4" t="s">
        <v>11</v>
      </c>
    </row>
    <row r="6077" spans="1:13">
      <c r="A6077" t="n">
        <v>62267</v>
      </c>
      <c r="B6077" s="24" t="n">
        <v>16</v>
      </c>
      <c r="C6077" s="7" t="n">
        <v>1500</v>
      </c>
    </row>
    <row r="6078" spans="1:13">
      <c r="A6078" t="s">
        <v>4</v>
      </c>
      <c r="B6078" s="4" t="s">
        <v>5</v>
      </c>
      <c r="C6078" s="4" t="s">
        <v>11</v>
      </c>
      <c r="D6078" s="4" t="s">
        <v>7</v>
      </c>
      <c r="E6078" s="4" t="s">
        <v>13</v>
      </c>
      <c r="F6078" s="4" t="s">
        <v>11</v>
      </c>
    </row>
    <row r="6079" spans="1:13">
      <c r="A6079" t="n">
        <v>62270</v>
      </c>
      <c r="B6079" s="41" t="n">
        <v>59</v>
      </c>
      <c r="C6079" s="7" t="n">
        <v>5</v>
      </c>
      <c r="D6079" s="7" t="n">
        <v>255</v>
      </c>
      <c r="E6079" s="7" t="n">
        <v>0</v>
      </c>
      <c r="F6079" s="7" t="n">
        <v>0</v>
      </c>
    </row>
    <row r="6080" spans="1:13">
      <c r="A6080" t="s">
        <v>4</v>
      </c>
      <c r="B6080" s="4" t="s">
        <v>5</v>
      </c>
      <c r="C6080" s="4" t="s">
        <v>7</v>
      </c>
      <c r="D6080" s="4" t="s">
        <v>11</v>
      </c>
      <c r="E6080" s="4" t="s">
        <v>8</v>
      </c>
    </row>
    <row r="6081" spans="1:13">
      <c r="A6081" t="n">
        <v>62280</v>
      </c>
      <c r="B6081" s="38" t="n">
        <v>51</v>
      </c>
      <c r="C6081" s="7" t="n">
        <v>4</v>
      </c>
      <c r="D6081" s="7" t="n">
        <v>5</v>
      </c>
      <c r="E6081" s="7" t="s">
        <v>596</v>
      </c>
    </row>
    <row r="6082" spans="1:13">
      <c r="A6082" t="s">
        <v>4</v>
      </c>
      <c r="B6082" s="4" t="s">
        <v>5</v>
      </c>
      <c r="C6082" s="4" t="s">
        <v>11</v>
      </c>
    </row>
    <row r="6083" spans="1:13">
      <c r="A6083" t="n">
        <v>62298</v>
      </c>
      <c r="B6083" s="24" t="n">
        <v>16</v>
      </c>
      <c r="C6083" s="7" t="n">
        <v>0</v>
      </c>
    </row>
    <row r="6084" spans="1:13">
      <c r="A6084" t="s">
        <v>4</v>
      </c>
      <c r="B6084" s="4" t="s">
        <v>5</v>
      </c>
      <c r="C6084" s="4" t="s">
        <v>11</v>
      </c>
      <c r="D6084" s="4" t="s">
        <v>7</v>
      </c>
      <c r="E6084" s="4" t="s">
        <v>14</v>
      </c>
      <c r="F6084" s="4" t="s">
        <v>79</v>
      </c>
      <c r="G6084" s="4" t="s">
        <v>7</v>
      </c>
      <c r="H6084" s="4" t="s">
        <v>7</v>
      </c>
    </row>
    <row r="6085" spans="1:13">
      <c r="A6085" t="n">
        <v>62301</v>
      </c>
      <c r="B6085" s="39" t="n">
        <v>26</v>
      </c>
      <c r="C6085" s="7" t="n">
        <v>5</v>
      </c>
      <c r="D6085" s="7" t="n">
        <v>17</v>
      </c>
      <c r="E6085" s="7" t="n">
        <v>60403</v>
      </c>
      <c r="F6085" s="7" t="s">
        <v>597</v>
      </c>
      <c r="G6085" s="7" t="n">
        <v>2</v>
      </c>
      <c r="H6085" s="7" t="n">
        <v>0</v>
      </c>
    </row>
    <row r="6086" spans="1:13">
      <c r="A6086" t="s">
        <v>4</v>
      </c>
      <c r="B6086" s="4" t="s">
        <v>5</v>
      </c>
    </row>
    <row r="6087" spans="1:13">
      <c r="A6087" t="n">
        <v>62385</v>
      </c>
      <c r="B6087" s="40" t="n">
        <v>28</v>
      </c>
    </row>
    <row r="6088" spans="1:13">
      <c r="A6088" t="s">
        <v>4</v>
      </c>
      <c r="B6088" s="4" t="s">
        <v>5</v>
      </c>
      <c r="C6088" s="4" t="s">
        <v>7</v>
      </c>
      <c r="D6088" s="4" t="s">
        <v>11</v>
      </c>
      <c r="E6088" s="4" t="s">
        <v>11</v>
      </c>
      <c r="F6088" s="4" t="s">
        <v>7</v>
      </c>
    </row>
    <row r="6089" spans="1:13">
      <c r="A6089" t="n">
        <v>62386</v>
      </c>
      <c r="B6089" s="43" t="n">
        <v>25</v>
      </c>
      <c r="C6089" s="7" t="n">
        <v>1</v>
      </c>
      <c r="D6089" s="7" t="n">
        <v>60</v>
      </c>
      <c r="E6089" s="7" t="n">
        <v>640</v>
      </c>
      <c r="F6089" s="7" t="n">
        <v>2</v>
      </c>
    </row>
    <row r="6090" spans="1:13">
      <c r="A6090" t="s">
        <v>4</v>
      </c>
      <c r="B6090" s="4" t="s">
        <v>5</v>
      </c>
      <c r="C6090" s="4" t="s">
        <v>7</v>
      </c>
      <c r="D6090" s="4" t="s">
        <v>11</v>
      </c>
      <c r="E6090" s="4" t="s">
        <v>8</v>
      </c>
    </row>
    <row r="6091" spans="1:13">
      <c r="A6091" t="n">
        <v>62393</v>
      </c>
      <c r="B6091" s="38" t="n">
        <v>51</v>
      </c>
      <c r="C6091" s="7" t="n">
        <v>4</v>
      </c>
      <c r="D6091" s="7" t="n">
        <v>0</v>
      </c>
      <c r="E6091" s="7" t="s">
        <v>121</v>
      </c>
    </row>
    <row r="6092" spans="1:13">
      <c r="A6092" t="s">
        <v>4</v>
      </c>
      <c r="B6092" s="4" t="s">
        <v>5</v>
      </c>
      <c r="C6092" s="4" t="s">
        <v>11</v>
      </c>
    </row>
    <row r="6093" spans="1:13">
      <c r="A6093" t="n">
        <v>62407</v>
      </c>
      <c r="B6093" s="24" t="n">
        <v>16</v>
      </c>
      <c r="C6093" s="7" t="n">
        <v>0</v>
      </c>
    </row>
    <row r="6094" spans="1:13">
      <c r="A6094" t="s">
        <v>4</v>
      </c>
      <c r="B6094" s="4" t="s">
        <v>5</v>
      </c>
      <c r="C6094" s="4" t="s">
        <v>11</v>
      </c>
      <c r="D6094" s="4" t="s">
        <v>7</v>
      </c>
      <c r="E6094" s="4" t="s">
        <v>14</v>
      </c>
      <c r="F6094" s="4" t="s">
        <v>79</v>
      </c>
      <c r="G6094" s="4" t="s">
        <v>7</v>
      </c>
      <c r="H6094" s="4" t="s">
        <v>7</v>
      </c>
    </row>
    <row r="6095" spans="1:13">
      <c r="A6095" t="n">
        <v>62410</v>
      </c>
      <c r="B6095" s="39" t="n">
        <v>26</v>
      </c>
      <c r="C6095" s="7" t="n">
        <v>0</v>
      </c>
      <c r="D6095" s="7" t="n">
        <v>17</v>
      </c>
      <c r="E6095" s="7" t="n">
        <v>60404</v>
      </c>
      <c r="F6095" s="7" t="s">
        <v>598</v>
      </c>
      <c r="G6095" s="7" t="n">
        <v>2</v>
      </c>
      <c r="H6095" s="7" t="n">
        <v>0</v>
      </c>
    </row>
    <row r="6096" spans="1:13">
      <c r="A6096" t="s">
        <v>4</v>
      </c>
      <c r="B6096" s="4" t="s">
        <v>5</v>
      </c>
    </row>
    <row r="6097" spans="1:8">
      <c r="A6097" t="n">
        <v>62432</v>
      </c>
      <c r="B6097" s="40" t="n">
        <v>28</v>
      </c>
    </row>
    <row r="6098" spans="1:8">
      <c r="A6098" t="s">
        <v>4</v>
      </c>
      <c r="B6098" s="4" t="s">
        <v>5</v>
      </c>
      <c r="C6098" s="4" t="s">
        <v>7</v>
      </c>
      <c r="D6098" s="4" t="s">
        <v>11</v>
      </c>
      <c r="E6098" s="4" t="s">
        <v>11</v>
      </c>
      <c r="F6098" s="4" t="s">
        <v>7</v>
      </c>
    </row>
    <row r="6099" spans="1:8">
      <c r="A6099" t="n">
        <v>62433</v>
      </c>
      <c r="B6099" s="43" t="n">
        <v>25</v>
      </c>
      <c r="C6099" s="7" t="n">
        <v>1</v>
      </c>
      <c r="D6099" s="7" t="n">
        <v>65535</v>
      </c>
      <c r="E6099" s="7" t="n">
        <v>65535</v>
      </c>
      <c r="F6099" s="7" t="n">
        <v>0</v>
      </c>
    </row>
    <row r="6100" spans="1:8">
      <c r="A6100" t="s">
        <v>4</v>
      </c>
      <c r="B6100" s="4" t="s">
        <v>5</v>
      </c>
      <c r="C6100" s="4" t="s">
        <v>11</v>
      </c>
      <c r="D6100" s="4" t="s">
        <v>7</v>
      </c>
    </row>
    <row r="6101" spans="1:8">
      <c r="A6101" t="n">
        <v>62440</v>
      </c>
      <c r="B6101" s="44" t="n">
        <v>89</v>
      </c>
      <c r="C6101" s="7" t="n">
        <v>65533</v>
      </c>
      <c r="D6101" s="7" t="n">
        <v>1</v>
      </c>
    </row>
    <row r="6102" spans="1:8">
      <c r="A6102" t="s">
        <v>4</v>
      </c>
      <c r="B6102" s="4" t="s">
        <v>5</v>
      </c>
      <c r="C6102" s="4" t="s">
        <v>7</v>
      </c>
      <c r="D6102" s="4" t="s">
        <v>11</v>
      </c>
      <c r="E6102" s="4" t="s">
        <v>13</v>
      </c>
    </row>
    <row r="6103" spans="1:8">
      <c r="A6103" t="n">
        <v>62444</v>
      </c>
      <c r="B6103" s="17" t="n">
        <v>58</v>
      </c>
      <c r="C6103" s="7" t="n">
        <v>0</v>
      </c>
      <c r="D6103" s="7" t="n">
        <v>1000</v>
      </c>
      <c r="E6103" s="7" t="n">
        <v>1</v>
      </c>
    </row>
    <row r="6104" spans="1:8">
      <c r="A6104" t="s">
        <v>4</v>
      </c>
      <c r="B6104" s="4" t="s">
        <v>5</v>
      </c>
      <c r="C6104" s="4" t="s">
        <v>7</v>
      </c>
      <c r="D6104" s="4" t="s">
        <v>11</v>
      </c>
    </row>
    <row r="6105" spans="1:8">
      <c r="A6105" t="n">
        <v>62452</v>
      </c>
      <c r="B6105" s="17" t="n">
        <v>58</v>
      </c>
      <c r="C6105" s="7" t="n">
        <v>255</v>
      </c>
      <c r="D6105" s="7" t="n">
        <v>0</v>
      </c>
    </row>
    <row r="6106" spans="1:8">
      <c r="A6106" t="s">
        <v>4</v>
      </c>
      <c r="B6106" s="4" t="s">
        <v>5</v>
      </c>
      <c r="C6106" s="4" t="s">
        <v>7</v>
      </c>
      <c r="D6106" s="4" t="s">
        <v>7</v>
      </c>
      <c r="E6106" s="4" t="s">
        <v>7</v>
      </c>
      <c r="F6106" s="4" t="s">
        <v>7</v>
      </c>
    </row>
    <row r="6107" spans="1:8">
      <c r="A6107" t="n">
        <v>62456</v>
      </c>
      <c r="B6107" s="9" t="n">
        <v>14</v>
      </c>
      <c r="C6107" s="7" t="n">
        <v>0</v>
      </c>
      <c r="D6107" s="7" t="n">
        <v>64</v>
      </c>
      <c r="E6107" s="7" t="n">
        <v>0</v>
      </c>
      <c r="F6107" s="7" t="n">
        <v>0</v>
      </c>
    </row>
    <row r="6108" spans="1:8">
      <c r="A6108" t="s">
        <v>4</v>
      </c>
      <c r="B6108" s="4" t="s">
        <v>5</v>
      </c>
      <c r="C6108" s="4" t="s">
        <v>8</v>
      </c>
      <c r="D6108" s="4" t="s">
        <v>8</v>
      </c>
    </row>
    <row r="6109" spans="1:8">
      <c r="A6109" t="n">
        <v>62461</v>
      </c>
      <c r="B6109" s="46" t="n">
        <v>70</v>
      </c>
      <c r="C6109" s="7" t="s">
        <v>112</v>
      </c>
      <c r="D6109" s="7" t="s">
        <v>420</v>
      </c>
    </row>
    <row r="6110" spans="1:8">
      <c r="A6110" t="s">
        <v>4</v>
      </c>
      <c r="B6110" s="4" t="s">
        <v>5</v>
      </c>
      <c r="C6110" s="4" t="s">
        <v>14</v>
      </c>
    </row>
    <row r="6111" spans="1:8">
      <c r="A6111" t="n">
        <v>62476</v>
      </c>
      <c r="B6111" s="37" t="n">
        <v>15</v>
      </c>
      <c r="C6111" s="7" t="n">
        <v>16384</v>
      </c>
    </row>
    <row r="6112" spans="1:8">
      <c r="A6112" t="s">
        <v>4</v>
      </c>
      <c r="B6112" s="4" t="s">
        <v>5</v>
      </c>
      <c r="C6112" s="4" t="s">
        <v>11</v>
      </c>
      <c r="D6112" s="4" t="s">
        <v>13</v>
      </c>
      <c r="E6112" s="4" t="s">
        <v>13</v>
      </c>
      <c r="F6112" s="4" t="s">
        <v>13</v>
      </c>
      <c r="G6112" s="4" t="s">
        <v>13</v>
      </c>
    </row>
    <row r="6113" spans="1:7">
      <c r="A6113" t="n">
        <v>62481</v>
      </c>
      <c r="B6113" s="32" t="n">
        <v>46</v>
      </c>
      <c r="C6113" s="7" t="n">
        <v>0</v>
      </c>
      <c r="D6113" s="7" t="n">
        <v>-1.75999999046326</v>
      </c>
      <c r="E6113" s="7" t="n">
        <v>-0.5</v>
      </c>
      <c r="F6113" s="7" t="n">
        <v>-10.6400003433228</v>
      </c>
      <c r="G6113" s="7" t="n">
        <v>215.100006103516</v>
      </c>
    </row>
    <row r="6114" spans="1:7">
      <c r="A6114" t="s">
        <v>4</v>
      </c>
      <c r="B6114" s="4" t="s">
        <v>5</v>
      </c>
      <c r="C6114" s="4" t="s">
        <v>11</v>
      </c>
      <c r="D6114" s="4" t="s">
        <v>7</v>
      </c>
      <c r="E6114" s="4" t="s">
        <v>8</v>
      </c>
      <c r="F6114" s="4" t="s">
        <v>13</v>
      </c>
      <c r="G6114" s="4" t="s">
        <v>13</v>
      </c>
      <c r="H6114" s="4" t="s">
        <v>13</v>
      </c>
    </row>
    <row r="6115" spans="1:7">
      <c r="A6115" t="n">
        <v>62500</v>
      </c>
      <c r="B6115" s="33" t="n">
        <v>48</v>
      </c>
      <c r="C6115" s="7" t="n">
        <v>0</v>
      </c>
      <c r="D6115" s="7" t="n">
        <v>0</v>
      </c>
      <c r="E6115" s="7" t="s">
        <v>63</v>
      </c>
      <c r="F6115" s="7" t="n">
        <v>0</v>
      </c>
      <c r="G6115" s="7" t="n">
        <v>1</v>
      </c>
      <c r="H6115" s="7" t="n">
        <v>0</v>
      </c>
    </row>
    <row r="6116" spans="1:7">
      <c r="A6116" t="s">
        <v>4</v>
      </c>
      <c r="B6116" s="4" t="s">
        <v>5</v>
      </c>
      <c r="C6116" s="4" t="s">
        <v>7</v>
      </c>
      <c r="D6116" s="4" t="s">
        <v>11</v>
      </c>
      <c r="E6116" s="4" t="s">
        <v>8</v>
      </c>
      <c r="F6116" s="4" t="s">
        <v>8</v>
      </c>
      <c r="G6116" s="4" t="s">
        <v>8</v>
      </c>
      <c r="H6116" s="4" t="s">
        <v>8</v>
      </c>
    </row>
    <row r="6117" spans="1:7">
      <c r="A6117" t="n">
        <v>62526</v>
      </c>
      <c r="B6117" s="38" t="n">
        <v>51</v>
      </c>
      <c r="C6117" s="7" t="n">
        <v>3</v>
      </c>
      <c r="D6117" s="7" t="n">
        <v>0</v>
      </c>
      <c r="E6117" s="7" t="s">
        <v>136</v>
      </c>
      <c r="F6117" s="7" t="s">
        <v>87</v>
      </c>
      <c r="G6117" s="7" t="s">
        <v>86</v>
      </c>
      <c r="H6117" s="7" t="s">
        <v>87</v>
      </c>
    </row>
    <row r="6118" spans="1:7">
      <c r="A6118" t="s">
        <v>4</v>
      </c>
      <c r="B6118" s="4" t="s">
        <v>5</v>
      </c>
      <c r="C6118" s="4" t="s">
        <v>11</v>
      </c>
      <c r="D6118" s="4" t="s">
        <v>13</v>
      </c>
      <c r="E6118" s="4" t="s">
        <v>13</v>
      </c>
      <c r="F6118" s="4" t="s">
        <v>13</v>
      </c>
      <c r="G6118" s="4" t="s">
        <v>13</v>
      </c>
    </row>
    <row r="6119" spans="1:7">
      <c r="A6119" t="n">
        <v>62539</v>
      </c>
      <c r="B6119" s="32" t="n">
        <v>46</v>
      </c>
      <c r="C6119" s="7" t="n">
        <v>5</v>
      </c>
      <c r="D6119" s="7" t="n">
        <v>-1.01999998092651</v>
      </c>
      <c r="E6119" s="7" t="n">
        <v>-0.5</v>
      </c>
      <c r="F6119" s="7" t="n">
        <v>-11.0900001525879</v>
      </c>
      <c r="G6119" s="7" t="n">
        <v>197.899993896484</v>
      </c>
    </row>
    <row r="6120" spans="1:7">
      <c r="A6120" t="s">
        <v>4</v>
      </c>
      <c r="B6120" s="4" t="s">
        <v>5</v>
      </c>
      <c r="C6120" s="4" t="s">
        <v>11</v>
      </c>
      <c r="D6120" s="4" t="s">
        <v>7</v>
      </c>
      <c r="E6120" s="4" t="s">
        <v>8</v>
      </c>
      <c r="F6120" s="4" t="s">
        <v>13</v>
      </c>
      <c r="G6120" s="4" t="s">
        <v>13</v>
      </c>
      <c r="H6120" s="4" t="s">
        <v>13</v>
      </c>
    </row>
    <row r="6121" spans="1:7">
      <c r="A6121" t="n">
        <v>62558</v>
      </c>
      <c r="B6121" s="33" t="n">
        <v>48</v>
      </c>
      <c r="C6121" s="7" t="n">
        <v>5</v>
      </c>
      <c r="D6121" s="7" t="n">
        <v>0</v>
      </c>
      <c r="E6121" s="7" t="s">
        <v>63</v>
      </c>
      <c r="F6121" s="7" t="n">
        <v>0</v>
      </c>
      <c r="G6121" s="7" t="n">
        <v>1</v>
      </c>
      <c r="H6121" s="7" t="n">
        <v>0</v>
      </c>
    </row>
    <row r="6122" spans="1:7">
      <c r="A6122" t="s">
        <v>4</v>
      </c>
      <c r="B6122" s="4" t="s">
        <v>5</v>
      </c>
      <c r="C6122" s="4" t="s">
        <v>7</v>
      </c>
      <c r="D6122" s="4" t="s">
        <v>11</v>
      </c>
      <c r="E6122" s="4" t="s">
        <v>8</v>
      </c>
      <c r="F6122" s="4" t="s">
        <v>8</v>
      </c>
      <c r="G6122" s="4" t="s">
        <v>8</v>
      </c>
      <c r="H6122" s="4" t="s">
        <v>8</v>
      </c>
    </row>
    <row r="6123" spans="1:7">
      <c r="A6123" t="n">
        <v>62584</v>
      </c>
      <c r="B6123" s="38" t="n">
        <v>51</v>
      </c>
      <c r="C6123" s="7" t="n">
        <v>3</v>
      </c>
      <c r="D6123" s="7" t="n">
        <v>5</v>
      </c>
      <c r="E6123" s="7" t="s">
        <v>407</v>
      </c>
      <c r="F6123" s="7" t="s">
        <v>109</v>
      </c>
      <c r="G6123" s="7" t="s">
        <v>17</v>
      </c>
      <c r="H6123" s="7" t="s">
        <v>17</v>
      </c>
    </row>
    <row r="6124" spans="1:7">
      <c r="A6124" t="s">
        <v>4</v>
      </c>
      <c r="B6124" s="4" t="s">
        <v>5</v>
      </c>
      <c r="C6124" s="4" t="s">
        <v>7</v>
      </c>
      <c r="D6124" s="4" t="s">
        <v>11</v>
      </c>
      <c r="E6124" s="4" t="s">
        <v>13</v>
      </c>
      <c r="F6124" s="4" t="s">
        <v>11</v>
      </c>
      <c r="G6124" s="4" t="s">
        <v>14</v>
      </c>
      <c r="H6124" s="4" t="s">
        <v>14</v>
      </c>
      <c r="I6124" s="4" t="s">
        <v>11</v>
      </c>
      <c r="J6124" s="4" t="s">
        <v>11</v>
      </c>
      <c r="K6124" s="4" t="s">
        <v>14</v>
      </c>
      <c r="L6124" s="4" t="s">
        <v>14</v>
      </c>
      <c r="M6124" s="4" t="s">
        <v>14</v>
      </c>
      <c r="N6124" s="4" t="s">
        <v>14</v>
      </c>
      <c r="O6124" s="4" t="s">
        <v>8</v>
      </c>
    </row>
    <row r="6125" spans="1:7">
      <c r="A6125" t="n">
        <v>62594</v>
      </c>
      <c r="B6125" s="14" t="n">
        <v>50</v>
      </c>
      <c r="C6125" s="7" t="n">
        <v>0</v>
      </c>
      <c r="D6125" s="7" t="n">
        <v>2203</v>
      </c>
      <c r="E6125" s="7" t="n">
        <v>0.800000011920929</v>
      </c>
      <c r="F6125" s="7" t="n">
        <v>0</v>
      </c>
      <c r="G6125" s="7" t="n">
        <v>0</v>
      </c>
      <c r="H6125" s="7" t="n">
        <v>-1069547520</v>
      </c>
      <c r="I6125" s="7" t="n">
        <v>0</v>
      </c>
      <c r="J6125" s="7" t="n">
        <v>65533</v>
      </c>
      <c r="K6125" s="7" t="n">
        <v>0</v>
      </c>
      <c r="L6125" s="7" t="n">
        <v>0</v>
      </c>
      <c r="M6125" s="7" t="n">
        <v>0</v>
      </c>
      <c r="N6125" s="7" t="n">
        <v>0</v>
      </c>
      <c r="O6125" s="7" t="s">
        <v>17</v>
      </c>
    </row>
    <row r="6126" spans="1:7">
      <c r="A6126" t="s">
        <v>4</v>
      </c>
      <c r="B6126" s="4" t="s">
        <v>5</v>
      </c>
      <c r="C6126" s="4" t="s">
        <v>11</v>
      </c>
    </row>
    <row r="6127" spans="1:7">
      <c r="A6127" t="n">
        <v>62633</v>
      </c>
      <c r="B6127" s="24" t="n">
        <v>16</v>
      </c>
      <c r="C6127" s="7" t="n">
        <v>1000</v>
      </c>
    </row>
    <row r="6128" spans="1:7">
      <c r="A6128" t="s">
        <v>4</v>
      </c>
      <c r="B6128" s="4" t="s">
        <v>5</v>
      </c>
      <c r="C6128" s="4" t="s">
        <v>7</v>
      </c>
      <c r="D6128" s="4" t="s">
        <v>7</v>
      </c>
      <c r="E6128" s="4" t="s">
        <v>13</v>
      </c>
      <c r="F6128" s="4" t="s">
        <v>13</v>
      </c>
      <c r="G6128" s="4" t="s">
        <v>13</v>
      </c>
      <c r="H6128" s="4" t="s">
        <v>11</v>
      </c>
    </row>
    <row r="6129" spans="1:15">
      <c r="A6129" t="n">
        <v>62636</v>
      </c>
      <c r="B6129" s="35" t="n">
        <v>45</v>
      </c>
      <c r="C6129" s="7" t="n">
        <v>2</v>
      </c>
      <c r="D6129" s="7" t="n">
        <v>3</v>
      </c>
      <c r="E6129" s="7" t="n">
        <v>-1.16999995708466</v>
      </c>
      <c r="F6129" s="7" t="n">
        <v>2.6800000667572</v>
      </c>
      <c r="G6129" s="7" t="n">
        <v>-13.039999961853</v>
      </c>
      <c r="H6129" s="7" t="n">
        <v>0</v>
      </c>
    </row>
    <row r="6130" spans="1:15">
      <c r="A6130" t="s">
        <v>4</v>
      </c>
      <c r="B6130" s="4" t="s">
        <v>5</v>
      </c>
      <c r="C6130" s="4" t="s">
        <v>7</v>
      </c>
      <c r="D6130" s="4" t="s">
        <v>7</v>
      </c>
      <c r="E6130" s="4" t="s">
        <v>13</v>
      </c>
      <c r="F6130" s="4" t="s">
        <v>13</v>
      </c>
      <c r="G6130" s="4" t="s">
        <v>13</v>
      </c>
      <c r="H6130" s="4" t="s">
        <v>11</v>
      </c>
      <c r="I6130" s="4" t="s">
        <v>7</v>
      </c>
    </row>
    <row r="6131" spans="1:15">
      <c r="A6131" t="n">
        <v>62653</v>
      </c>
      <c r="B6131" s="35" t="n">
        <v>45</v>
      </c>
      <c r="C6131" s="7" t="n">
        <v>4</v>
      </c>
      <c r="D6131" s="7" t="n">
        <v>3</v>
      </c>
      <c r="E6131" s="7" t="n">
        <v>345.130004882813</v>
      </c>
      <c r="F6131" s="7" t="n">
        <v>232.669998168945</v>
      </c>
      <c r="G6131" s="7" t="n">
        <v>0</v>
      </c>
      <c r="H6131" s="7" t="n">
        <v>0</v>
      </c>
      <c r="I6131" s="7" t="n">
        <v>0</v>
      </c>
    </row>
    <row r="6132" spans="1:15">
      <c r="A6132" t="s">
        <v>4</v>
      </c>
      <c r="B6132" s="4" t="s">
        <v>5</v>
      </c>
      <c r="C6132" s="4" t="s">
        <v>7</v>
      </c>
      <c r="D6132" s="4" t="s">
        <v>7</v>
      </c>
      <c r="E6132" s="4" t="s">
        <v>13</v>
      </c>
      <c r="F6132" s="4" t="s">
        <v>11</v>
      </c>
    </row>
    <row r="6133" spans="1:15">
      <c r="A6133" t="n">
        <v>62671</v>
      </c>
      <c r="B6133" s="35" t="n">
        <v>45</v>
      </c>
      <c r="C6133" s="7" t="n">
        <v>5</v>
      </c>
      <c r="D6133" s="7" t="n">
        <v>3</v>
      </c>
      <c r="E6133" s="7" t="n">
        <v>5.80000019073486</v>
      </c>
      <c r="F6133" s="7" t="n">
        <v>0</v>
      </c>
    </row>
    <row r="6134" spans="1:15">
      <c r="A6134" t="s">
        <v>4</v>
      </c>
      <c r="B6134" s="4" t="s">
        <v>5</v>
      </c>
      <c r="C6134" s="4" t="s">
        <v>7</v>
      </c>
      <c r="D6134" s="4" t="s">
        <v>7</v>
      </c>
      <c r="E6134" s="4" t="s">
        <v>13</v>
      </c>
      <c r="F6134" s="4" t="s">
        <v>11</v>
      </c>
    </row>
    <row r="6135" spans="1:15">
      <c r="A6135" t="n">
        <v>62680</v>
      </c>
      <c r="B6135" s="35" t="n">
        <v>45</v>
      </c>
      <c r="C6135" s="7" t="n">
        <v>11</v>
      </c>
      <c r="D6135" s="7" t="n">
        <v>3</v>
      </c>
      <c r="E6135" s="7" t="n">
        <v>25.7999992370605</v>
      </c>
      <c r="F6135" s="7" t="n">
        <v>0</v>
      </c>
    </row>
    <row r="6136" spans="1:15">
      <c r="A6136" t="s">
        <v>4</v>
      </c>
      <c r="B6136" s="4" t="s">
        <v>5</v>
      </c>
      <c r="C6136" s="4" t="s">
        <v>7</v>
      </c>
      <c r="D6136" s="4" t="s">
        <v>7</v>
      </c>
      <c r="E6136" s="4" t="s">
        <v>13</v>
      </c>
      <c r="F6136" s="4" t="s">
        <v>13</v>
      </c>
      <c r="G6136" s="4" t="s">
        <v>13</v>
      </c>
      <c r="H6136" s="4" t="s">
        <v>11</v>
      </c>
    </row>
    <row r="6137" spans="1:15">
      <c r="A6137" t="n">
        <v>62689</v>
      </c>
      <c r="B6137" s="35" t="n">
        <v>45</v>
      </c>
      <c r="C6137" s="7" t="n">
        <v>2</v>
      </c>
      <c r="D6137" s="7" t="n">
        <v>3</v>
      </c>
      <c r="E6137" s="7" t="n">
        <v>-1.36000001430511</v>
      </c>
      <c r="F6137" s="7" t="n">
        <v>0.0599999986588955</v>
      </c>
      <c r="G6137" s="7" t="n">
        <v>-10.8400001525879</v>
      </c>
      <c r="H6137" s="7" t="n">
        <v>7000</v>
      </c>
    </row>
    <row r="6138" spans="1:15">
      <c r="A6138" t="s">
        <v>4</v>
      </c>
      <c r="B6138" s="4" t="s">
        <v>5</v>
      </c>
      <c r="C6138" s="4" t="s">
        <v>7</v>
      </c>
      <c r="D6138" s="4" t="s">
        <v>7</v>
      </c>
      <c r="E6138" s="4" t="s">
        <v>13</v>
      </c>
      <c r="F6138" s="4" t="s">
        <v>13</v>
      </c>
      <c r="G6138" s="4" t="s">
        <v>13</v>
      </c>
      <c r="H6138" s="4" t="s">
        <v>11</v>
      </c>
      <c r="I6138" s="4" t="s">
        <v>7</v>
      </c>
    </row>
    <row r="6139" spans="1:15">
      <c r="A6139" t="n">
        <v>62706</v>
      </c>
      <c r="B6139" s="35" t="n">
        <v>45</v>
      </c>
      <c r="C6139" s="7" t="n">
        <v>4</v>
      </c>
      <c r="D6139" s="7" t="n">
        <v>3</v>
      </c>
      <c r="E6139" s="7" t="n">
        <v>12.6199998855591</v>
      </c>
      <c r="F6139" s="7" t="n">
        <v>213.270004272461</v>
      </c>
      <c r="G6139" s="7" t="n">
        <v>0</v>
      </c>
      <c r="H6139" s="7" t="n">
        <v>7000</v>
      </c>
      <c r="I6139" s="7" t="n">
        <v>1</v>
      </c>
    </row>
    <row r="6140" spans="1:15">
      <c r="A6140" t="s">
        <v>4</v>
      </c>
      <c r="B6140" s="4" t="s">
        <v>5</v>
      </c>
      <c r="C6140" s="4" t="s">
        <v>7</v>
      </c>
      <c r="D6140" s="4" t="s">
        <v>7</v>
      </c>
      <c r="E6140" s="4" t="s">
        <v>13</v>
      </c>
      <c r="F6140" s="4" t="s">
        <v>11</v>
      </c>
    </row>
    <row r="6141" spans="1:15">
      <c r="A6141" t="n">
        <v>62724</v>
      </c>
      <c r="B6141" s="35" t="n">
        <v>45</v>
      </c>
      <c r="C6141" s="7" t="n">
        <v>5</v>
      </c>
      <c r="D6141" s="7" t="n">
        <v>3</v>
      </c>
      <c r="E6141" s="7" t="n">
        <v>4.80000019073486</v>
      </c>
      <c r="F6141" s="7" t="n">
        <v>7000</v>
      </c>
    </row>
    <row r="6142" spans="1:15">
      <c r="A6142" t="s">
        <v>4</v>
      </c>
      <c r="B6142" s="4" t="s">
        <v>5</v>
      </c>
      <c r="C6142" s="4" t="s">
        <v>7</v>
      </c>
      <c r="D6142" s="4" t="s">
        <v>11</v>
      </c>
      <c r="E6142" s="4" t="s">
        <v>13</v>
      </c>
    </row>
    <row r="6143" spans="1:15">
      <c r="A6143" t="n">
        <v>62733</v>
      </c>
      <c r="B6143" s="17" t="n">
        <v>58</v>
      </c>
      <c r="C6143" s="7" t="n">
        <v>100</v>
      </c>
      <c r="D6143" s="7" t="n">
        <v>1000</v>
      </c>
      <c r="E6143" s="7" t="n">
        <v>1</v>
      </c>
    </row>
    <row r="6144" spans="1:15">
      <c r="A6144" t="s">
        <v>4</v>
      </c>
      <c r="B6144" s="4" t="s">
        <v>5</v>
      </c>
      <c r="C6144" s="4" t="s">
        <v>7</v>
      </c>
      <c r="D6144" s="4" t="s">
        <v>11</v>
      </c>
    </row>
    <row r="6145" spans="1:9">
      <c r="A6145" t="n">
        <v>62741</v>
      </c>
      <c r="B6145" s="17" t="n">
        <v>58</v>
      </c>
      <c r="C6145" s="7" t="n">
        <v>255</v>
      </c>
      <c r="D6145" s="7" t="n">
        <v>0</v>
      </c>
    </row>
    <row r="6146" spans="1:9">
      <c r="A6146" t="s">
        <v>4</v>
      </c>
      <c r="B6146" s="4" t="s">
        <v>5</v>
      </c>
      <c r="C6146" s="4" t="s">
        <v>7</v>
      </c>
      <c r="D6146" s="4" t="s">
        <v>11</v>
      </c>
    </row>
    <row r="6147" spans="1:9">
      <c r="A6147" t="n">
        <v>62745</v>
      </c>
      <c r="B6147" s="35" t="n">
        <v>45</v>
      </c>
      <c r="C6147" s="7" t="n">
        <v>7</v>
      </c>
      <c r="D6147" s="7" t="n">
        <v>255</v>
      </c>
    </row>
    <row r="6148" spans="1:9">
      <c r="A6148" t="s">
        <v>4</v>
      </c>
      <c r="B6148" s="4" t="s">
        <v>5</v>
      </c>
      <c r="C6148" s="4" t="s">
        <v>7</v>
      </c>
      <c r="D6148" s="4" t="s">
        <v>11</v>
      </c>
      <c r="E6148" s="4" t="s">
        <v>13</v>
      </c>
    </row>
    <row r="6149" spans="1:9">
      <c r="A6149" t="n">
        <v>62749</v>
      </c>
      <c r="B6149" s="17" t="n">
        <v>58</v>
      </c>
      <c r="C6149" s="7" t="n">
        <v>101</v>
      </c>
      <c r="D6149" s="7" t="n">
        <v>500</v>
      </c>
      <c r="E6149" s="7" t="n">
        <v>1</v>
      </c>
    </row>
    <row r="6150" spans="1:9">
      <c r="A6150" t="s">
        <v>4</v>
      </c>
      <c r="B6150" s="4" t="s">
        <v>5</v>
      </c>
      <c r="C6150" s="4" t="s">
        <v>7</v>
      </c>
      <c r="D6150" s="4" t="s">
        <v>11</v>
      </c>
    </row>
    <row r="6151" spans="1:9">
      <c r="A6151" t="n">
        <v>62757</v>
      </c>
      <c r="B6151" s="17" t="n">
        <v>58</v>
      </c>
      <c r="C6151" s="7" t="n">
        <v>254</v>
      </c>
      <c r="D6151" s="7" t="n">
        <v>0</v>
      </c>
    </row>
    <row r="6152" spans="1:9">
      <c r="A6152" t="s">
        <v>4</v>
      </c>
      <c r="B6152" s="4" t="s">
        <v>5</v>
      </c>
      <c r="C6152" s="4" t="s">
        <v>7</v>
      </c>
    </row>
    <row r="6153" spans="1:9">
      <c r="A6153" t="n">
        <v>62761</v>
      </c>
      <c r="B6153" s="31" t="n">
        <v>116</v>
      </c>
      <c r="C6153" s="7" t="n">
        <v>0</v>
      </c>
    </row>
    <row r="6154" spans="1:9">
      <c r="A6154" t="s">
        <v>4</v>
      </c>
      <c r="B6154" s="4" t="s">
        <v>5</v>
      </c>
      <c r="C6154" s="4" t="s">
        <v>7</v>
      </c>
      <c r="D6154" s="4" t="s">
        <v>11</v>
      </c>
    </row>
    <row r="6155" spans="1:9">
      <c r="A6155" t="n">
        <v>62763</v>
      </c>
      <c r="B6155" s="31" t="n">
        <v>116</v>
      </c>
      <c r="C6155" s="7" t="n">
        <v>2</v>
      </c>
      <c r="D6155" s="7" t="n">
        <v>1</v>
      </c>
    </row>
    <row r="6156" spans="1:9">
      <c r="A6156" t="s">
        <v>4</v>
      </c>
      <c r="B6156" s="4" t="s">
        <v>5</v>
      </c>
      <c r="C6156" s="4" t="s">
        <v>7</v>
      </c>
      <c r="D6156" s="4" t="s">
        <v>14</v>
      </c>
    </row>
    <row r="6157" spans="1:9">
      <c r="A6157" t="n">
        <v>62767</v>
      </c>
      <c r="B6157" s="31" t="n">
        <v>116</v>
      </c>
      <c r="C6157" s="7" t="n">
        <v>5</v>
      </c>
      <c r="D6157" s="7" t="n">
        <v>1092616192</v>
      </c>
    </row>
    <row r="6158" spans="1:9">
      <c r="A6158" t="s">
        <v>4</v>
      </c>
      <c r="B6158" s="4" t="s">
        <v>5</v>
      </c>
      <c r="C6158" s="4" t="s">
        <v>7</v>
      </c>
      <c r="D6158" s="4" t="s">
        <v>11</v>
      </c>
    </row>
    <row r="6159" spans="1:9">
      <c r="A6159" t="n">
        <v>62773</v>
      </c>
      <c r="B6159" s="31" t="n">
        <v>116</v>
      </c>
      <c r="C6159" s="7" t="n">
        <v>6</v>
      </c>
      <c r="D6159" s="7" t="n">
        <v>1</v>
      </c>
    </row>
    <row r="6160" spans="1:9">
      <c r="A6160" t="s">
        <v>4</v>
      </c>
      <c r="B6160" s="4" t="s">
        <v>5</v>
      </c>
      <c r="C6160" s="4" t="s">
        <v>7</v>
      </c>
      <c r="D6160" s="4" t="s">
        <v>7</v>
      </c>
      <c r="E6160" s="4" t="s">
        <v>13</v>
      </c>
      <c r="F6160" s="4" t="s">
        <v>13</v>
      </c>
      <c r="G6160" s="4" t="s">
        <v>13</v>
      </c>
      <c r="H6160" s="4" t="s">
        <v>11</v>
      </c>
    </row>
    <row r="6161" spans="1:8">
      <c r="A6161" t="n">
        <v>62777</v>
      </c>
      <c r="B6161" s="35" t="n">
        <v>45</v>
      </c>
      <c r="C6161" s="7" t="n">
        <v>2</v>
      </c>
      <c r="D6161" s="7" t="n">
        <v>3</v>
      </c>
      <c r="E6161" s="7" t="n">
        <v>-1.02999997138977</v>
      </c>
      <c r="F6161" s="7" t="n">
        <v>0.189999997615814</v>
      </c>
      <c r="G6161" s="7" t="n">
        <v>-11.1099996566772</v>
      </c>
      <c r="H6161" s="7" t="n">
        <v>0</v>
      </c>
    </row>
    <row r="6162" spans="1:8">
      <c r="A6162" t="s">
        <v>4</v>
      </c>
      <c r="B6162" s="4" t="s">
        <v>5</v>
      </c>
      <c r="C6162" s="4" t="s">
        <v>7</v>
      </c>
      <c r="D6162" s="4" t="s">
        <v>7</v>
      </c>
      <c r="E6162" s="4" t="s">
        <v>13</v>
      </c>
      <c r="F6162" s="4" t="s">
        <v>13</v>
      </c>
      <c r="G6162" s="4" t="s">
        <v>13</v>
      </c>
      <c r="H6162" s="4" t="s">
        <v>11</v>
      </c>
      <c r="I6162" s="4" t="s">
        <v>7</v>
      </c>
    </row>
    <row r="6163" spans="1:8">
      <c r="A6163" t="n">
        <v>62794</v>
      </c>
      <c r="B6163" s="35" t="n">
        <v>45</v>
      </c>
      <c r="C6163" s="7" t="n">
        <v>4</v>
      </c>
      <c r="D6163" s="7" t="n">
        <v>3</v>
      </c>
      <c r="E6163" s="7" t="n">
        <v>354.269989013672</v>
      </c>
      <c r="F6163" s="7" t="n">
        <v>207.949996948242</v>
      </c>
      <c r="G6163" s="7" t="n">
        <v>-5</v>
      </c>
      <c r="H6163" s="7" t="n">
        <v>0</v>
      </c>
      <c r="I6163" s="7" t="n">
        <v>0</v>
      </c>
    </row>
    <row r="6164" spans="1:8">
      <c r="A6164" t="s">
        <v>4</v>
      </c>
      <c r="B6164" s="4" t="s">
        <v>5</v>
      </c>
      <c r="C6164" s="4" t="s">
        <v>7</v>
      </c>
      <c r="D6164" s="4" t="s">
        <v>7</v>
      </c>
      <c r="E6164" s="4" t="s">
        <v>13</v>
      </c>
      <c r="F6164" s="4" t="s">
        <v>11</v>
      </c>
    </row>
    <row r="6165" spans="1:8">
      <c r="A6165" t="n">
        <v>62812</v>
      </c>
      <c r="B6165" s="35" t="n">
        <v>45</v>
      </c>
      <c r="C6165" s="7" t="n">
        <v>5</v>
      </c>
      <c r="D6165" s="7" t="n">
        <v>3</v>
      </c>
      <c r="E6165" s="7" t="n">
        <v>1.5</v>
      </c>
      <c r="F6165" s="7" t="n">
        <v>0</v>
      </c>
    </row>
    <row r="6166" spans="1:8">
      <c r="A6166" t="s">
        <v>4</v>
      </c>
      <c r="B6166" s="4" t="s">
        <v>5</v>
      </c>
      <c r="C6166" s="4" t="s">
        <v>7</v>
      </c>
      <c r="D6166" s="4" t="s">
        <v>7</v>
      </c>
      <c r="E6166" s="4" t="s">
        <v>13</v>
      </c>
      <c r="F6166" s="4" t="s">
        <v>11</v>
      </c>
    </row>
    <row r="6167" spans="1:8">
      <c r="A6167" t="n">
        <v>62821</v>
      </c>
      <c r="B6167" s="35" t="n">
        <v>45</v>
      </c>
      <c r="C6167" s="7" t="n">
        <v>11</v>
      </c>
      <c r="D6167" s="7" t="n">
        <v>3</v>
      </c>
      <c r="E6167" s="7" t="n">
        <v>25.7999992370605</v>
      </c>
      <c r="F6167" s="7" t="n">
        <v>0</v>
      </c>
    </row>
    <row r="6168" spans="1:8">
      <c r="A6168" t="s">
        <v>4</v>
      </c>
      <c r="B6168" s="4" t="s">
        <v>5</v>
      </c>
      <c r="C6168" s="4" t="s">
        <v>7</v>
      </c>
      <c r="D6168" s="4" t="s">
        <v>7</v>
      </c>
      <c r="E6168" s="4" t="s">
        <v>13</v>
      </c>
      <c r="F6168" s="4" t="s">
        <v>13</v>
      </c>
      <c r="G6168" s="4" t="s">
        <v>13</v>
      </c>
      <c r="H6168" s="4" t="s">
        <v>11</v>
      </c>
      <c r="I6168" s="4" t="s">
        <v>7</v>
      </c>
    </row>
    <row r="6169" spans="1:8">
      <c r="A6169" t="n">
        <v>62830</v>
      </c>
      <c r="B6169" s="35" t="n">
        <v>45</v>
      </c>
      <c r="C6169" s="7" t="n">
        <v>4</v>
      </c>
      <c r="D6169" s="7" t="n">
        <v>3</v>
      </c>
      <c r="E6169" s="7" t="n">
        <v>5.90000009536743</v>
      </c>
      <c r="F6169" s="7" t="n">
        <v>233.860000610352</v>
      </c>
      <c r="G6169" s="7" t="n">
        <v>-5</v>
      </c>
      <c r="H6169" s="7" t="n">
        <v>25000</v>
      </c>
      <c r="I6169" s="7" t="n">
        <v>1</v>
      </c>
    </row>
    <row r="6170" spans="1:8">
      <c r="A6170" t="s">
        <v>4</v>
      </c>
      <c r="B6170" s="4" t="s">
        <v>5</v>
      </c>
      <c r="C6170" s="4" t="s">
        <v>7</v>
      </c>
      <c r="D6170" s="4" t="s">
        <v>11</v>
      </c>
    </row>
    <row r="6171" spans="1:8">
      <c r="A6171" t="n">
        <v>62848</v>
      </c>
      <c r="B6171" s="17" t="n">
        <v>58</v>
      </c>
      <c r="C6171" s="7" t="n">
        <v>255</v>
      </c>
      <c r="D6171" s="7" t="n">
        <v>0</v>
      </c>
    </row>
    <row r="6172" spans="1:8">
      <c r="A6172" t="s">
        <v>4</v>
      </c>
      <c r="B6172" s="4" t="s">
        <v>5</v>
      </c>
      <c r="C6172" s="4" t="s">
        <v>7</v>
      </c>
      <c r="D6172" s="4" t="s">
        <v>11</v>
      </c>
      <c r="E6172" s="4" t="s">
        <v>8</v>
      </c>
    </row>
    <row r="6173" spans="1:8">
      <c r="A6173" t="n">
        <v>62852</v>
      </c>
      <c r="B6173" s="38" t="n">
        <v>51</v>
      </c>
      <c r="C6173" s="7" t="n">
        <v>4</v>
      </c>
      <c r="D6173" s="7" t="n">
        <v>5</v>
      </c>
      <c r="E6173" s="7" t="s">
        <v>524</v>
      </c>
    </row>
    <row r="6174" spans="1:8">
      <c r="A6174" t="s">
        <v>4</v>
      </c>
      <c r="B6174" s="4" t="s">
        <v>5</v>
      </c>
      <c r="C6174" s="4" t="s">
        <v>11</v>
      </c>
    </row>
    <row r="6175" spans="1:8">
      <c r="A6175" t="n">
        <v>62866</v>
      </c>
      <c r="B6175" s="24" t="n">
        <v>16</v>
      </c>
      <c r="C6175" s="7" t="n">
        <v>0</v>
      </c>
    </row>
    <row r="6176" spans="1:8">
      <c r="A6176" t="s">
        <v>4</v>
      </c>
      <c r="B6176" s="4" t="s">
        <v>5</v>
      </c>
      <c r="C6176" s="4" t="s">
        <v>11</v>
      </c>
      <c r="D6176" s="4" t="s">
        <v>7</v>
      </c>
      <c r="E6176" s="4" t="s">
        <v>14</v>
      </c>
      <c r="F6176" s="4" t="s">
        <v>79</v>
      </c>
      <c r="G6176" s="4" t="s">
        <v>7</v>
      </c>
      <c r="H6176" s="4" t="s">
        <v>7</v>
      </c>
      <c r="I6176" s="4" t="s">
        <v>7</v>
      </c>
      <c r="J6176" s="4" t="s">
        <v>14</v>
      </c>
      <c r="K6176" s="4" t="s">
        <v>79</v>
      </c>
      <c r="L6176" s="4" t="s">
        <v>7</v>
      </c>
      <c r="M6176" s="4" t="s">
        <v>7</v>
      </c>
      <c r="N6176" s="4" t="s">
        <v>7</v>
      </c>
      <c r="O6176" s="4" t="s">
        <v>14</v>
      </c>
      <c r="P6176" s="4" t="s">
        <v>79</v>
      </c>
      <c r="Q6176" s="4" t="s">
        <v>7</v>
      </c>
      <c r="R6176" s="4" t="s">
        <v>7</v>
      </c>
    </row>
    <row r="6177" spans="1:18">
      <c r="A6177" t="n">
        <v>62869</v>
      </c>
      <c r="B6177" s="39" t="n">
        <v>26</v>
      </c>
      <c r="C6177" s="7" t="n">
        <v>5</v>
      </c>
      <c r="D6177" s="7" t="n">
        <v>17</v>
      </c>
      <c r="E6177" s="7" t="n">
        <v>60405</v>
      </c>
      <c r="F6177" s="7" t="s">
        <v>599</v>
      </c>
      <c r="G6177" s="7" t="n">
        <v>2</v>
      </c>
      <c r="H6177" s="7" t="n">
        <v>3</v>
      </c>
      <c r="I6177" s="7" t="n">
        <v>17</v>
      </c>
      <c r="J6177" s="7" t="n">
        <v>60406</v>
      </c>
      <c r="K6177" s="7" t="s">
        <v>600</v>
      </c>
      <c r="L6177" s="7" t="n">
        <v>2</v>
      </c>
      <c r="M6177" s="7" t="n">
        <v>3</v>
      </c>
      <c r="N6177" s="7" t="n">
        <v>17</v>
      </c>
      <c r="O6177" s="7" t="n">
        <v>60407</v>
      </c>
      <c r="P6177" s="7" t="s">
        <v>601</v>
      </c>
      <c r="Q6177" s="7" t="n">
        <v>2</v>
      </c>
      <c r="R6177" s="7" t="n">
        <v>0</v>
      </c>
    </row>
    <row r="6178" spans="1:18">
      <c r="A6178" t="s">
        <v>4</v>
      </c>
      <c r="B6178" s="4" t="s">
        <v>5</v>
      </c>
    </row>
    <row r="6179" spans="1:18">
      <c r="A6179" t="n">
        <v>63061</v>
      </c>
      <c r="B6179" s="40" t="n">
        <v>28</v>
      </c>
    </row>
    <row r="6180" spans="1:18">
      <c r="A6180" t="s">
        <v>4</v>
      </c>
      <c r="B6180" s="4" t="s">
        <v>5</v>
      </c>
      <c r="C6180" s="4" t="s">
        <v>11</v>
      </c>
      <c r="D6180" s="4" t="s">
        <v>11</v>
      </c>
      <c r="E6180" s="4" t="s">
        <v>11</v>
      </c>
    </row>
    <row r="6181" spans="1:18">
      <c r="A6181" t="n">
        <v>63062</v>
      </c>
      <c r="B6181" s="48" t="n">
        <v>61</v>
      </c>
      <c r="C6181" s="7" t="n">
        <v>0</v>
      </c>
      <c r="D6181" s="7" t="n">
        <v>5</v>
      </c>
      <c r="E6181" s="7" t="n">
        <v>1000</v>
      </c>
    </row>
    <row r="6182" spans="1:18">
      <c r="A6182" t="s">
        <v>4</v>
      </c>
      <c r="B6182" s="4" t="s">
        <v>5</v>
      </c>
      <c r="C6182" s="4" t="s">
        <v>7</v>
      </c>
      <c r="D6182" s="4" t="s">
        <v>11</v>
      </c>
      <c r="E6182" s="4" t="s">
        <v>11</v>
      </c>
      <c r="F6182" s="4" t="s">
        <v>7</v>
      </c>
    </row>
    <row r="6183" spans="1:18">
      <c r="A6183" t="n">
        <v>63069</v>
      </c>
      <c r="B6183" s="43" t="n">
        <v>25</v>
      </c>
      <c r="C6183" s="7" t="n">
        <v>1</v>
      </c>
      <c r="D6183" s="7" t="n">
        <v>60</v>
      </c>
      <c r="E6183" s="7" t="n">
        <v>640</v>
      </c>
      <c r="F6183" s="7" t="n">
        <v>2</v>
      </c>
    </row>
    <row r="6184" spans="1:18">
      <c r="A6184" t="s">
        <v>4</v>
      </c>
      <c r="B6184" s="4" t="s">
        <v>5</v>
      </c>
      <c r="C6184" s="4" t="s">
        <v>7</v>
      </c>
      <c r="D6184" s="4" t="s">
        <v>11</v>
      </c>
      <c r="E6184" s="4" t="s">
        <v>8</v>
      </c>
    </row>
    <row r="6185" spans="1:18">
      <c r="A6185" t="n">
        <v>63076</v>
      </c>
      <c r="B6185" s="38" t="n">
        <v>51</v>
      </c>
      <c r="C6185" s="7" t="n">
        <v>4</v>
      </c>
      <c r="D6185" s="7" t="n">
        <v>0</v>
      </c>
      <c r="E6185" s="7" t="s">
        <v>231</v>
      </c>
    </row>
    <row r="6186" spans="1:18">
      <c r="A6186" t="s">
        <v>4</v>
      </c>
      <c r="B6186" s="4" t="s">
        <v>5</v>
      </c>
      <c r="C6186" s="4" t="s">
        <v>11</v>
      </c>
    </row>
    <row r="6187" spans="1:18">
      <c r="A6187" t="n">
        <v>63089</v>
      </c>
      <c r="B6187" s="24" t="n">
        <v>16</v>
      </c>
      <c r="C6187" s="7" t="n">
        <v>0</v>
      </c>
    </row>
    <row r="6188" spans="1:18">
      <c r="A6188" t="s">
        <v>4</v>
      </c>
      <c r="B6188" s="4" t="s">
        <v>5</v>
      </c>
      <c r="C6188" s="4" t="s">
        <v>11</v>
      </c>
      <c r="D6188" s="4" t="s">
        <v>7</v>
      </c>
      <c r="E6188" s="4" t="s">
        <v>14</v>
      </c>
      <c r="F6188" s="4" t="s">
        <v>79</v>
      </c>
      <c r="G6188" s="4" t="s">
        <v>7</v>
      </c>
      <c r="H6188" s="4" t="s">
        <v>7</v>
      </c>
      <c r="I6188" s="4" t="s">
        <v>7</v>
      </c>
      <c r="J6188" s="4" t="s">
        <v>14</v>
      </c>
      <c r="K6188" s="4" t="s">
        <v>79</v>
      </c>
      <c r="L6188" s="4" t="s">
        <v>7</v>
      </c>
      <c r="M6188" s="4" t="s">
        <v>7</v>
      </c>
      <c r="N6188" s="4" t="s">
        <v>79</v>
      </c>
      <c r="O6188" s="4" t="s">
        <v>7</v>
      </c>
      <c r="P6188" s="4" t="s">
        <v>7</v>
      </c>
    </row>
    <row r="6189" spans="1:18">
      <c r="A6189" t="n">
        <v>63092</v>
      </c>
      <c r="B6189" s="39" t="n">
        <v>26</v>
      </c>
      <c r="C6189" s="7" t="n">
        <v>0</v>
      </c>
      <c r="D6189" s="7" t="n">
        <v>17</v>
      </c>
      <c r="E6189" s="7" t="n">
        <v>60346</v>
      </c>
      <c r="F6189" s="7" t="s">
        <v>527</v>
      </c>
      <c r="G6189" s="7" t="n">
        <v>2</v>
      </c>
      <c r="H6189" s="7" t="n">
        <v>3</v>
      </c>
      <c r="I6189" s="7" t="n">
        <v>17</v>
      </c>
      <c r="J6189" s="7" t="n">
        <v>60408</v>
      </c>
      <c r="K6189" s="7" t="s">
        <v>602</v>
      </c>
      <c r="L6189" s="7" t="n">
        <v>2</v>
      </c>
      <c r="M6189" s="7" t="n">
        <v>3</v>
      </c>
      <c r="N6189" s="7" t="s">
        <v>529</v>
      </c>
      <c r="O6189" s="7" t="n">
        <v>2</v>
      </c>
      <c r="P6189" s="7" t="n">
        <v>0</v>
      </c>
    </row>
    <row r="6190" spans="1:18">
      <c r="A6190" t="s">
        <v>4</v>
      </c>
      <c r="B6190" s="4" t="s">
        <v>5</v>
      </c>
    </row>
    <row r="6191" spans="1:18">
      <c r="A6191" t="n">
        <v>63376</v>
      </c>
      <c r="B6191" s="40" t="n">
        <v>28</v>
      </c>
    </row>
    <row r="6192" spans="1:18">
      <c r="A6192" t="s">
        <v>4</v>
      </c>
      <c r="B6192" s="4" t="s">
        <v>5</v>
      </c>
      <c r="C6192" s="4" t="s">
        <v>7</v>
      </c>
      <c r="D6192" s="4" t="s">
        <v>11</v>
      </c>
      <c r="E6192" s="4" t="s">
        <v>11</v>
      </c>
      <c r="F6192" s="4" t="s">
        <v>7</v>
      </c>
    </row>
    <row r="6193" spans="1:18">
      <c r="A6193" t="n">
        <v>63377</v>
      </c>
      <c r="B6193" s="43" t="n">
        <v>25</v>
      </c>
      <c r="C6193" s="7" t="n">
        <v>1</v>
      </c>
      <c r="D6193" s="7" t="n">
        <v>65535</v>
      </c>
      <c r="E6193" s="7" t="n">
        <v>65535</v>
      </c>
      <c r="F6193" s="7" t="n">
        <v>0</v>
      </c>
    </row>
    <row r="6194" spans="1:18">
      <c r="A6194" t="s">
        <v>4</v>
      </c>
      <c r="B6194" s="4" t="s">
        <v>5</v>
      </c>
      <c r="C6194" s="4" t="s">
        <v>11</v>
      </c>
      <c r="D6194" s="4" t="s">
        <v>11</v>
      </c>
      <c r="E6194" s="4" t="s">
        <v>11</v>
      </c>
    </row>
    <row r="6195" spans="1:18">
      <c r="A6195" t="n">
        <v>63384</v>
      </c>
      <c r="B6195" s="48" t="n">
        <v>61</v>
      </c>
      <c r="C6195" s="7" t="n">
        <v>5</v>
      </c>
      <c r="D6195" s="7" t="n">
        <v>0</v>
      </c>
      <c r="E6195" s="7" t="n">
        <v>1000</v>
      </c>
    </row>
    <row r="6196" spans="1:18">
      <c r="A6196" t="s">
        <v>4</v>
      </c>
      <c r="B6196" s="4" t="s">
        <v>5</v>
      </c>
      <c r="C6196" s="4" t="s">
        <v>11</v>
      </c>
    </row>
    <row r="6197" spans="1:18">
      <c r="A6197" t="n">
        <v>63391</v>
      </c>
      <c r="B6197" s="24" t="n">
        <v>16</v>
      </c>
      <c r="C6197" s="7" t="n">
        <v>300</v>
      </c>
    </row>
    <row r="6198" spans="1:18">
      <c r="A6198" t="s">
        <v>4</v>
      </c>
      <c r="B6198" s="4" t="s">
        <v>5</v>
      </c>
      <c r="C6198" s="4" t="s">
        <v>7</v>
      </c>
      <c r="D6198" s="4" t="s">
        <v>11</v>
      </c>
      <c r="E6198" s="4" t="s">
        <v>8</v>
      </c>
    </row>
    <row r="6199" spans="1:18">
      <c r="A6199" t="n">
        <v>63394</v>
      </c>
      <c r="B6199" s="38" t="n">
        <v>51</v>
      </c>
      <c r="C6199" s="7" t="n">
        <v>4</v>
      </c>
      <c r="D6199" s="7" t="n">
        <v>5</v>
      </c>
      <c r="E6199" s="7" t="s">
        <v>551</v>
      </c>
    </row>
    <row r="6200" spans="1:18">
      <c r="A6200" t="s">
        <v>4</v>
      </c>
      <c r="B6200" s="4" t="s">
        <v>5</v>
      </c>
      <c r="C6200" s="4" t="s">
        <v>11</v>
      </c>
    </row>
    <row r="6201" spans="1:18">
      <c r="A6201" t="n">
        <v>63413</v>
      </c>
      <c r="B6201" s="24" t="n">
        <v>16</v>
      </c>
      <c r="C6201" s="7" t="n">
        <v>0</v>
      </c>
    </row>
    <row r="6202" spans="1:18">
      <c r="A6202" t="s">
        <v>4</v>
      </c>
      <c r="B6202" s="4" t="s">
        <v>5</v>
      </c>
      <c r="C6202" s="4" t="s">
        <v>11</v>
      </c>
      <c r="D6202" s="4" t="s">
        <v>7</v>
      </c>
      <c r="E6202" s="4" t="s">
        <v>14</v>
      </c>
      <c r="F6202" s="4" t="s">
        <v>79</v>
      </c>
      <c r="G6202" s="4" t="s">
        <v>7</v>
      </c>
      <c r="H6202" s="4" t="s">
        <v>7</v>
      </c>
      <c r="I6202" s="4" t="s">
        <v>7</v>
      </c>
      <c r="J6202" s="4" t="s">
        <v>14</v>
      </c>
      <c r="K6202" s="4" t="s">
        <v>79</v>
      </c>
      <c r="L6202" s="4" t="s">
        <v>7</v>
      </c>
      <c r="M6202" s="4" t="s">
        <v>7</v>
      </c>
      <c r="N6202" s="4" t="s">
        <v>7</v>
      </c>
      <c r="O6202" s="4" t="s">
        <v>14</v>
      </c>
      <c r="P6202" s="4" t="s">
        <v>79</v>
      </c>
      <c r="Q6202" s="4" t="s">
        <v>7</v>
      </c>
      <c r="R6202" s="4" t="s">
        <v>7</v>
      </c>
      <c r="S6202" s="4" t="s">
        <v>7</v>
      </c>
      <c r="T6202" s="4" t="s">
        <v>14</v>
      </c>
      <c r="U6202" s="4" t="s">
        <v>79</v>
      </c>
      <c r="V6202" s="4" t="s">
        <v>7</v>
      </c>
      <c r="W6202" s="4" t="s">
        <v>7</v>
      </c>
    </row>
    <row r="6203" spans="1:18">
      <c r="A6203" t="n">
        <v>63416</v>
      </c>
      <c r="B6203" s="39" t="n">
        <v>26</v>
      </c>
      <c r="C6203" s="7" t="n">
        <v>5</v>
      </c>
      <c r="D6203" s="7" t="n">
        <v>17</v>
      </c>
      <c r="E6203" s="7" t="n">
        <v>60409</v>
      </c>
      <c r="F6203" s="7" t="s">
        <v>603</v>
      </c>
      <c r="G6203" s="7" t="n">
        <v>2</v>
      </c>
      <c r="H6203" s="7" t="n">
        <v>3</v>
      </c>
      <c r="I6203" s="7" t="n">
        <v>17</v>
      </c>
      <c r="J6203" s="7" t="n">
        <v>60410</v>
      </c>
      <c r="K6203" s="7" t="s">
        <v>604</v>
      </c>
      <c r="L6203" s="7" t="n">
        <v>2</v>
      </c>
      <c r="M6203" s="7" t="n">
        <v>3</v>
      </c>
      <c r="N6203" s="7" t="n">
        <v>17</v>
      </c>
      <c r="O6203" s="7" t="n">
        <v>60411</v>
      </c>
      <c r="P6203" s="7" t="s">
        <v>605</v>
      </c>
      <c r="Q6203" s="7" t="n">
        <v>2</v>
      </c>
      <c r="R6203" s="7" t="n">
        <v>3</v>
      </c>
      <c r="S6203" s="7" t="n">
        <v>17</v>
      </c>
      <c r="T6203" s="7" t="n">
        <v>60412</v>
      </c>
      <c r="U6203" s="7" t="s">
        <v>606</v>
      </c>
      <c r="V6203" s="7" t="n">
        <v>2</v>
      </c>
      <c r="W6203" s="7" t="n">
        <v>0</v>
      </c>
    </row>
    <row r="6204" spans="1:18">
      <c r="A6204" t="s">
        <v>4</v>
      </c>
      <c r="B6204" s="4" t="s">
        <v>5</v>
      </c>
    </row>
    <row r="6205" spans="1:18">
      <c r="A6205" t="n">
        <v>63726</v>
      </c>
      <c r="B6205" s="40" t="n">
        <v>28</v>
      </c>
    </row>
    <row r="6206" spans="1:18">
      <c r="A6206" t="s">
        <v>4</v>
      </c>
      <c r="B6206" s="4" t="s">
        <v>5</v>
      </c>
      <c r="C6206" s="4" t="s">
        <v>7</v>
      </c>
      <c r="D6206" s="4" t="s">
        <v>11</v>
      </c>
      <c r="E6206" s="4" t="s">
        <v>8</v>
      </c>
    </row>
    <row r="6207" spans="1:18">
      <c r="A6207" t="n">
        <v>63727</v>
      </c>
      <c r="B6207" s="38" t="n">
        <v>51</v>
      </c>
      <c r="C6207" s="7" t="n">
        <v>4</v>
      </c>
      <c r="D6207" s="7" t="n">
        <v>0</v>
      </c>
      <c r="E6207" s="7" t="s">
        <v>121</v>
      </c>
    </row>
    <row r="6208" spans="1:18">
      <c r="A6208" t="s">
        <v>4</v>
      </c>
      <c r="B6208" s="4" t="s">
        <v>5</v>
      </c>
      <c r="C6208" s="4" t="s">
        <v>11</v>
      </c>
    </row>
    <row r="6209" spans="1:23">
      <c r="A6209" t="n">
        <v>63741</v>
      </c>
      <c r="B6209" s="24" t="n">
        <v>16</v>
      </c>
      <c r="C6209" s="7" t="n">
        <v>0</v>
      </c>
    </row>
    <row r="6210" spans="1:23">
      <c r="A6210" t="s">
        <v>4</v>
      </c>
      <c r="B6210" s="4" t="s">
        <v>5</v>
      </c>
      <c r="C6210" s="4" t="s">
        <v>11</v>
      </c>
      <c r="D6210" s="4" t="s">
        <v>7</v>
      </c>
      <c r="E6210" s="4" t="s">
        <v>14</v>
      </c>
      <c r="F6210" s="4" t="s">
        <v>79</v>
      </c>
      <c r="G6210" s="4" t="s">
        <v>7</v>
      </c>
      <c r="H6210" s="4" t="s">
        <v>7</v>
      </c>
    </row>
    <row r="6211" spans="1:23">
      <c r="A6211" t="n">
        <v>63744</v>
      </c>
      <c r="B6211" s="39" t="n">
        <v>26</v>
      </c>
      <c r="C6211" s="7" t="n">
        <v>0</v>
      </c>
      <c r="D6211" s="7" t="n">
        <v>17</v>
      </c>
      <c r="E6211" s="7" t="n">
        <v>60413</v>
      </c>
      <c r="F6211" s="7" t="s">
        <v>607</v>
      </c>
      <c r="G6211" s="7" t="n">
        <v>2</v>
      </c>
      <c r="H6211" s="7" t="n">
        <v>0</v>
      </c>
    </row>
    <row r="6212" spans="1:23">
      <c r="A6212" t="s">
        <v>4</v>
      </c>
      <c r="B6212" s="4" t="s">
        <v>5</v>
      </c>
    </row>
    <row r="6213" spans="1:23">
      <c r="A6213" t="n">
        <v>63764</v>
      </c>
      <c r="B6213" s="40" t="n">
        <v>28</v>
      </c>
    </row>
    <row r="6214" spans="1:23">
      <c r="A6214" t="s">
        <v>4</v>
      </c>
      <c r="B6214" s="4" t="s">
        <v>5</v>
      </c>
      <c r="C6214" s="4" t="s">
        <v>11</v>
      </c>
      <c r="D6214" s="4" t="s">
        <v>7</v>
      </c>
    </row>
    <row r="6215" spans="1:23">
      <c r="A6215" t="n">
        <v>63765</v>
      </c>
      <c r="B6215" s="44" t="n">
        <v>89</v>
      </c>
      <c r="C6215" s="7" t="n">
        <v>65533</v>
      </c>
      <c r="D6215" s="7" t="n">
        <v>1</v>
      </c>
    </row>
    <row r="6216" spans="1:23">
      <c r="A6216" t="s">
        <v>4</v>
      </c>
      <c r="B6216" s="4" t="s">
        <v>5</v>
      </c>
      <c r="C6216" s="4" t="s">
        <v>7</v>
      </c>
      <c r="D6216" s="4" t="s">
        <v>11</v>
      </c>
      <c r="E6216" s="4" t="s">
        <v>13</v>
      </c>
    </row>
    <row r="6217" spans="1:23">
      <c r="A6217" t="n">
        <v>63769</v>
      </c>
      <c r="B6217" s="17" t="n">
        <v>58</v>
      </c>
      <c r="C6217" s="7" t="n">
        <v>101</v>
      </c>
      <c r="D6217" s="7" t="n">
        <v>300</v>
      </c>
      <c r="E6217" s="7" t="n">
        <v>1</v>
      </c>
    </row>
    <row r="6218" spans="1:23">
      <c r="A6218" t="s">
        <v>4</v>
      </c>
      <c r="B6218" s="4" t="s">
        <v>5</v>
      </c>
      <c r="C6218" s="4" t="s">
        <v>7</v>
      </c>
      <c r="D6218" s="4" t="s">
        <v>11</v>
      </c>
    </row>
    <row r="6219" spans="1:23">
      <c r="A6219" t="n">
        <v>63777</v>
      </c>
      <c r="B6219" s="17" t="n">
        <v>58</v>
      </c>
      <c r="C6219" s="7" t="n">
        <v>254</v>
      </c>
      <c r="D6219" s="7" t="n">
        <v>0</v>
      </c>
    </row>
    <row r="6220" spans="1:23">
      <c r="A6220" t="s">
        <v>4</v>
      </c>
      <c r="B6220" s="4" t="s">
        <v>5</v>
      </c>
      <c r="C6220" s="4" t="s">
        <v>7</v>
      </c>
      <c r="D6220" s="4" t="s">
        <v>7</v>
      </c>
      <c r="E6220" s="4" t="s">
        <v>13</v>
      </c>
      <c r="F6220" s="4" t="s">
        <v>13</v>
      </c>
      <c r="G6220" s="4" t="s">
        <v>13</v>
      </c>
      <c r="H6220" s="4" t="s">
        <v>11</v>
      </c>
    </row>
    <row r="6221" spans="1:23">
      <c r="A6221" t="n">
        <v>63781</v>
      </c>
      <c r="B6221" s="35" t="n">
        <v>45</v>
      </c>
      <c r="C6221" s="7" t="n">
        <v>2</v>
      </c>
      <c r="D6221" s="7" t="n">
        <v>3</v>
      </c>
      <c r="E6221" s="7" t="n">
        <v>-1.4099999666214</v>
      </c>
      <c r="F6221" s="7" t="n">
        <v>0.219999998807907</v>
      </c>
      <c r="G6221" s="7" t="n">
        <v>-11.1899995803833</v>
      </c>
      <c r="H6221" s="7" t="n">
        <v>0</v>
      </c>
    </row>
    <row r="6222" spans="1:23">
      <c r="A6222" t="s">
        <v>4</v>
      </c>
      <c r="B6222" s="4" t="s">
        <v>5</v>
      </c>
      <c r="C6222" s="4" t="s">
        <v>7</v>
      </c>
      <c r="D6222" s="4" t="s">
        <v>7</v>
      </c>
      <c r="E6222" s="4" t="s">
        <v>13</v>
      </c>
      <c r="F6222" s="4" t="s">
        <v>13</v>
      </c>
      <c r="G6222" s="4" t="s">
        <v>13</v>
      </c>
      <c r="H6222" s="4" t="s">
        <v>11</v>
      </c>
      <c r="I6222" s="4" t="s">
        <v>7</v>
      </c>
    </row>
    <row r="6223" spans="1:23">
      <c r="A6223" t="n">
        <v>63798</v>
      </c>
      <c r="B6223" s="35" t="n">
        <v>45</v>
      </c>
      <c r="C6223" s="7" t="n">
        <v>4</v>
      </c>
      <c r="D6223" s="7" t="n">
        <v>3</v>
      </c>
      <c r="E6223" s="7" t="n">
        <v>4.15999984741211</v>
      </c>
      <c r="F6223" s="7" t="n">
        <v>186.139999389648</v>
      </c>
      <c r="G6223" s="7" t="n">
        <v>-5</v>
      </c>
      <c r="H6223" s="7" t="n">
        <v>0</v>
      </c>
      <c r="I6223" s="7" t="n">
        <v>0</v>
      </c>
    </row>
    <row r="6224" spans="1:23">
      <c r="A6224" t="s">
        <v>4</v>
      </c>
      <c r="B6224" s="4" t="s">
        <v>5</v>
      </c>
      <c r="C6224" s="4" t="s">
        <v>7</v>
      </c>
      <c r="D6224" s="4" t="s">
        <v>7</v>
      </c>
      <c r="E6224" s="4" t="s">
        <v>13</v>
      </c>
      <c r="F6224" s="4" t="s">
        <v>11</v>
      </c>
    </row>
    <row r="6225" spans="1:9">
      <c r="A6225" t="n">
        <v>63816</v>
      </c>
      <c r="B6225" s="35" t="n">
        <v>45</v>
      </c>
      <c r="C6225" s="7" t="n">
        <v>5</v>
      </c>
      <c r="D6225" s="7" t="n">
        <v>3</v>
      </c>
      <c r="E6225" s="7" t="n">
        <v>1.5</v>
      </c>
      <c r="F6225" s="7" t="n">
        <v>0</v>
      </c>
    </row>
    <row r="6226" spans="1:9">
      <c r="A6226" t="s">
        <v>4</v>
      </c>
      <c r="B6226" s="4" t="s">
        <v>5</v>
      </c>
      <c r="C6226" s="4" t="s">
        <v>7</v>
      </c>
      <c r="D6226" s="4" t="s">
        <v>7</v>
      </c>
      <c r="E6226" s="4" t="s">
        <v>13</v>
      </c>
      <c r="F6226" s="4" t="s">
        <v>11</v>
      </c>
    </row>
    <row r="6227" spans="1:9">
      <c r="A6227" t="n">
        <v>63825</v>
      </c>
      <c r="B6227" s="35" t="n">
        <v>45</v>
      </c>
      <c r="C6227" s="7" t="n">
        <v>11</v>
      </c>
      <c r="D6227" s="7" t="n">
        <v>3</v>
      </c>
      <c r="E6227" s="7" t="n">
        <v>25.7999992370605</v>
      </c>
      <c r="F6227" s="7" t="n">
        <v>0</v>
      </c>
    </row>
    <row r="6228" spans="1:9">
      <c r="A6228" t="s">
        <v>4</v>
      </c>
      <c r="B6228" s="4" t="s">
        <v>5</v>
      </c>
      <c r="C6228" s="4" t="s">
        <v>7</v>
      </c>
      <c r="D6228" s="4" t="s">
        <v>7</v>
      </c>
      <c r="E6228" s="4" t="s">
        <v>13</v>
      </c>
      <c r="F6228" s="4" t="s">
        <v>13</v>
      </c>
      <c r="G6228" s="4" t="s">
        <v>13</v>
      </c>
      <c r="H6228" s="4" t="s">
        <v>11</v>
      </c>
    </row>
    <row r="6229" spans="1:9">
      <c r="A6229" t="n">
        <v>63834</v>
      </c>
      <c r="B6229" s="35" t="n">
        <v>45</v>
      </c>
      <c r="C6229" s="7" t="n">
        <v>2</v>
      </c>
      <c r="D6229" s="7" t="n">
        <v>3</v>
      </c>
      <c r="E6229" s="7" t="n">
        <v>-1.42999994754791</v>
      </c>
      <c r="F6229" s="7" t="n">
        <v>0.219999998807907</v>
      </c>
      <c r="G6229" s="7" t="n">
        <v>-11.1800003051758</v>
      </c>
      <c r="H6229" s="7" t="n">
        <v>25000</v>
      </c>
    </row>
    <row r="6230" spans="1:9">
      <c r="A6230" t="s">
        <v>4</v>
      </c>
      <c r="B6230" s="4" t="s">
        <v>5</v>
      </c>
      <c r="C6230" s="4" t="s">
        <v>7</v>
      </c>
      <c r="D6230" s="4" t="s">
        <v>7</v>
      </c>
      <c r="E6230" s="4" t="s">
        <v>13</v>
      </c>
      <c r="F6230" s="4" t="s">
        <v>13</v>
      </c>
      <c r="G6230" s="4" t="s">
        <v>13</v>
      </c>
      <c r="H6230" s="4" t="s">
        <v>11</v>
      </c>
      <c r="I6230" s="4" t="s">
        <v>7</v>
      </c>
    </row>
    <row r="6231" spans="1:9">
      <c r="A6231" t="n">
        <v>63851</v>
      </c>
      <c r="B6231" s="35" t="n">
        <v>45</v>
      </c>
      <c r="C6231" s="7" t="n">
        <v>4</v>
      </c>
      <c r="D6231" s="7" t="n">
        <v>3</v>
      </c>
      <c r="E6231" s="7" t="n">
        <v>4.15999984741211</v>
      </c>
      <c r="F6231" s="7" t="n">
        <v>194.970001220703</v>
      </c>
      <c r="G6231" s="7" t="n">
        <v>-5</v>
      </c>
      <c r="H6231" s="7" t="n">
        <v>25000</v>
      </c>
      <c r="I6231" s="7" t="n">
        <v>1</v>
      </c>
    </row>
    <row r="6232" spans="1:9">
      <c r="A6232" t="s">
        <v>4</v>
      </c>
      <c r="B6232" s="4" t="s">
        <v>5</v>
      </c>
      <c r="C6232" s="4" t="s">
        <v>7</v>
      </c>
      <c r="D6232" s="4" t="s">
        <v>11</v>
      </c>
    </row>
    <row r="6233" spans="1:9">
      <c r="A6233" t="n">
        <v>63869</v>
      </c>
      <c r="B6233" s="17" t="n">
        <v>58</v>
      </c>
      <c r="C6233" s="7" t="n">
        <v>255</v>
      </c>
      <c r="D6233" s="7" t="n">
        <v>0</v>
      </c>
    </row>
    <row r="6234" spans="1:9">
      <c r="A6234" t="s">
        <v>4</v>
      </c>
      <c r="B6234" s="4" t="s">
        <v>5</v>
      </c>
      <c r="C6234" s="4" t="s">
        <v>11</v>
      </c>
      <c r="D6234" s="4" t="s">
        <v>11</v>
      </c>
      <c r="E6234" s="4" t="s">
        <v>11</v>
      </c>
    </row>
    <row r="6235" spans="1:9">
      <c r="A6235" t="n">
        <v>63873</v>
      </c>
      <c r="B6235" s="48" t="n">
        <v>61</v>
      </c>
      <c r="C6235" s="7" t="n">
        <v>0</v>
      </c>
      <c r="D6235" s="7" t="n">
        <v>65533</v>
      </c>
      <c r="E6235" s="7" t="n">
        <v>1000</v>
      </c>
    </row>
    <row r="6236" spans="1:9">
      <c r="A6236" t="s">
        <v>4</v>
      </c>
      <c r="B6236" s="4" t="s">
        <v>5</v>
      </c>
      <c r="C6236" s="4" t="s">
        <v>11</v>
      </c>
    </row>
    <row r="6237" spans="1:9">
      <c r="A6237" t="n">
        <v>63880</v>
      </c>
      <c r="B6237" s="24" t="n">
        <v>16</v>
      </c>
      <c r="C6237" s="7" t="n">
        <v>300</v>
      </c>
    </row>
    <row r="6238" spans="1:9">
      <c r="A6238" t="s">
        <v>4</v>
      </c>
      <c r="B6238" s="4" t="s">
        <v>5</v>
      </c>
      <c r="C6238" s="4" t="s">
        <v>7</v>
      </c>
      <c r="D6238" s="4" t="s">
        <v>11</v>
      </c>
      <c r="E6238" s="4" t="s">
        <v>8</v>
      </c>
    </row>
    <row r="6239" spans="1:9">
      <c r="A6239" t="n">
        <v>63883</v>
      </c>
      <c r="B6239" s="38" t="n">
        <v>51</v>
      </c>
      <c r="C6239" s="7" t="n">
        <v>4</v>
      </c>
      <c r="D6239" s="7" t="n">
        <v>0</v>
      </c>
      <c r="E6239" s="7" t="s">
        <v>285</v>
      </c>
    </row>
    <row r="6240" spans="1:9">
      <c r="A6240" t="s">
        <v>4</v>
      </c>
      <c r="B6240" s="4" t="s">
        <v>5</v>
      </c>
      <c r="C6240" s="4" t="s">
        <v>11</v>
      </c>
    </row>
    <row r="6241" spans="1:9">
      <c r="A6241" t="n">
        <v>63897</v>
      </c>
      <c r="B6241" s="24" t="n">
        <v>16</v>
      </c>
      <c r="C6241" s="7" t="n">
        <v>0</v>
      </c>
    </row>
    <row r="6242" spans="1:9">
      <c r="A6242" t="s">
        <v>4</v>
      </c>
      <c r="B6242" s="4" t="s">
        <v>5</v>
      </c>
      <c r="C6242" s="4" t="s">
        <v>11</v>
      </c>
      <c r="D6242" s="4" t="s">
        <v>7</v>
      </c>
      <c r="E6242" s="4" t="s">
        <v>14</v>
      </c>
      <c r="F6242" s="4" t="s">
        <v>79</v>
      </c>
      <c r="G6242" s="4" t="s">
        <v>7</v>
      </c>
      <c r="H6242" s="4" t="s">
        <v>7</v>
      </c>
      <c r="I6242" s="4" t="s">
        <v>7</v>
      </c>
      <c r="J6242" s="4" t="s">
        <v>14</v>
      </c>
      <c r="K6242" s="4" t="s">
        <v>79</v>
      </c>
      <c r="L6242" s="4" t="s">
        <v>7</v>
      </c>
      <c r="M6242" s="4" t="s">
        <v>7</v>
      </c>
      <c r="N6242" s="4" t="s">
        <v>7</v>
      </c>
      <c r="O6242" s="4" t="s">
        <v>14</v>
      </c>
      <c r="P6242" s="4" t="s">
        <v>79</v>
      </c>
      <c r="Q6242" s="4" t="s">
        <v>7</v>
      </c>
      <c r="R6242" s="4" t="s">
        <v>7</v>
      </c>
    </row>
    <row r="6243" spans="1:9">
      <c r="A6243" t="n">
        <v>63900</v>
      </c>
      <c r="B6243" s="39" t="n">
        <v>26</v>
      </c>
      <c r="C6243" s="7" t="n">
        <v>0</v>
      </c>
      <c r="D6243" s="7" t="n">
        <v>17</v>
      </c>
      <c r="E6243" s="7" t="n">
        <v>60353</v>
      </c>
      <c r="F6243" s="7" t="s">
        <v>534</v>
      </c>
      <c r="G6243" s="7" t="n">
        <v>2</v>
      </c>
      <c r="H6243" s="7" t="n">
        <v>3</v>
      </c>
      <c r="I6243" s="7" t="n">
        <v>17</v>
      </c>
      <c r="J6243" s="7" t="n">
        <v>60354</v>
      </c>
      <c r="K6243" s="7" t="s">
        <v>535</v>
      </c>
      <c r="L6243" s="7" t="n">
        <v>2</v>
      </c>
      <c r="M6243" s="7" t="n">
        <v>3</v>
      </c>
      <c r="N6243" s="7" t="n">
        <v>17</v>
      </c>
      <c r="O6243" s="7" t="n">
        <v>60355</v>
      </c>
      <c r="P6243" s="7" t="s">
        <v>536</v>
      </c>
      <c r="Q6243" s="7" t="n">
        <v>2</v>
      </c>
      <c r="R6243" s="7" t="n">
        <v>0</v>
      </c>
    </row>
    <row r="6244" spans="1:9">
      <c r="A6244" t="s">
        <v>4</v>
      </c>
      <c r="B6244" s="4" t="s">
        <v>5</v>
      </c>
    </row>
    <row r="6245" spans="1:9">
      <c r="A6245" t="n">
        <v>64054</v>
      </c>
      <c r="B6245" s="40" t="n">
        <v>28</v>
      </c>
    </row>
    <row r="6246" spans="1:9">
      <c r="A6246" t="s">
        <v>4</v>
      </c>
      <c r="B6246" s="4" t="s">
        <v>5</v>
      </c>
      <c r="C6246" s="4" t="s">
        <v>7</v>
      </c>
      <c r="D6246" s="4" t="s">
        <v>11</v>
      </c>
      <c r="E6246" s="4" t="s">
        <v>8</v>
      </c>
    </row>
    <row r="6247" spans="1:9">
      <c r="A6247" t="n">
        <v>64055</v>
      </c>
      <c r="B6247" s="38" t="n">
        <v>51</v>
      </c>
      <c r="C6247" s="7" t="n">
        <v>4</v>
      </c>
      <c r="D6247" s="7" t="n">
        <v>5</v>
      </c>
      <c r="E6247" s="7" t="s">
        <v>509</v>
      </c>
    </row>
    <row r="6248" spans="1:9">
      <c r="A6248" t="s">
        <v>4</v>
      </c>
      <c r="B6248" s="4" t="s">
        <v>5</v>
      </c>
      <c r="C6248" s="4" t="s">
        <v>11</v>
      </c>
    </row>
    <row r="6249" spans="1:9">
      <c r="A6249" t="n">
        <v>64073</v>
      </c>
      <c r="B6249" s="24" t="n">
        <v>16</v>
      </c>
      <c r="C6249" s="7" t="n">
        <v>0</v>
      </c>
    </row>
    <row r="6250" spans="1:9">
      <c r="A6250" t="s">
        <v>4</v>
      </c>
      <c r="B6250" s="4" t="s">
        <v>5</v>
      </c>
      <c r="C6250" s="4" t="s">
        <v>11</v>
      </c>
      <c r="D6250" s="4" t="s">
        <v>7</v>
      </c>
      <c r="E6250" s="4" t="s">
        <v>14</v>
      </c>
      <c r="F6250" s="4" t="s">
        <v>79</v>
      </c>
      <c r="G6250" s="4" t="s">
        <v>7</v>
      </c>
      <c r="H6250" s="4" t="s">
        <v>7</v>
      </c>
    </row>
    <row r="6251" spans="1:9">
      <c r="A6251" t="n">
        <v>64076</v>
      </c>
      <c r="B6251" s="39" t="n">
        <v>26</v>
      </c>
      <c r="C6251" s="7" t="n">
        <v>5</v>
      </c>
      <c r="D6251" s="7" t="n">
        <v>17</v>
      </c>
      <c r="E6251" s="7" t="n">
        <v>60414</v>
      </c>
      <c r="F6251" s="7" t="s">
        <v>608</v>
      </c>
      <c r="G6251" s="7" t="n">
        <v>2</v>
      </c>
      <c r="H6251" s="7" t="n">
        <v>0</v>
      </c>
    </row>
    <row r="6252" spans="1:9">
      <c r="A6252" t="s">
        <v>4</v>
      </c>
      <c r="B6252" s="4" t="s">
        <v>5</v>
      </c>
    </row>
    <row r="6253" spans="1:9">
      <c r="A6253" t="n">
        <v>64137</v>
      </c>
      <c r="B6253" s="40" t="n">
        <v>28</v>
      </c>
    </row>
    <row r="6254" spans="1:9">
      <c r="A6254" t="s">
        <v>4</v>
      </c>
      <c r="B6254" s="4" t="s">
        <v>5</v>
      </c>
      <c r="C6254" s="4" t="s">
        <v>11</v>
      </c>
      <c r="D6254" s="4" t="s">
        <v>7</v>
      </c>
      <c r="E6254" s="4" t="s">
        <v>13</v>
      </c>
      <c r="F6254" s="4" t="s">
        <v>11</v>
      </c>
    </row>
    <row r="6255" spans="1:9">
      <c r="A6255" t="n">
        <v>64138</v>
      </c>
      <c r="B6255" s="41" t="n">
        <v>59</v>
      </c>
      <c r="C6255" s="7" t="n">
        <v>0</v>
      </c>
      <c r="D6255" s="7" t="n">
        <v>13</v>
      </c>
      <c r="E6255" s="7" t="n">
        <v>0.0799999982118607</v>
      </c>
      <c r="F6255" s="7" t="n">
        <v>0</v>
      </c>
    </row>
    <row r="6256" spans="1:9">
      <c r="A6256" t="s">
        <v>4</v>
      </c>
      <c r="B6256" s="4" t="s">
        <v>5</v>
      </c>
      <c r="C6256" s="4" t="s">
        <v>11</v>
      </c>
    </row>
    <row r="6257" spans="1:18">
      <c r="A6257" t="n">
        <v>64148</v>
      </c>
      <c r="B6257" s="24" t="n">
        <v>16</v>
      </c>
      <c r="C6257" s="7" t="n">
        <v>1000</v>
      </c>
    </row>
    <row r="6258" spans="1:18">
      <c r="A6258" t="s">
        <v>4</v>
      </c>
      <c r="B6258" s="4" t="s">
        <v>5</v>
      </c>
      <c r="C6258" s="4" t="s">
        <v>11</v>
      </c>
      <c r="D6258" s="4" t="s">
        <v>11</v>
      </c>
      <c r="E6258" s="4" t="s">
        <v>11</v>
      </c>
    </row>
    <row r="6259" spans="1:18">
      <c r="A6259" t="n">
        <v>64151</v>
      </c>
      <c r="B6259" s="48" t="n">
        <v>61</v>
      </c>
      <c r="C6259" s="7" t="n">
        <v>0</v>
      </c>
      <c r="D6259" s="7" t="n">
        <v>5</v>
      </c>
      <c r="E6259" s="7" t="n">
        <v>1000</v>
      </c>
    </row>
    <row r="6260" spans="1:18">
      <c r="A6260" t="s">
        <v>4</v>
      </c>
      <c r="B6260" s="4" t="s">
        <v>5</v>
      </c>
      <c r="C6260" s="4" t="s">
        <v>7</v>
      </c>
      <c r="D6260" s="4" t="s">
        <v>11</v>
      </c>
      <c r="E6260" s="4" t="s">
        <v>8</v>
      </c>
    </row>
    <row r="6261" spans="1:18">
      <c r="A6261" t="n">
        <v>64158</v>
      </c>
      <c r="B6261" s="38" t="n">
        <v>51</v>
      </c>
      <c r="C6261" s="7" t="n">
        <v>4</v>
      </c>
      <c r="D6261" s="7" t="n">
        <v>0</v>
      </c>
      <c r="E6261" s="7" t="s">
        <v>436</v>
      </c>
    </row>
    <row r="6262" spans="1:18">
      <c r="A6262" t="s">
        <v>4</v>
      </c>
      <c r="B6262" s="4" t="s">
        <v>5</v>
      </c>
      <c r="C6262" s="4" t="s">
        <v>11</v>
      </c>
    </row>
    <row r="6263" spans="1:18">
      <c r="A6263" t="n">
        <v>64177</v>
      </c>
      <c r="B6263" s="24" t="n">
        <v>16</v>
      </c>
      <c r="C6263" s="7" t="n">
        <v>0</v>
      </c>
    </row>
    <row r="6264" spans="1:18">
      <c r="A6264" t="s">
        <v>4</v>
      </c>
      <c r="B6264" s="4" t="s">
        <v>5</v>
      </c>
      <c r="C6264" s="4" t="s">
        <v>11</v>
      </c>
      <c r="D6264" s="4" t="s">
        <v>7</v>
      </c>
      <c r="E6264" s="4" t="s">
        <v>14</v>
      </c>
      <c r="F6264" s="4" t="s">
        <v>79</v>
      </c>
      <c r="G6264" s="4" t="s">
        <v>7</v>
      </c>
      <c r="H6264" s="4" t="s">
        <v>7</v>
      </c>
      <c r="I6264" s="4" t="s">
        <v>7</v>
      </c>
      <c r="J6264" s="4" t="s">
        <v>14</v>
      </c>
      <c r="K6264" s="4" t="s">
        <v>79</v>
      </c>
      <c r="L6264" s="4" t="s">
        <v>7</v>
      </c>
      <c r="M6264" s="4" t="s">
        <v>7</v>
      </c>
    </row>
    <row r="6265" spans="1:18">
      <c r="A6265" t="n">
        <v>64180</v>
      </c>
      <c r="B6265" s="39" t="n">
        <v>26</v>
      </c>
      <c r="C6265" s="7" t="n">
        <v>0</v>
      </c>
      <c r="D6265" s="7" t="n">
        <v>17</v>
      </c>
      <c r="E6265" s="7" t="n">
        <v>60278</v>
      </c>
      <c r="F6265" s="7" t="s">
        <v>437</v>
      </c>
      <c r="G6265" s="7" t="n">
        <v>2</v>
      </c>
      <c r="H6265" s="7" t="n">
        <v>3</v>
      </c>
      <c r="I6265" s="7" t="n">
        <v>17</v>
      </c>
      <c r="J6265" s="7" t="n">
        <v>60279</v>
      </c>
      <c r="K6265" s="7" t="s">
        <v>438</v>
      </c>
      <c r="L6265" s="7" t="n">
        <v>2</v>
      </c>
      <c r="M6265" s="7" t="n">
        <v>0</v>
      </c>
    </row>
    <row r="6266" spans="1:18">
      <c r="A6266" t="s">
        <v>4</v>
      </c>
      <c r="B6266" s="4" t="s">
        <v>5</v>
      </c>
    </row>
    <row r="6267" spans="1:18">
      <c r="A6267" t="n">
        <v>64301</v>
      </c>
      <c r="B6267" s="40" t="n">
        <v>28</v>
      </c>
    </row>
    <row r="6268" spans="1:18">
      <c r="A6268" t="s">
        <v>4</v>
      </c>
      <c r="B6268" s="4" t="s">
        <v>5</v>
      </c>
      <c r="C6268" s="4" t="s">
        <v>7</v>
      </c>
      <c r="D6268" s="4" t="s">
        <v>11</v>
      </c>
      <c r="E6268" s="4" t="s">
        <v>8</v>
      </c>
    </row>
    <row r="6269" spans="1:18">
      <c r="A6269" t="n">
        <v>64302</v>
      </c>
      <c r="B6269" s="38" t="n">
        <v>51</v>
      </c>
      <c r="C6269" s="7" t="n">
        <v>4</v>
      </c>
      <c r="D6269" s="7" t="n">
        <v>5</v>
      </c>
      <c r="E6269" s="7" t="s">
        <v>446</v>
      </c>
    </row>
    <row r="6270" spans="1:18">
      <c r="A6270" t="s">
        <v>4</v>
      </c>
      <c r="B6270" s="4" t="s">
        <v>5</v>
      </c>
      <c r="C6270" s="4" t="s">
        <v>11</v>
      </c>
    </row>
    <row r="6271" spans="1:18">
      <c r="A6271" t="n">
        <v>64315</v>
      </c>
      <c r="B6271" s="24" t="n">
        <v>16</v>
      </c>
      <c r="C6271" s="7" t="n">
        <v>0</v>
      </c>
    </row>
    <row r="6272" spans="1:18">
      <c r="A6272" t="s">
        <v>4</v>
      </c>
      <c r="B6272" s="4" t="s">
        <v>5</v>
      </c>
      <c r="C6272" s="4" t="s">
        <v>11</v>
      </c>
      <c r="D6272" s="4" t="s">
        <v>7</v>
      </c>
      <c r="E6272" s="4" t="s">
        <v>14</v>
      </c>
      <c r="F6272" s="4" t="s">
        <v>79</v>
      </c>
      <c r="G6272" s="4" t="s">
        <v>7</v>
      </c>
      <c r="H6272" s="4" t="s">
        <v>7</v>
      </c>
      <c r="I6272" s="4" t="s">
        <v>7</v>
      </c>
      <c r="J6272" s="4" t="s">
        <v>14</v>
      </c>
      <c r="K6272" s="4" t="s">
        <v>79</v>
      </c>
      <c r="L6272" s="4" t="s">
        <v>7</v>
      </c>
      <c r="M6272" s="4" t="s">
        <v>7</v>
      </c>
      <c r="N6272" s="4" t="s">
        <v>7</v>
      </c>
      <c r="O6272" s="4" t="s">
        <v>14</v>
      </c>
      <c r="P6272" s="4" t="s">
        <v>79</v>
      </c>
      <c r="Q6272" s="4" t="s">
        <v>7</v>
      </c>
      <c r="R6272" s="4" t="s">
        <v>7</v>
      </c>
      <c r="S6272" s="4" t="s">
        <v>7</v>
      </c>
      <c r="T6272" s="4" t="s">
        <v>14</v>
      </c>
      <c r="U6272" s="4" t="s">
        <v>79</v>
      </c>
      <c r="V6272" s="4" t="s">
        <v>7</v>
      </c>
      <c r="W6272" s="4" t="s">
        <v>7</v>
      </c>
    </row>
    <row r="6273" spans="1:23">
      <c r="A6273" t="n">
        <v>64318</v>
      </c>
      <c r="B6273" s="39" t="n">
        <v>26</v>
      </c>
      <c r="C6273" s="7" t="n">
        <v>5</v>
      </c>
      <c r="D6273" s="7" t="n">
        <v>17</v>
      </c>
      <c r="E6273" s="7" t="n">
        <v>60415</v>
      </c>
      <c r="F6273" s="7" t="s">
        <v>609</v>
      </c>
      <c r="G6273" s="7" t="n">
        <v>2</v>
      </c>
      <c r="H6273" s="7" t="n">
        <v>3</v>
      </c>
      <c r="I6273" s="7" t="n">
        <v>17</v>
      </c>
      <c r="J6273" s="7" t="n">
        <v>60416</v>
      </c>
      <c r="K6273" s="7" t="s">
        <v>610</v>
      </c>
      <c r="L6273" s="7" t="n">
        <v>2</v>
      </c>
      <c r="M6273" s="7" t="n">
        <v>3</v>
      </c>
      <c r="N6273" s="7" t="n">
        <v>17</v>
      </c>
      <c r="O6273" s="7" t="n">
        <v>60417</v>
      </c>
      <c r="P6273" s="7" t="s">
        <v>611</v>
      </c>
      <c r="Q6273" s="7" t="n">
        <v>2</v>
      </c>
      <c r="R6273" s="7" t="n">
        <v>3</v>
      </c>
      <c r="S6273" s="7" t="n">
        <v>17</v>
      </c>
      <c r="T6273" s="7" t="n">
        <v>60418</v>
      </c>
      <c r="U6273" s="7" t="s">
        <v>542</v>
      </c>
      <c r="V6273" s="7" t="n">
        <v>2</v>
      </c>
      <c r="W6273" s="7" t="n">
        <v>0</v>
      </c>
    </row>
    <row r="6274" spans="1:23">
      <c r="A6274" t="s">
        <v>4</v>
      </c>
      <c r="B6274" s="4" t="s">
        <v>5</v>
      </c>
    </row>
    <row r="6275" spans="1:23">
      <c r="A6275" t="n">
        <v>64635</v>
      </c>
      <c r="B6275" s="40" t="n">
        <v>28</v>
      </c>
    </row>
    <row r="6276" spans="1:23">
      <c r="A6276" t="s">
        <v>4</v>
      </c>
      <c r="B6276" s="4" t="s">
        <v>5</v>
      </c>
      <c r="C6276" s="4" t="s">
        <v>7</v>
      </c>
      <c r="D6276" s="4" t="s">
        <v>11</v>
      </c>
      <c r="E6276" s="4" t="s">
        <v>8</v>
      </c>
      <c r="F6276" s="4" t="s">
        <v>8</v>
      </c>
      <c r="G6276" s="4" t="s">
        <v>8</v>
      </c>
      <c r="H6276" s="4" t="s">
        <v>8</v>
      </c>
    </row>
    <row r="6277" spans="1:23">
      <c r="A6277" t="n">
        <v>64636</v>
      </c>
      <c r="B6277" s="38" t="n">
        <v>51</v>
      </c>
      <c r="C6277" s="7" t="n">
        <v>3</v>
      </c>
      <c r="D6277" s="7" t="n">
        <v>0</v>
      </c>
      <c r="E6277" s="7" t="s">
        <v>117</v>
      </c>
      <c r="F6277" s="7" t="s">
        <v>183</v>
      </c>
      <c r="G6277" s="7" t="s">
        <v>86</v>
      </c>
      <c r="H6277" s="7" t="s">
        <v>87</v>
      </c>
    </row>
    <row r="6278" spans="1:23">
      <c r="A6278" t="s">
        <v>4</v>
      </c>
      <c r="B6278" s="4" t="s">
        <v>5</v>
      </c>
      <c r="C6278" s="4" t="s">
        <v>11</v>
      </c>
      <c r="D6278" s="4" t="s">
        <v>7</v>
      </c>
      <c r="E6278" s="4" t="s">
        <v>13</v>
      </c>
      <c r="F6278" s="4" t="s">
        <v>11</v>
      </c>
    </row>
    <row r="6279" spans="1:23">
      <c r="A6279" t="n">
        <v>64649</v>
      </c>
      <c r="B6279" s="41" t="n">
        <v>59</v>
      </c>
      <c r="C6279" s="7" t="n">
        <v>0</v>
      </c>
      <c r="D6279" s="7" t="n">
        <v>1</v>
      </c>
      <c r="E6279" s="7" t="n">
        <v>0.0799999982118607</v>
      </c>
      <c r="F6279" s="7" t="n">
        <v>0</v>
      </c>
    </row>
    <row r="6280" spans="1:23">
      <c r="A6280" t="s">
        <v>4</v>
      </c>
      <c r="B6280" s="4" t="s">
        <v>5</v>
      </c>
      <c r="C6280" s="4" t="s">
        <v>11</v>
      </c>
    </row>
    <row r="6281" spans="1:23">
      <c r="A6281" t="n">
        <v>64659</v>
      </c>
      <c r="B6281" s="24" t="n">
        <v>16</v>
      </c>
      <c r="C6281" s="7" t="n">
        <v>1300</v>
      </c>
    </row>
    <row r="6282" spans="1:23">
      <c r="A6282" t="s">
        <v>4</v>
      </c>
      <c r="B6282" s="4" t="s">
        <v>5</v>
      </c>
      <c r="C6282" s="4" t="s">
        <v>7</v>
      </c>
      <c r="D6282" s="4" t="s">
        <v>11</v>
      </c>
      <c r="E6282" s="4" t="s">
        <v>8</v>
      </c>
    </row>
    <row r="6283" spans="1:23">
      <c r="A6283" t="n">
        <v>64662</v>
      </c>
      <c r="B6283" s="38" t="n">
        <v>51</v>
      </c>
      <c r="C6283" s="7" t="n">
        <v>4</v>
      </c>
      <c r="D6283" s="7" t="n">
        <v>0</v>
      </c>
      <c r="E6283" s="7" t="s">
        <v>121</v>
      </c>
    </row>
    <row r="6284" spans="1:23">
      <c r="A6284" t="s">
        <v>4</v>
      </c>
      <c r="B6284" s="4" t="s">
        <v>5</v>
      </c>
      <c r="C6284" s="4" t="s">
        <v>11</v>
      </c>
    </row>
    <row r="6285" spans="1:23">
      <c r="A6285" t="n">
        <v>64676</v>
      </c>
      <c r="B6285" s="24" t="n">
        <v>16</v>
      </c>
      <c r="C6285" s="7" t="n">
        <v>0</v>
      </c>
    </row>
    <row r="6286" spans="1:23">
      <c r="A6286" t="s">
        <v>4</v>
      </c>
      <c r="B6286" s="4" t="s">
        <v>5</v>
      </c>
      <c r="C6286" s="4" t="s">
        <v>11</v>
      </c>
      <c r="D6286" s="4" t="s">
        <v>7</v>
      </c>
      <c r="E6286" s="4" t="s">
        <v>14</v>
      </c>
      <c r="F6286" s="4" t="s">
        <v>79</v>
      </c>
      <c r="G6286" s="4" t="s">
        <v>7</v>
      </c>
      <c r="H6286" s="4" t="s">
        <v>7</v>
      </c>
      <c r="I6286" s="4" t="s">
        <v>7</v>
      </c>
      <c r="J6286" s="4" t="s">
        <v>14</v>
      </c>
      <c r="K6286" s="4" t="s">
        <v>79</v>
      </c>
      <c r="L6286" s="4" t="s">
        <v>7</v>
      </c>
      <c r="M6286" s="4" t="s">
        <v>7</v>
      </c>
    </row>
    <row r="6287" spans="1:23">
      <c r="A6287" t="n">
        <v>64679</v>
      </c>
      <c r="B6287" s="39" t="n">
        <v>26</v>
      </c>
      <c r="C6287" s="7" t="n">
        <v>0</v>
      </c>
      <c r="D6287" s="7" t="n">
        <v>17</v>
      </c>
      <c r="E6287" s="7" t="n">
        <v>60362</v>
      </c>
      <c r="F6287" s="7" t="s">
        <v>543</v>
      </c>
      <c r="G6287" s="7" t="n">
        <v>2</v>
      </c>
      <c r="H6287" s="7" t="n">
        <v>3</v>
      </c>
      <c r="I6287" s="7" t="n">
        <v>17</v>
      </c>
      <c r="J6287" s="7" t="n">
        <v>60363</v>
      </c>
      <c r="K6287" s="7" t="s">
        <v>544</v>
      </c>
      <c r="L6287" s="7" t="n">
        <v>2</v>
      </c>
      <c r="M6287" s="7" t="n">
        <v>0</v>
      </c>
    </row>
    <row r="6288" spans="1:23">
      <c r="A6288" t="s">
        <v>4</v>
      </c>
      <c r="B6288" s="4" t="s">
        <v>5</v>
      </c>
    </row>
    <row r="6289" spans="1:23">
      <c r="A6289" t="n">
        <v>64819</v>
      </c>
      <c r="B6289" s="40" t="n">
        <v>28</v>
      </c>
    </row>
    <row r="6290" spans="1:23">
      <c r="A6290" t="s">
        <v>4</v>
      </c>
      <c r="B6290" s="4" t="s">
        <v>5</v>
      </c>
      <c r="C6290" s="4" t="s">
        <v>7</v>
      </c>
      <c r="D6290" s="4" t="s">
        <v>11</v>
      </c>
      <c r="E6290" s="4" t="s">
        <v>8</v>
      </c>
    </row>
    <row r="6291" spans="1:23">
      <c r="A6291" t="n">
        <v>64820</v>
      </c>
      <c r="B6291" s="38" t="n">
        <v>51</v>
      </c>
      <c r="C6291" s="7" t="n">
        <v>4</v>
      </c>
      <c r="D6291" s="7" t="n">
        <v>5</v>
      </c>
      <c r="E6291" s="7" t="s">
        <v>505</v>
      </c>
    </row>
    <row r="6292" spans="1:23">
      <c r="A6292" t="s">
        <v>4</v>
      </c>
      <c r="B6292" s="4" t="s">
        <v>5</v>
      </c>
      <c r="C6292" s="4" t="s">
        <v>11</v>
      </c>
    </row>
    <row r="6293" spans="1:23">
      <c r="A6293" t="n">
        <v>64833</v>
      </c>
      <c r="B6293" s="24" t="n">
        <v>16</v>
      </c>
      <c r="C6293" s="7" t="n">
        <v>0</v>
      </c>
    </row>
    <row r="6294" spans="1:23">
      <c r="A6294" t="s">
        <v>4</v>
      </c>
      <c r="B6294" s="4" t="s">
        <v>5</v>
      </c>
      <c r="C6294" s="4" t="s">
        <v>11</v>
      </c>
      <c r="D6294" s="4" t="s">
        <v>7</v>
      </c>
      <c r="E6294" s="4" t="s">
        <v>14</v>
      </c>
      <c r="F6294" s="4" t="s">
        <v>79</v>
      </c>
      <c r="G6294" s="4" t="s">
        <v>7</v>
      </c>
      <c r="H6294" s="4" t="s">
        <v>7</v>
      </c>
      <c r="I6294" s="4" t="s">
        <v>7</v>
      </c>
      <c r="J6294" s="4" t="s">
        <v>14</v>
      </c>
      <c r="K6294" s="4" t="s">
        <v>79</v>
      </c>
      <c r="L6294" s="4" t="s">
        <v>7</v>
      </c>
      <c r="M6294" s="4" t="s">
        <v>7</v>
      </c>
      <c r="N6294" s="4" t="s">
        <v>7</v>
      </c>
      <c r="O6294" s="4" t="s">
        <v>14</v>
      </c>
      <c r="P6294" s="4" t="s">
        <v>79</v>
      </c>
      <c r="Q6294" s="4" t="s">
        <v>7</v>
      </c>
      <c r="R6294" s="4" t="s">
        <v>7</v>
      </c>
      <c r="S6294" s="4" t="s">
        <v>7</v>
      </c>
      <c r="T6294" s="4" t="s">
        <v>14</v>
      </c>
      <c r="U6294" s="4" t="s">
        <v>79</v>
      </c>
      <c r="V6294" s="4" t="s">
        <v>7</v>
      </c>
      <c r="W6294" s="4" t="s">
        <v>7</v>
      </c>
      <c r="X6294" s="4" t="s">
        <v>7</v>
      </c>
      <c r="Y6294" s="4" t="s">
        <v>14</v>
      </c>
      <c r="Z6294" s="4" t="s">
        <v>79</v>
      </c>
      <c r="AA6294" s="4" t="s">
        <v>7</v>
      </c>
      <c r="AB6294" s="4" t="s">
        <v>7</v>
      </c>
    </row>
    <row r="6295" spans="1:23">
      <c r="A6295" t="n">
        <v>64836</v>
      </c>
      <c r="B6295" s="39" t="n">
        <v>26</v>
      </c>
      <c r="C6295" s="7" t="n">
        <v>5</v>
      </c>
      <c r="D6295" s="7" t="n">
        <v>17</v>
      </c>
      <c r="E6295" s="7" t="n">
        <v>60419</v>
      </c>
      <c r="F6295" s="7" t="s">
        <v>612</v>
      </c>
      <c r="G6295" s="7" t="n">
        <v>2</v>
      </c>
      <c r="H6295" s="7" t="n">
        <v>3</v>
      </c>
      <c r="I6295" s="7" t="n">
        <v>17</v>
      </c>
      <c r="J6295" s="7" t="n">
        <v>60420</v>
      </c>
      <c r="K6295" s="7" t="s">
        <v>613</v>
      </c>
      <c r="L6295" s="7" t="n">
        <v>2</v>
      </c>
      <c r="M6295" s="7" t="n">
        <v>3</v>
      </c>
      <c r="N6295" s="7" t="n">
        <v>17</v>
      </c>
      <c r="O6295" s="7" t="n">
        <v>60421</v>
      </c>
      <c r="P6295" s="7" t="s">
        <v>614</v>
      </c>
      <c r="Q6295" s="7" t="n">
        <v>2</v>
      </c>
      <c r="R6295" s="7" t="n">
        <v>3</v>
      </c>
      <c r="S6295" s="7" t="n">
        <v>17</v>
      </c>
      <c r="T6295" s="7" t="n">
        <v>60422</v>
      </c>
      <c r="U6295" s="7" t="s">
        <v>615</v>
      </c>
      <c r="V6295" s="7" t="n">
        <v>2</v>
      </c>
      <c r="W6295" s="7" t="n">
        <v>3</v>
      </c>
      <c r="X6295" s="7" t="n">
        <v>17</v>
      </c>
      <c r="Y6295" s="7" t="n">
        <v>60423</v>
      </c>
      <c r="Z6295" s="7" t="s">
        <v>451</v>
      </c>
      <c r="AA6295" s="7" t="n">
        <v>2</v>
      </c>
      <c r="AB6295" s="7" t="n">
        <v>0</v>
      </c>
    </row>
    <row r="6296" spans="1:23">
      <c r="A6296" t="s">
        <v>4</v>
      </c>
      <c r="B6296" s="4" t="s">
        <v>5</v>
      </c>
    </row>
    <row r="6297" spans="1:23">
      <c r="A6297" t="n">
        <v>65242</v>
      </c>
      <c r="B6297" s="40" t="n">
        <v>28</v>
      </c>
    </row>
    <row r="6298" spans="1:23">
      <c r="A6298" t="s">
        <v>4</v>
      </c>
      <c r="B6298" s="4" t="s">
        <v>5</v>
      </c>
      <c r="C6298" s="4" t="s">
        <v>7</v>
      </c>
      <c r="D6298" s="4" t="s">
        <v>11</v>
      </c>
      <c r="E6298" s="4" t="s">
        <v>8</v>
      </c>
    </row>
    <row r="6299" spans="1:23">
      <c r="A6299" t="n">
        <v>65243</v>
      </c>
      <c r="B6299" s="38" t="n">
        <v>51</v>
      </c>
      <c r="C6299" s="7" t="n">
        <v>4</v>
      </c>
      <c r="D6299" s="7" t="n">
        <v>0</v>
      </c>
      <c r="E6299" s="7" t="s">
        <v>121</v>
      </c>
    </row>
    <row r="6300" spans="1:23">
      <c r="A6300" t="s">
        <v>4</v>
      </c>
      <c r="B6300" s="4" t="s">
        <v>5</v>
      </c>
      <c r="C6300" s="4" t="s">
        <v>11</v>
      </c>
    </row>
    <row r="6301" spans="1:23">
      <c r="A6301" t="n">
        <v>65257</v>
      </c>
      <c r="B6301" s="24" t="n">
        <v>16</v>
      </c>
      <c r="C6301" s="7" t="n">
        <v>0</v>
      </c>
    </row>
    <row r="6302" spans="1:23">
      <c r="A6302" t="s">
        <v>4</v>
      </c>
      <c r="B6302" s="4" t="s">
        <v>5</v>
      </c>
      <c r="C6302" s="4" t="s">
        <v>11</v>
      </c>
      <c r="D6302" s="4" t="s">
        <v>7</v>
      </c>
      <c r="E6302" s="4" t="s">
        <v>14</v>
      </c>
      <c r="F6302" s="4" t="s">
        <v>79</v>
      </c>
      <c r="G6302" s="4" t="s">
        <v>7</v>
      </c>
      <c r="H6302" s="4" t="s">
        <v>7</v>
      </c>
    </row>
    <row r="6303" spans="1:23">
      <c r="A6303" t="n">
        <v>65260</v>
      </c>
      <c r="B6303" s="39" t="n">
        <v>26</v>
      </c>
      <c r="C6303" s="7" t="n">
        <v>0</v>
      </c>
      <c r="D6303" s="7" t="n">
        <v>17</v>
      </c>
      <c r="E6303" s="7" t="n">
        <v>60291</v>
      </c>
      <c r="F6303" s="7" t="s">
        <v>452</v>
      </c>
      <c r="G6303" s="7" t="n">
        <v>2</v>
      </c>
      <c r="H6303" s="7" t="n">
        <v>0</v>
      </c>
    </row>
    <row r="6304" spans="1:23">
      <c r="A6304" t="s">
        <v>4</v>
      </c>
      <c r="B6304" s="4" t="s">
        <v>5</v>
      </c>
    </row>
    <row r="6305" spans="1:28">
      <c r="A6305" t="n">
        <v>65277</v>
      </c>
      <c r="B6305" s="40" t="n">
        <v>28</v>
      </c>
    </row>
    <row r="6306" spans="1:28">
      <c r="A6306" t="s">
        <v>4</v>
      </c>
      <c r="B6306" s="4" t="s">
        <v>5</v>
      </c>
      <c r="C6306" s="4" t="s">
        <v>11</v>
      </c>
      <c r="D6306" s="4" t="s">
        <v>7</v>
      </c>
    </row>
    <row r="6307" spans="1:28">
      <c r="A6307" t="n">
        <v>65278</v>
      </c>
      <c r="B6307" s="44" t="n">
        <v>89</v>
      </c>
      <c r="C6307" s="7" t="n">
        <v>65533</v>
      </c>
      <c r="D6307" s="7" t="n">
        <v>1</v>
      </c>
    </row>
    <row r="6308" spans="1:28">
      <c r="A6308" t="s">
        <v>4</v>
      </c>
      <c r="B6308" s="4" t="s">
        <v>5</v>
      </c>
      <c r="C6308" s="4" t="s">
        <v>7</v>
      </c>
      <c r="D6308" s="4" t="s">
        <v>11</v>
      </c>
      <c r="E6308" s="4" t="s">
        <v>13</v>
      </c>
    </row>
    <row r="6309" spans="1:28">
      <c r="A6309" t="n">
        <v>65282</v>
      </c>
      <c r="B6309" s="17" t="n">
        <v>58</v>
      </c>
      <c r="C6309" s="7" t="n">
        <v>101</v>
      </c>
      <c r="D6309" s="7" t="n">
        <v>500</v>
      </c>
      <c r="E6309" s="7" t="n">
        <v>1</v>
      </c>
    </row>
    <row r="6310" spans="1:28">
      <c r="A6310" t="s">
        <v>4</v>
      </c>
      <c r="B6310" s="4" t="s">
        <v>5</v>
      </c>
      <c r="C6310" s="4" t="s">
        <v>7</v>
      </c>
      <c r="D6310" s="4" t="s">
        <v>11</v>
      </c>
    </row>
    <row r="6311" spans="1:28">
      <c r="A6311" t="n">
        <v>65290</v>
      </c>
      <c r="B6311" s="17" t="n">
        <v>58</v>
      </c>
      <c r="C6311" s="7" t="n">
        <v>254</v>
      </c>
      <c r="D6311" s="7" t="n">
        <v>0</v>
      </c>
    </row>
    <row r="6312" spans="1:28">
      <c r="A6312" t="s">
        <v>4</v>
      </c>
      <c r="B6312" s="4" t="s">
        <v>5</v>
      </c>
      <c r="C6312" s="4" t="s">
        <v>7</v>
      </c>
    </row>
    <row r="6313" spans="1:28">
      <c r="A6313" t="n">
        <v>65294</v>
      </c>
      <c r="B6313" s="35" t="n">
        <v>45</v>
      </c>
      <c r="C6313" s="7" t="n">
        <v>0</v>
      </c>
    </row>
    <row r="6314" spans="1:28">
      <c r="A6314" t="s">
        <v>4</v>
      </c>
      <c r="B6314" s="4" t="s">
        <v>5</v>
      </c>
      <c r="C6314" s="4" t="s">
        <v>7</v>
      </c>
      <c r="D6314" s="4" t="s">
        <v>7</v>
      </c>
      <c r="E6314" s="4" t="s">
        <v>13</v>
      </c>
      <c r="F6314" s="4" t="s">
        <v>13</v>
      </c>
      <c r="G6314" s="4" t="s">
        <v>13</v>
      </c>
      <c r="H6314" s="4" t="s">
        <v>11</v>
      </c>
    </row>
    <row r="6315" spans="1:28">
      <c r="A6315" t="n">
        <v>65296</v>
      </c>
      <c r="B6315" s="35" t="n">
        <v>45</v>
      </c>
      <c r="C6315" s="7" t="n">
        <v>2</v>
      </c>
      <c r="D6315" s="7" t="n">
        <v>3</v>
      </c>
      <c r="E6315" s="7" t="n">
        <v>-1.76999998092651</v>
      </c>
      <c r="F6315" s="7" t="n">
        <v>0.230000004172325</v>
      </c>
      <c r="G6315" s="7" t="n">
        <v>-10.7700004577637</v>
      </c>
      <c r="H6315" s="7" t="n">
        <v>0</v>
      </c>
    </row>
    <row r="6316" spans="1:28">
      <c r="A6316" t="s">
        <v>4</v>
      </c>
      <c r="B6316" s="4" t="s">
        <v>5</v>
      </c>
      <c r="C6316" s="4" t="s">
        <v>7</v>
      </c>
      <c r="D6316" s="4" t="s">
        <v>7</v>
      </c>
      <c r="E6316" s="4" t="s">
        <v>13</v>
      </c>
      <c r="F6316" s="4" t="s">
        <v>13</v>
      </c>
      <c r="G6316" s="4" t="s">
        <v>13</v>
      </c>
      <c r="H6316" s="4" t="s">
        <v>11</v>
      </c>
      <c r="I6316" s="4" t="s">
        <v>7</v>
      </c>
    </row>
    <row r="6317" spans="1:28">
      <c r="A6317" t="n">
        <v>65313</v>
      </c>
      <c r="B6317" s="35" t="n">
        <v>45</v>
      </c>
      <c r="C6317" s="7" t="n">
        <v>4</v>
      </c>
      <c r="D6317" s="7" t="n">
        <v>3</v>
      </c>
      <c r="E6317" s="7" t="n">
        <v>353.470001220703</v>
      </c>
      <c r="F6317" s="7" t="n">
        <v>178</v>
      </c>
      <c r="G6317" s="7" t="n">
        <v>0</v>
      </c>
      <c r="H6317" s="7" t="n">
        <v>0</v>
      </c>
      <c r="I6317" s="7" t="n">
        <v>0</v>
      </c>
    </row>
    <row r="6318" spans="1:28">
      <c r="A6318" t="s">
        <v>4</v>
      </c>
      <c r="B6318" s="4" t="s">
        <v>5</v>
      </c>
      <c r="C6318" s="4" t="s">
        <v>7</v>
      </c>
      <c r="D6318" s="4" t="s">
        <v>7</v>
      </c>
      <c r="E6318" s="4" t="s">
        <v>13</v>
      </c>
      <c r="F6318" s="4" t="s">
        <v>11</v>
      </c>
    </row>
    <row r="6319" spans="1:28">
      <c r="A6319" t="n">
        <v>65331</v>
      </c>
      <c r="B6319" s="35" t="n">
        <v>45</v>
      </c>
      <c r="C6319" s="7" t="n">
        <v>5</v>
      </c>
      <c r="D6319" s="7" t="n">
        <v>3</v>
      </c>
      <c r="E6319" s="7" t="n">
        <v>1.20000004768372</v>
      </c>
      <c r="F6319" s="7" t="n">
        <v>0</v>
      </c>
    </row>
    <row r="6320" spans="1:28">
      <c r="A6320" t="s">
        <v>4</v>
      </c>
      <c r="B6320" s="4" t="s">
        <v>5</v>
      </c>
      <c r="C6320" s="4" t="s">
        <v>7</v>
      </c>
      <c r="D6320" s="4" t="s">
        <v>7</v>
      </c>
      <c r="E6320" s="4" t="s">
        <v>13</v>
      </c>
      <c r="F6320" s="4" t="s">
        <v>11</v>
      </c>
    </row>
    <row r="6321" spans="1:9">
      <c r="A6321" t="n">
        <v>65340</v>
      </c>
      <c r="B6321" s="35" t="n">
        <v>45</v>
      </c>
      <c r="C6321" s="7" t="n">
        <v>11</v>
      </c>
      <c r="D6321" s="7" t="n">
        <v>3</v>
      </c>
      <c r="E6321" s="7" t="n">
        <v>28.7000007629395</v>
      </c>
      <c r="F6321" s="7" t="n">
        <v>0</v>
      </c>
    </row>
    <row r="6322" spans="1:9">
      <c r="A6322" t="s">
        <v>4</v>
      </c>
      <c r="B6322" s="4" t="s">
        <v>5</v>
      </c>
      <c r="C6322" s="4" t="s">
        <v>7</v>
      </c>
      <c r="D6322" s="4" t="s">
        <v>11</v>
      </c>
    </row>
    <row r="6323" spans="1:9">
      <c r="A6323" t="n">
        <v>65349</v>
      </c>
      <c r="B6323" s="17" t="n">
        <v>58</v>
      </c>
      <c r="C6323" s="7" t="n">
        <v>255</v>
      </c>
      <c r="D6323" s="7" t="n">
        <v>0</v>
      </c>
    </row>
    <row r="6324" spans="1:9">
      <c r="A6324" t="s">
        <v>4</v>
      </c>
      <c r="B6324" s="4" t="s">
        <v>5</v>
      </c>
      <c r="C6324" s="4" t="s">
        <v>11</v>
      </c>
      <c r="D6324" s="4" t="s">
        <v>7</v>
      </c>
      <c r="E6324" s="4" t="s">
        <v>13</v>
      </c>
      <c r="F6324" s="4" t="s">
        <v>11</v>
      </c>
    </row>
    <row r="6325" spans="1:9">
      <c r="A6325" t="n">
        <v>65353</v>
      </c>
      <c r="B6325" s="41" t="n">
        <v>59</v>
      </c>
      <c r="C6325" s="7" t="n">
        <v>0</v>
      </c>
      <c r="D6325" s="7" t="n">
        <v>8</v>
      </c>
      <c r="E6325" s="7" t="n">
        <v>0.150000005960464</v>
      </c>
      <c r="F6325" s="7" t="n">
        <v>0</v>
      </c>
    </row>
    <row r="6326" spans="1:9">
      <c r="A6326" t="s">
        <v>4</v>
      </c>
      <c r="B6326" s="4" t="s">
        <v>5</v>
      </c>
      <c r="C6326" s="4" t="s">
        <v>11</v>
      </c>
    </row>
    <row r="6327" spans="1:9">
      <c r="A6327" t="n">
        <v>65363</v>
      </c>
      <c r="B6327" s="24" t="n">
        <v>16</v>
      </c>
      <c r="C6327" s="7" t="n">
        <v>1500</v>
      </c>
    </row>
    <row r="6328" spans="1:9">
      <c r="A6328" t="s">
        <v>4</v>
      </c>
      <c r="B6328" s="4" t="s">
        <v>5</v>
      </c>
      <c r="C6328" s="4" t="s">
        <v>11</v>
      </c>
      <c r="D6328" s="4" t="s">
        <v>7</v>
      </c>
      <c r="E6328" s="4" t="s">
        <v>13</v>
      </c>
      <c r="F6328" s="4" t="s">
        <v>11</v>
      </c>
    </row>
    <row r="6329" spans="1:9">
      <c r="A6329" t="n">
        <v>65366</v>
      </c>
      <c r="B6329" s="41" t="n">
        <v>59</v>
      </c>
      <c r="C6329" s="7" t="n">
        <v>0</v>
      </c>
      <c r="D6329" s="7" t="n">
        <v>255</v>
      </c>
      <c r="E6329" s="7" t="n">
        <v>0</v>
      </c>
      <c r="F6329" s="7" t="n">
        <v>0</v>
      </c>
    </row>
    <row r="6330" spans="1:9">
      <c r="A6330" t="s">
        <v>4</v>
      </c>
      <c r="B6330" s="4" t="s">
        <v>5</v>
      </c>
      <c r="C6330" s="4" t="s">
        <v>7</v>
      </c>
      <c r="D6330" s="4" t="s">
        <v>11</v>
      </c>
      <c r="E6330" s="4" t="s">
        <v>8</v>
      </c>
    </row>
    <row r="6331" spans="1:9">
      <c r="A6331" t="n">
        <v>65376</v>
      </c>
      <c r="B6331" s="38" t="n">
        <v>51</v>
      </c>
      <c r="C6331" s="7" t="n">
        <v>4</v>
      </c>
      <c r="D6331" s="7" t="n">
        <v>0</v>
      </c>
      <c r="E6331" s="7" t="s">
        <v>453</v>
      </c>
    </row>
    <row r="6332" spans="1:9">
      <c r="A6332" t="s">
        <v>4</v>
      </c>
      <c r="B6332" s="4" t="s">
        <v>5</v>
      </c>
      <c r="C6332" s="4" t="s">
        <v>11</v>
      </c>
    </row>
    <row r="6333" spans="1:9">
      <c r="A6333" t="n">
        <v>65390</v>
      </c>
      <c r="B6333" s="24" t="n">
        <v>16</v>
      </c>
      <c r="C6333" s="7" t="n">
        <v>0</v>
      </c>
    </row>
    <row r="6334" spans="1:9">
      <c r="A6334" t="s">
        <v>4</v>
      </c>
      <c r="B6334" s="4" t="s">
        <v>5</v>
      </c>
      <c r="C6334" s="4" t="s">
        <v>11</v>
      </c>
      <c r="D6334" s="4" t="s">
        <v>7</v>
      </c>
      <c r="E6334" s="4" t="s">
        <v>14</v>
      </c>
      <c r="F6334" s="4" t="s">
        <v>79</v>
      </c>
      <c r="G6334" s="4" t="s">
        <v>7</v>
      </c>
      <c r="H6334" s="4" t="s">
        <v>7</v>
      </c>
    </row>
    <row r="6335" spans="1:9">
      <c r="A6335" t="n">
        <v>65393</v>
      </c>
      <c r="B6335" s="39" t="n">
        <v>26</v>
      </c>
      <c r="C6335" s="7" t="n">
        <v>0</v>
      </c>
      <c r="D6335" s="7" t="n">
        <v>17</v>
      </c>
      <c r="E6335" s="7" t="n">
        <v>60292</v>
      </c>
      <c r="F6335" s="7" t="s">
        <v>454</v>
      </c>
      <c r="G6335" s="7" t="n">
        <v>2</v>
      </c>
      <c r="H6335" s="7" t="n">
        <v>0</v>
      </c>
    </row>
    <row r="6336" spans="1:9">
      <c r="A6336" t="s">
        <v>4</v>
      </c>
      <c r="B6336" s="4" t="s">
        <v>5</v>
      </c>
    </row>
    <row r="6337" spans="1:8">
      <c r="A6337" t="n">
        <v>65413</v>
      </c>
      <c r="B6337" s="40" t="n">
        <v>28</v>
      </c>
    </row>
    <row r="6338" spans="1:8">
      <c r="A6338" t="s">
        <v>4</v>
      </c>
      <c r="B6338" s="4" t="s">
        <v>5</v>
      </c>
      <c r="C6338" s="4" t="s">
        <v>11</v>
      </c>
    </row>
    <row r="6339" spans="1:8">
      <c r="A6339" t="n">
        <v>65414</v>
      </c>
      <c r="B6339" s="24" t="n">
        <v>16</v>
      </c>
      <c r="C6339" s="7" t="n">
        <v>500</v>
      </c>
    </row>
    <row r="6340" spans="1:8">
      <c r="A6340" t="s">
        <v>4</v>
      </c>
      <c r="B6340" s="4" t="s">
        <v>5</v>
      </c>
      <c r="C6340" s="4" t="s">
        <v>7</v>
      </c>
      <c r="D6340" s="4" t="s">
        <v>7</v>
      </c>
      <c r="E6340" s="4" t="s">
        <v>13</v>
      </c>
      <c r="F6340" s="4" t="s">
        <v>11</v>
      </c>
    </row>
    <row r="6341" spans="1:8">
      <c r="A6341" t="n">
        <v>65417</v>
      </c>
      <c r="B6341" s="35" t="n">
        <v>45</v>
      </c>
      <c r="C6341" s="7" t="n">
        <v>5</v>
      </c>
      <c r="D6341" s="7" t="n">
        <v>3</v>
      </c>
      <c r="E6341" s="7" t="n">
        <v>1.39999997615814</v>
      </c>
      <c r="F6341" s="7" t="n">
        <v>500</v>
      </c>
    </row>
    <row r="6342" spans="1:8">
      <c r="A6342" t="s">
        <v>4</v>
      </c>
      <c r="B6342" s="4" t="s">
        <v>5</v>
      </c>
      <c r="C6342" s="4" t="s">
        <v>7</v>
      </c>
      <c r="D6342" s="4" t="s">
        <v>13</v>
      </c>
      <c r="E6342" s="4" t="s">
        <v>13</v>
      </c>
      <c r="F6342" s="4" t="s">
        <v>13</v>
      </c>
    </row>
    <row r="6343" spans="1:8">
      <c r="A6343" t="n">
        <v>65426</v>
      </c>
      <c r="B6343" s="35" t="n">
        <v>45</v>
      </c>
      <c r="C6343" s="7" t="n">
        <v>9</v>
      </c>
      <c r="D6343" s="7" t="n">
        <v>0.0199999995529652</v>
      </c>
      <c r="E6343" s="7" t="n">
        <v>0.0199999995529652</v>
      </c>
      <c r="F6343" s="7" t="n">
        <v>0.5</v>
      </c>
    </row>
    <row r="6344" spans="1:8">
      <c r="A6344" t="s">
        <v>4</v>
      </c>
      <c r="B6344" s="4" t="s">
        <v>5</v>
      </c>
      <c r="C6344" s="4" t="s">
        <v>7</v>
      </c>
      <c r="D6344" s="4" t="s">
        <v>11</v>
      </c>
      <c r="E6344" s="4" t="s">
        <v>8</v>
      </c>
    </row>
    <row r="6345" spans="1:8">
      <c r="A6345" t="n">
        <v>65440</v>
      </c>
      <c r="B6345" s="38" t="n">
        <v>51</v>
      </c>
      <c r="C6345" s="7" t="n">
        <v>4</v>
      </c>
      <c r="D6345" s="7" t="n">
        <v>0</v>
      </c>
      <c r="E6345" s="7" t="s">
        <v>455</v>
      </c>
    </row>
    <row r="6346" spans="1:8">
      <c r="A6346" t="s">
        <v>4</v>
      </c>
      <c r="B6346" s="4" t="s">
        <v>5</v>
      </c>
      <c r="C6346" s="4" t="s">
        <v>11</v>
      </c>
    </row>
    <row r="6347" spans="1:8">
      <c r="A6347" t="n">
        <v>65454</v>
      </c>
      <c r="B6347" s="24" t="n">
        <v>16</v>
      </c>
      <c r="C6347" s="7" t="n">
        <v>0</v>
      </c>
    </row>
    <row r="6348" spans="1:8">
      <c r="A6348" t="s">
        <v>4</v>
      </c>
      <c r="B6348" s="4" t="s">
        <v>5</v>
      </c>
      <c r="C6348" s="4" t="s">
        <v>11</v>
      </c>
      <c r="D6348" s="4" t="s">
        <v>7</v>
      </c>
      <c r="E6348" s="4" t="s">
        <v>14</v>
      </c>
      <c r="F6348" s="4" t="s">
        <v>79</v>
      </c>
      <c r="G6348" s="4" t="s">
        <v>7</v>
      </c>
      <c r="H6348" s="4" t="s">
        <v>7</v>
      </c>
    </row>
    <row r="6349" spans="1:8">
      <c r="A6349" t="n">
        <v>65457</v>
      </c>
      <c r="B6349" s="39" t="n">
        <v>26</v>
      </c>
      <c r="C6349" s="7" t="n">
        <v>0</v>
      </c>
      <c r="D6349" s="7" t="n">
        <v>17</v>
      </c>
      <c r="E6349" s="7" t="n">
        <v>60293</v>
      </c>
      <c r="F6349" s="7" t="s">
        <v>456</v>
      </c>
      <c r="G6349" s="7" t="n">
        <v>2</v>
      </c>
      <c r="H6349" s="7" t="n">
        <v>0</v>
      </c>
    </row>
    <row r="6350" spans="1:8">
      <c r="A6350" t="s">
        <v>4</v>
      </c>
      <c r="B6350" s="4" t="s">
        <v>5</v>
      </c>
    </row>
    <row r="6351" spans="1:8">
      <c r="A6351" t="n">
        <v>65482</v>
      </c>
      <c r="B6351" s="40" t="n">
        <v>28</v>
      </c>
    </row>
    <row r="6352" spans="1:8">
      <c r="A6352" t="s">
        <v>4</v>
      </c>
      <c r="B6352" s="4" t="s">
        <v>5</v>
      </c>
      <c r="C6352" s="4" t="s">
        <v>11</v>
      </c>
      <c r="D6352" s="4" t="s">
        <v>7</v>
      </c>
    </row>
    <row r="6353" spans="1:8">
      <c r="A6353" t="n">
        <v>65483</v>
      </c>
      <c r="B6353" s="44" t="n">
        <v>89</v>
      </c>
      <c r="C6353" s="7" t="n">
        <v>65533</v>
      </c>
      <c r="D6353" s="7" t="n">
        <v>1</v>
      </c>
    </row>
    <row r="6354" spans="1:8">
      <c r="A6354" t="s">
        <v>4</v>
      </c>
      <c r="B6354" s="4" t="s">
        <v>5</v>
      </c>
      <c r="C6354" s="4" t="s">
        <v>7</v>
      </c>
      <c r="D6354" s="4" t="s">
        <v>11</v>
      </c>
      <c r="E6354" s="4" t="s">
        <v>11</v>
      </c>
      <c r="F6354" s="4" t="s">
        <v>7</v>
      </c>
    </row>
    <row r="6355" spans="1:8">
      <c r="A6355" t="n">
        <v>65487</v>
      </c>
      <c r="B6355" s="43" t="n">
        <v>25</v>
      </c>
      <c r="C6355" s="7" t="n">
        <v>1</v>
      </c>
      <c r="D6355" s="7" t="n">
        <v>60</v>
      </c>
      <c r="E6355" s="7" t="n">
        <v>640</v>
      </c>
      <c r="F6355" s="7" t="n">
        <v>1</v>
      </c>
    </row>
    <row r="6356" spans="1:8">
      <c r="A6356" t="s">
        <v>4</v>
      </c>
      <c r="B6356" s="4" t="s">
        <v>5</v>
      </c>
      <c r="C6356" s="4" t="s">
        <v>7</v>
      </c>
      <c r="D6356" s="4" t="s">
        <v>11</v>
      </c>
      <c r="E6356" s="4" t="s">
        <v>8</v>
      </c>
    </row>
    <row r="6357" spans="1:8">
      <c r="A6357" t="n">
        <v>65494</v>
      </c>
      <c r="B6357" s="38" t="n">
        <v>51</v>
      </c>
      <c r="C6357" s="7" t="n">
        <v>4</v>
      </c>
      <c r="D6357" s="7" t="n">
        <v>5</v>
      </c>
      <c r="E6357" s="7" t="s">
        <v>457</v>
      </c>
    </row>
    <row r="6358" spans="1:8">
      <c r="A6358" t="s">
        <v>4</v>
      </c>
      <c r="B6358" s="4" t="s">
        <v>5</v>
      </c>
      <c r="C6358" s="4" t="s">
        <v>11</v>
      </c>
    </row>
    <row r="6359" spans="1:8">
      <c r="A6359" t="n">
        <v>65512</v>
      </c>
      <c r="B6359" s="24" t="n">
        <v>16</v>
      </c>
      <c r="C6359" s="7" t="n">
        <v>0</v>
      </c>
    </row>
    <row r="6360" spans="1:8">
      <c r="A6360" t="s">
        <v>4</v>
      </c>
      <c r="B6360" s="4" t="s">
        <v>5</v>
      </c>
      <c r="C6360" s="4" t="s">
        <v>11</v>
      </c>
      <c r="D6360" s="4" t="s">
        <v>7</v>
      </c>
      <c r="E6360" s="4" t="s">
        <v>14</v>
      </c>
      <c r="F6360" s="4" t="s">
        <v>79</v>
      </c>
      <c r="G6360" s="4" t="s">
        <v>7</v>
      </c>
      <c r="H6360" s="4" t="s">
        <v>7</v>
      </c>
      <c r="I6360" s="4" t="s">
        <v>7</v>
      </c>
      <c r="J6360" s="4" t="s">
        <v>14</v>
      </c>
      <c r="K6360" s="4" t="s">
        <v>79</v>
      </c>
      <c r="L6360" s="4" t="s">
        <v>7</v>
      </c>
      <c r="M6360" s="4" t="s">
        <v>7</v>
      </c>
    </row>
    <row r="6361" spans="1:8">
      <c r="A6361" t="n">
        <v>65515</v>
      </c>
      <c r="B6361" s="39" t="n">
        <v>26</v>
      </c>
      <c r="C6361" s="7" t="n">
        <v>5</v>
      </c>
      <c r="D6361" s="7" t="n">
        <v>17</v>
      </c>
      <c r="E6361" s="7" t="n">
        <v>60424</v>
      </c>
      <c r="F6361" s="7" t="s">
        <v>616</v>
      </c>
      <c r="G6361" s="7" t="n">
        <v>2</v>
      </c>
      <c r="H6361" s="7" t="n">
        <v>3</v>
      </c>
      <c r="I6361" s="7" t="n">
        <v>17</v>
      </c>
      <c r="J6361" s="7" t="n">
        <v>60425</v>
      </c>
      <c r="K6361" s="7" t="s">
        <v>617</v>
      </c>
      <c r="L6361" s="7" t="n">
        <v>2</v>
      </c>
      <c r="M6361" s="7" t="n">
        <v>0</v>
      </c>
    </row>
    <row r="6362" spans="1:8">
      <c r="A6362" t="s">
        <v>4</v>
      </c>
      <c r="B6362" s="4" t="s">
        <v>5</v>
      </c>
    </row>
    <row r="6363" spans="1:8">
      <c r="A6363" t="n">
        <v>65640</v>
      </c>
      <c r="B6363" s="40" t="n">
        <v>28</v>
      </c>
    </row>
    <row r="6364" spans="1:8">
      <c r="A6364" t="s">
        <v>4</v>
      </c>
      <c r="B6364" s="4" t="s">
        <v>5</v>
      </c>
      <c r="C6364" s="4" t="s">
        <v>7</v>
      </c>
      <c r="D6364" s="4" t="s">
        <v>11</v>
      </c>
      <c r="E6364" s="4" t="s">
        <v>11</v>
      </c>
      <c r="F6364" s="4" t="s">
        <v>7</v>
      </c>
    </row>
    <row r="6365" spans="1:8">
      <c r="A6365" t="n">
        <v>65641</v>
      </c>
      <c r="B6365" s="43" t="n">
        <v>25</v>
      </c>
      <c r="C6365" s="7" t="n">
        <v>1</v>
      </c>
      <c r="D6365" s="7" t="n">
        <v>65535</v>
      </c>
      <c r="E6365" s="7" t="n">
        <v>65535</v>
      </c>
      <c r="F6365" s="7" t="n">
        <v>0</v>
      </c>
    </row>
    <row r="6366" spans="1:8">
      <c r="A6366" t="s">
        <v>4</v>
      </c>
      <c r="B6366" s="4" t="s">
        <v>5</v>
      </c>
      <c r="C6366" s="4" t="s">
        <v>7</v>
      </c>
      <c r="D6366" s="4" t="s">
        <v>11</v>
      </c>
      <c r="E6366" s="4" t="s">
        <v>8</v>
      </c>
    </row>
    <row r="6367" spans="1:8">
      <c r="A6367" t="n">
        <v>65648</v>
      </c>
      <c r="B6367" s="38" t="n">
        <v>51</v>
      </c>
      <c r="C6367" s="7" t="n">
        <v>4</v>
      </c>
      <c r="D6367" s="7" t="n">
        <v>0</v>
      </c>
      <c r="E6367" s="7" t="s">
        <v>446</v>
      </c>
    </row>
    <row r="6368" spans="1:8">
      <c r="A6368" t="s">
        <v>4</v>
      </c>
      <c r="B6368" s="4" t="s">
        <v>5</v>
      </c>
      <c r="C6368" s="4" t="s">
        <v>11</v>
      </c>
    </row>
    <row r="6369" spans="1:13">
      <c r="A6369" t="n">
        <v>65661</v>
      </c>
      <c r="B6369" s="24" t="n">
        <v>16</v>
      </c>
      <c r="C6369" s="7" t="n">
        <v>0</v>
      </c>
    </row>
    <row r="6370" spans="1:13">
      <c r="A6370" t="s">
        <v>4</v>
      </c>
      <c r="B6370" s="4" t="s">
        <v>5</v>
      </c>
      <c r="C6370" s="4" t="s">
        <v>11</v>
      </c>
      <c r="D6370" s="4" t="s">
        <v>7</v>
      </c>
      <c r="E6370" s="4" t="s">
        <v>14</v>
      </c>
      <c r="F6370" s="4" t="s">
        <v>79</v>
      </c>
      <c r="G6370" s="4" t="s">
        <v>7</v>
      </c>
      <c r="H6370" s="4" t="s">
        <v>7</v>
      </c>
      <c r="I6370" s="4" t="s">
        <v>7</v>
      </c>
      <c r="J6370" s="4" t="s">
        <v>14</v>
      </c>
      <c r="K6370" s="4" t="s">
        <v>79</v>
      </c>
      <c r="L6370" s="4" t="s">
        <v>7</v>
      </c>
      <c r="M6370" s="4" t="s">
        <v>7</v>
      </c>
      <c r="N6370" s="4" t="s">
        <v>7</v>
      </c>
      <c r="O6370" s="4" t="s">
        <v>14</v>
      </c>
      <c r="P6370" s="4" t="s">
        <v>79</v>
      </c>
      <c r="Q6370" s="4" t="s">
        <v>7</v>
      </c>
      <c r="R6370" s="4" t="s">
        <v>7</v>
      </c>
      <c r="S6370" s="4" t="s">
        <v>7</v>
      </c>
      <c r="T6370" s="4" t="s">
        <v>14</v>
      </c>
      <c r="U6370" s="4" t="s">
        <v>79</v>
      </c>
      <c r="V6370" s="4" t="s">
        <v>7</v>
      </c>
      <c r="W6370" s="4" t="s">
        <v>7</v>
      </c>
      <c r="X6370" s="4" t="s">
        <v>7</v>
      </c>
      <c r="Y6370" s="4" t="s">
        <v>14</v>
      </c>
      <c r="Z6370" s="4" t="s">
        <v>79</v>
      </c>
      <c r="AA6370" s="4" t="s">
        <v>7</v>
      </c>
      <c r="AB6370" s="4" t="s">
        <v>7</v>
      </c>
    </row>
    <row r="6371" spans="1:13">
      <c r="A6371" t="n">
        <v>65664</v>
      </c>
      <c r="B6371" s="39" t="n">
        <v>26</v>
      </c>
      <c r="C6371" s="7" t="n">
        <v>0</v>
      </c>
      <c r="D6371" s="7" t="n">
        <v>17</v>
      </c>
      <c r="E6371" s="7" t="n">
        <v>60296</v>
      </c>
      <c r="F6371" s="7" t="s">
        <v>460</v>
      </c>
      <c r="G6371" s="7" t="n">
        <v>2</v>
      </c>
      <c r="H6371" s="7" t="n">
        <v>3</v>
      </c>
      <c r="I6371" s="7" t="n">
        <v>17</v>
      </c>
      <c r="J6371" s="7" t="n">
        <v>60298</v>
      </c>
      <c r="K6371" s="7" t="s">
        <v>461</v>
      </c>
      <c r="L6371" s="7" t="n">
        <v>2</v>
      </c>
      <c r="M6371" s="7" t="n">
        <v>3</v>
      </c>
      <c r="N6371" s="7" t="n">
        <v>17</v>
      </c>
      <c r="O6371" s="7" t="n">
        <v>60299</v>
      </c>
      <c r="P6371" s="7" t="s">
        <v>462</v>
      </c>
      <c r="Q6371" s="7" t="n">
        <v>2</v>
      </c>
      <c r="R6371" s="7" t="n">
        <v>3</v>
      </c>
      <c r="S6371" s="7" t="n">
        <v>17</v>
      </c>
      <c r="T6371" s="7" t="n">
        <v>60300</v>
      </c>
      <c r="U6371" s="7" t="s">
        <v>463</v>
      </c>
      <c r="V6371" s="7" t="n">
        <v>2</v>
      </c>
      <c r="W6371" s="7" t="n">
        <v>3</v>
      </c>
      <c r="X6371" s="7" t="n">
        <v>17</v>
      </c>
      <c r="Y6371" s="7" t="n">
        <v>60301</v>
      </c>
      <c r="Z6371" s="7" t="s">
        <v>464</v>
      </c>
      <c r="AA6371" s="7" t="n">
        <v>2</v>
      </c>
      <c r="AB6371" s="7" t="n">
        <v>0</v>
      </c>
    </row>
    <row r="6372" spans="1:13">
      <c r="A6372" t="s">
        <v>4</v>
      </c>
      <c r="B6372" s="4" t="s">
        <v>5</v>
      </c>
    </row>
    <row r="6373" spans="1:13">
      <c r="A6373" t="n">
        <v>66059</v>
      </c>
      <c r="B6373" s="40" t="n">
        <v>28</v>
      </c>
    </row>
    <row r="6374" spans="1:13">
      <c r="A6374" t="s">
        <v>4</v>
      </c>
      <c r="B6374" s="4" t="s">
        <v>5</v>
      </c>
      <c r="C6374" s="4" t="s">
        <v>11</v>
      </c>
      <c r="D6374" s="4" t="s">
        <v>7</v>
      </c>
    </row>
    <row r="6375" spans="1:13">
      <c r="A6375" t="n">
        <v>66060</v>
      </c>
      <c r="B6375" s="44" t="n">
        <v>89</v>
      </c>
      <c r="C6375" s="7" t="n">
        <v>65533</v>
      </c>
      <c r="D6375" s="7" t="n">
        <v>1</v>
      </c>
    </row>
    <row r="6376" spans="1:13">
      <c r="A6376" t="s">
        <v>4</v>
      </c>
      <c r="B6376" s="4" t="s">
        <v>5</v>
      </c>
      <c r="C6376" s="4" t="s">
        <v>7</v>
      </c>
      <c r="D6376" s="4" t="s">
        <v>11</v>
      </c>
      <c r="E6376" s="4" t="s">
        <v>13</v>
      </c>
    </row>
    <row r="6377" spans="1:13">
      <c r="A6377" t="n">
        <v>66064</v>
      </c>
      <c r="B6377" s="17" t="n">
        <v>58</v>
      </c>
      <c r="C6377" s="7" t="n">
        <v>101</v>
      </c>
      <c r="D6377" s="7" t="n">
        <v>300</v>
      </c>
      <c r="E6377" s="7" t="n">
        <v>1</v>
      </c>
    </row>
    <row r="6378" spans="1:13">
      <c r="A6378" t="s">
        <v>4</v>
      </c>
      <c r="B6378" s="4" t="s">
        <v>5</v>
      </c>
      <c r="C6378" s="4" t="s">
        <v>7</v>
      </c>
      <c r="D6378" s="4" t="s">
        <v>11</v>
      </c>
    </row>
    <row r="6379" spans="1:13">
      <c r="A6379" t="n">
        <v>66072</v>
      </c>
      <c r="B6379" s="17" t="n">
        <v>58</v>
      </c>
      <c r="C6379" s="7" t="n">
        <v>254</v>
      </c>
      <c r="D6379" s="7" t="n">
        <v>0</v>
      </c>
    </row>
    <row r="6380" spans="1:13">
      <c r="A6380" t="s">
        <v>4</v>
      </c>
      <c r="B6380" s="4" t="s">
        <v>5</v>
      </c>
      <c r="C6380" s="4" t="s">
        <v>7</v>
      </c>
      <c r="D6380" s="4" t="s">
        <v>7</v>
      </c>
      <c r="E6380" s="4" t="s">
        <v>13</v>
      </c>
      <c r="F6380" s="4" t="s">
        <v>13</v>
      </c>
      <c r="G6380" s="4" t="s">
        <v>13</v>
      </c>
      <c r="H6380" s="4" t="s">
        <v>11</v>
      </c>
    </row>
    <row r="6381" spans="1:13">
      <c r="A6381" t="n">
        <v>66076</v>
      </c>
      <c r="B6381" s="35" t="n">
        <v>45</v>
      </c>
      <c r="C6381" s="7" t="n">
        <v>2</v>
      </c>
      <c r="D6381" s="7" t="n">
        <v>3</v>
      </c>
      <c r="E6381" s="7" t="n">
        <v>-1.08000004291534</v>
      </c>
      <c r="F6381" s="7" t="n">
        <v>0.189999997615814</v>
      </c>
      <c r="G6381" s="7" t="n">
        <v>-11.1800003051758</v>
      </c>
      <c r="H6381" s="7" t="n">
        <v>0</v>
      </c>
    </row>
    <row r="6382" spans="1:13">
      <c r="A6382" t="s">
        <v>4</v>
      </c>
      <c r="B6382" s="4" t="s">
        <v>5</v>
      </c>
      <c r="C6382" s="4" t="s">
        <v>7</v>
      </c>
      <c r="D6382" s="4" t="s">
        <v>7</v>
      </c>
      <c r="E6382" s="4" t="s">
        <v>13</v>
      </c>
      <c r="F6382" s="4" t="s">
        <v>13</v>
      </c>
      <c r="G6382" s="4" t="s">
        <v>13</v>
      </c>
      <c r="H6382" s="4" t="s">
        <v>11</v>
      </c>
      <c r="I6382" s="4" t="s">
        <v>7</v>
      </c>
    </row>
    <row r="6383" spans="1:13">
      <c r="A6383" t="n">
        <v>66093</v>
      </c>
      <c r="B6383" s="35" t="n">
        <v>45</v>
      </c>
      <c r="C6383" s="7" t="n">
        <v>4</v>
      </c>
      <c r="D6383" s="7" t="n">
        <v>3</v>
      </c>
      <c r="E6383" s="7" t="n">
        <v>9.06999969482422</v>
      </c>
      <c r="F6383" s="7" t="n">
        <v>228.669998168945</v>
      </c>
      <c r="G6383" s="7" t="n">
        <v>-5</v>
      </c>
      <c r="H6383" s="7" t="n">
        <v>0</v>
      </c>
      <c r="I6383" s="7" t="n">
        <v>0</v>
      </c>
    </row>
    <row r="6384" spans="1:13">
      <c r="A6384" t="s">
        <v>4</v>
      </c>
      <c r="B6384" s="4" t="s">
        <v>5</v>
      </c>
      <c r="C6384" s="4" t="s">
        <v>7</v>
      </c>
      <c r="D6384" s="4" t="s">
        <v>7</v>
      </c>
      <c r="E6384" s="4" t="s">
        <v>13</v>
      </c>
      <c r="F6384" s="4" t="s">
        <v>11</v>
      </c>
    </row>
    <row r="6385" spans="1:28">
      <c r="A6385" t="n">
        <v>66111</v>
      </c>
      <c r="B6385" s="35" t="n">
        <v>45</v>
      </c>
      <c r="C6385" s="7" t="n">
        <v>5</v>
      </c>
      <c r="D6385" s="7" t="n">
        <v>3</v>
      </c>
      <c r="E6385" s="7" t="n">
        <v>1.20000004768372</v>
      </c>
      <c r="F6385" s="7" t="n">
        <v>0</v>
      </c>
    </row>
    <row r="6386" spans="1:28">
      <c r="A6386" t="s">
        <v>4</v>
      </c>
      <c r="B6386" s="4" t="s">
        <v>5</v>
      </c>
      <c r="C6386" s="4" t="s">
        <v>7</v>
      </c>
      <c r="D6386" s="4" t="s">
        <v>7</v>
      </c>
      <c r="E6386" s="4" t="s">
        <v>13</v>
      </c>
      <c r="F6386" s="4" t="s">
        <v>11</v>
      </c>
    </row>
    <row r="6387" spans="1:28">
      <c r="A6387" t="n">
        <v>66120</v>
      </c>
      <c r="B6387" s="35" t="n">
        <v>45</v>
      </c>
      <c r="C6387" s="7" t="n">
        <v>11</v>
      </c>
      <c r="D6387" s="7" t="n">
        <v>3</v>
      </c>
      <c r="E6387" s="7" t="n">
        <v>28.7000007629395</v>
      </c>
      <c r="F6387" s="7" t="n">
        <v>0</v>
      </c>
    </row>
    <row r="6388" spans="1:28">
      <c r="A6388" t="s">
        <v>4</v>
      </c>
      <c r="B6388" s="4" t="s">
        <v>5</v>
      </c>
      <c r="C6388" s="4" t="s">
        <v>7</v>
      </c>
      <c r="D6388" s="4" t="s">
        <v>7</v>
      </c>
      <c r="E6388" s="4" t="s">
        <v>13</v>
      </c>
      <c r="F6388" s="4" t="s">
        <v>13</v>
      </c>
      <c r="G6388" s="4" t="s">
        <v>13</v>
      </c>
      <c r="H6388" s="4" t="s">
        <v>11</v>
      </c>
      <c r="I6388" s="4" t="s">
        <v>7</v>
      </c>
    </row>
    <row r="6389" spans="1:28">
      <c r="A6389" t="n">
        <v>66129</v>
      </c>
      <c r="B6389" s="35" t="n">
        <v>45</v>
      </c>
      <c r="C6389" s="7" t="n">
        <v>4</v>
      </c>
      <c r="D6389" s="7" t="n">
        <v>3</v>
      </c>
      <c r="E6389" s="7" t="n">
        <v>3.75</v>
      </c>
      <c r="F6389" s="7" t="n">
        <v>239.429992675781</v>
      </c>
      <c r="G6389" s="7" t="n">
        <v>-5</v>
      </c>
      <c r="H6389" s="7" t="n">
        <v>20000</v>
      </c>
      <c r="I6389" s="7" t="n">
        <v>1</v>
      </c>
    </row>
    <row r="6390" spans="1:28">
      <c r="A6390" t="s">
        <v>4</v>
      </c>
      <c r="B6390" s="4" t="s">
        <v>5</v>
      </c>
      <c r="C6390" s="4" t="s">
        <v>7</v>
      </c>
      <c r="D6390" s="4" t="s">
        <v>11</v>
      </c>
      <c r="E6390" s="4" t="s">
        <v>8</v>
      </c>
      <c r="F6390" s="4" t="s">
        <v>8</v>
      </c>
      <c r="G6390" s="4" t="s">
        <v>8</v>
      </c>
      <c r="H6390" s="4" t="s">
        <v>8</v>
      </c>
    </row>
    <row r="6391" spans="1:28">
      <c r="A6391" t="n">
        <v>66147</v>
      </c>
      <c r="B6391" s="38" t="n">
        <v>51</v>
      </c>
      <c r="C6391" s="7" t="n">
        <v>3</v>
      </c>
      <c r="D6391" s="7" t="n">
        <v>5</v>
      </c>
      <c r="E6391" s="7" t="s">
        <v>183</v>
      </c>
      <c r="F6391" s="7" t="s">
        <v>87</v>
      </c>
      <c r="G6391" s="7" t="s">
        <v>17</v>
      </c>
      <c r="H6391" s="7" t="s">
        <v>87</v>
      </c>
    </row>
    <row r="6392" spans="1:28">
      <c r="A6392" t="s">
        <v>4</v>
      </c>
      <c r="B6392" s="4" t="s">
        <v>5</v>
      </c>
      <c r="C6392" s="4" t="s">
        <v>7</v>
      </c>
      <c r="D6392" s="4" t="s">
        <v>11</v>
      </c>
    </row>
    <row r="6393" spans="1:28">
      <c r="A6393" t="n">
        <v>66158</v>
      </c>
      <c r="B6393" s="17" t="n">
        <v>58</v>
      </c>
      <c r="C6393" s="7" t="n">
        <v>255</v>
      </c>
      <c r="D6393" s="7" t="n">
        <v>0</v>
      </c>
    </row>
    <row r="6394" spans="1:28">
      <c r="A6394" t="s">
        <v>4</v>
      </c>
      <c r="B6394" s="4" t="s">
        <v>5</v>
      </c>
      <c r="C6394" s="4" t="s">
        <v>7</v>
      </c>
      <c r="D6394" s="4" t="s">
        <v>11</v>
      </c>
      <c r="E6394" s="4" t="s">
        <v>8</v>
      </c>
    </row>
    <row r="6395" spans="1:28">
      <c r="A6395" t="n">
        <v>66162</v>
      </c>
      <c r="B6395" s="38" t="n">
        <v>51</v>
      </c>
      <c r="C6395" s="7" t="n">
        <v>4</v>
      </c>
      <c r="D6395" s="7" t="n">
        <v>5</v>
      </c>
      <c r="E6395" s="7" t="s">
        <v>596</v>
      </c>
    </row>
    <row r="6396" spans="1:28">
      <c r="A6396" t="s">
        <v>4</v>
      </c>
      <c r="B6396" s="4" t="s">
        <v>5</v>
      </c>
      <c r="C6396" s="4" t="s">
        <v>11</v>
      </c>
    </row>
    <row r="6397" spans="1:28">
      <c r="A6397" t="n">
        <v>66180</v>
      </c>
      <c r="B6397" s="24" t="n">
        <v>16</v>
      </c>
      <c r="C6397" s="7" t="n">
        <v>0</v>
      </c>
    </row>
    <row r="6398" spans="1:28">
      <c r="A6398" t="s">
        <v>4</v>
      </c>
      <c r="B6398" s="4" t="s">
        <v>5</v>
      </c>
      <c r="C6398" s="4" t="s">
        <v>11</v>
      </c>
      <c r="D6398" s="4" t="s">
        <v>7</v>
      </c>
      <c r="E6398" s="4" t="s">
        <v>14</v>
      </c>
      <c r="F6398" s="4" t="s">
        <v>79</v>
      </c>
      <c r="G6398" s="4" t="s">
        <v>7</v>
      </c>
      <c r="H6398" s="4" t="s">
        <v>7</v>
      </c>
      <c r="I6398" s="4" t="s">
        <v>7</v>
      </c>
      <c r="J6398" s="4" t="s">
        <v>14</v>
      </c>
      <c r="K6398" s="4" t="s">
        <v>79</v>
      </c>
      <c r="L6398" s="4" t="s">
        <v>7</v>
      </c>
      <c r="M6398" s="4" t="s">
        <v>7</v>
      </c>
      <c r="N6398" s="4" t="s">
        <v>7</v>
      </c>
      <c r="O6398" s="4" t="s">
        <v>14</v>
      </c>
      <c r="P6398" s="4" t="s">
        <v>79</v>
      </c>
      <c r="Q6398" s="4" t="s">
        <v>7</v>
      </c>
      <c r="R6398" s="4" t="s">
        <v>7</v>
      </c>
    </row>
    <row r="6399" spans="1:28">
      <c r="A6399" t="n">
        <v>66183</v>
      </c>
      <c r="B6399" s="39" t="n">
        <v>26</v>
      </c>
      <c r="C6399" s="7" t="n">
        <v>5</v>
      </c>
      <c r="D6399" s="7" t="n">
        <v>17</v>
      </c>
      <c r="E6399" s="7" t="n">
        <v>60426</v>
      </c>
      <c r="F6399" s="7" t="s">
        <v>555</v>
      </c>
      <c r="G6399" s="7" t="n">
        <v>2</v>
      </c>
      <c r="H6399" s="7" t="n">
        <v>3</v>
      </c>
      <c r="I6399" s="7" t="n">
        <v>17</v>
      </c>
      <c r="J6399" s="7" t="n">
        <v>60427</v>
      </c>
      <c r="K6399" s="7" t="s">
        <v>618</v>
      </c>
      <c r="L6399" s="7" t="n">
        <v>2</v>
      </c>
      <c r="M6399" s="7" t="n">
        <v>3</v>
      </c>
      <c r="N6399" s="7" t="n">
        <v>17</v>
      </c>
      <c r="O6399" s="7" t="n">
        <v>60428</v>
      </c>
      <c r="P6399" s="7" t="s">
        <v>619</v>
      </c>
      <c r="Q6399" s="7" t="n">
        <v>2</v>
      </c>
      <c r="R6399" s="7" t="n">
        <v>0</v>
      </c>
    </row>
    <row r="6400" spans="1:28">
      <c r="A6400" t="s">
        <v>4</v>
      </c>
      <c r="B6400" s="4" t="s">
        <v>5</v>
      </c>
    </row>
    <row r="6401" spans="1:18">
      <c r="A6401" t="n">
        <v>66346</v>
      </c>
      <c r="B6401" s="40" t="n">
        <v>28</v>
      </c>
    </row>
    <row r="6402" spans="1:18">
      <c r="A6402" t="s">
        <v>4</v>
      </c>
      <c r="B6402" s="4" t="s">
        <v>5</v>
      </c>
      <c r="C6402" s="4" t="s">
        <v>7</v>
      </c>
      <c r="D6402" s="4" t="s">
        <v>11</v>
      </c>
      <c r="E6402" s="4" t="s">
        <v>11</v>
      </c>
      <c r="F6402" s="4" t="s">
        <v>7</v>
      </c>
    </row>
    <row r="6403" spans="1:18">
      <c r="A6403" t="n">
        <v>66347</v>
      </c>
      <c r="B6403" s="43" t="n">
        <v>25</v>
      </c>
      <c r="C6403" s="7" t="n">
        <v>1</v>
      </c>
      <c r="D6403" s="7" t="n">
        <v>60</v>
      </c>
      <c r="E6403" s="7" t="n">
        <v>640</v>
      </c>
      <c r="F6403" s="7" t="n">
        <v>2</v>
      </c>
    </row>
    <row r="6404" spans="1:18">
      <c r="A6404" t="s">
        <v>4</v>
      </c>
      <c r="B6404" s="4" t="s">
        <v>5</v>
      </c>
      <c r="C6404" s="4" t="s">
        <v>7</v>
      </c>
      <c r="D6404" s="4" t="s">
        <v>11</v>
      </c>
      <c r="E6404" s="4" t="s">
        <v>8</v>
      </c>
    </row>
    <row r="6405" spans="1:18">
      <c r="A6405" t="n">
        <v>66354</v>
      </c>
      <c r="B6405" s="38" t="n">
        <v>51</v>
      </c>
      <c r="C6405" s="7" t="n">
        <v>4</v>
      </c>
      <c r="D6405" s="7" t="n">
        <v>0</v>
      </c>
      <c r="E6405" s="7" t="s">
        <v>78</v>
      </c>
    </row>
    <row r="6406" spans="1:18">
      <c r="A6406" t="s">
        <v>4</v>
      </c>
      <c r="B6406" s="4" t="s">
        <v>5</v>
      </c>
      <c r="C6406" s="4" t="s">
        <v>11</v>
      </c>
    </row>
    <row r="6407" spans="1:18">
      <c r="A6407" t="n">
        <v>66368</v>
      </c>
      <c r="B6407" s="24" t="n">
        <v>16</v>
      </c>
      <c r="C6407" s="7" t="n">
        <v>0</v>
      </c>
    </row>
    <row r="6408" spans="1:18">
      <c r="A6408" t="s">
        <v>4</v>
      </c>
      <c r="B6408" s="4" t="s">
        <v>5</v>
      </c>
      <c r="C6408" s="4" t="s">
        <v>11</v>
      </c>
      <c r="D6408" s="4" t="s">
        <v>7</v>
      </c>
      <c r="E6408" s="4" t="s">
        <v>14</v>
      </c>
      <c r="F6408" s="4" t="s">
        <v>79</v>
      </c>
      <c r="G6408" s="4" t="s">
        <v>7</v>
      </c>
      <c r="H6408" s="4" t="s">
        <v>7</v>
      </c>
      <c r="I6408" s="4" t="s">
        <v>7</v>
      </c>
      <c r="J6408" s="4" t="s">
        <v>14</v>
      </c>
      <c r="K6408" s="4" t="s">
        <v>79</v>
      </c>
      <c r="L6408" s="4" t="s">
        <v>7</v>
      </c>
      <c r="M6408" s="4" t="s">
        <v>7</v>
      </c>
      <c r="N6408" s="4" t="s">
        <v>7</v>
      </c>
      <c r="O6408" s="4" t="s">
        <v>14</v>
      </c>
      <c r="P6408" s="4" t="s">
        <v>79</v>
      </c>
      <c r="Q6408" s="4" t="s">
        <v>7</v>
      </c>
      <c r="R6408" s="4" t="s">
        <v>7</v>
      </c>
      <c r="S6408" s="4" t="s">
        <v>7</v>
      </c>
      <c r="T6408" s="4" t="s">
        <v>14</v>
      </c>
      <c r="U6408" s="4" t="s">
        <v>79</v>
      </c>
      <c r="V6408" s="4" t="s">
        <v>7</v>
      </c>
      <c r="W6408" s="4" t="s">
        <v>7</v>
      </c>
    </row>
    <row r="6409" spans="1:18">
      <c r="A6409" t="n">
        <v>66371</v>
      </c>
      <c r="B6409" s="39" t="n">
        <v>26</v>
      </c>
      <c r="C6409" s="7" t="n">
        <v>0</v>
      </c>
      <c r="D6409" s="7" t="n">
        <v>17</v>
      </c>
      <c r="E6409" s="7" t="n">
        <v>60399</v>
      </c>
      <c r="F6409" s="7" t="s">
        <v>620</v>
      </c>
      <c r="G6409" s="7" t="n">
        <v>2</v>
      </c>
      <c r="H6409" s="7" t="n">
        <v>3</v>
      </c>
      <c r="I6409" s="7" t="n">
        <v>17</v>
      </c>
      <c r="J6409" s="7" t="n">
        <v>60306</v>
      </c>
      <c r="K6409" s="7" t="s">
        <v>470</v>
      </c>
      <c r="L6409" s="7" t="n">
        <v>2</v>
      </c>
      <c r="M6409" s="7" t="n">
        <v>3</v>
      </c>
      <c r="N6409" s="7" t="n">
        <v>17</v>
      </c>
      <c r="O6409" s="7" t="n">
        <v>60307</v>
      </c>
      <c r="P6409" s="7" t="s">
        <v>471</v>
      </c>
      <c r="Q6409" s="7" t="n">
        <v>2</v>
      </c>
      <c r="R6409" s="7" t="n">
        <v>3</v>
      </c>
      <c r="S6409" s="7" t="n">
        <v>17</v>
      </c>
      <c r="T6409" s="7" t="n">
        <v>60308</v>
      </c>
      <c r="U6409" s="7" t="s">
        <v>472</v>
      </c>
      <c r="V6409" s="7" t="n">
        <v>2</v>
      </c>
      <c r="W6409" s="7" t="n">
        <v>0</v>
      </c>
    </row>
    <row r="6410" spans="1:18">
      <c r="A6410" t="s">
        <v>4</v>
      </c>
      <c r="B6410" s="4" t="s">
        <v>5</v>
      </c>
    </row>
    <row r="6411" spans="1:18">
      <c r="A6411" t="n">
        <v>66656</v>
      </c>
      <c r="B6411" s="40" t="n">
        <v>28</v>
      </c>
    </row>
    <row r="6412" spans="1:18">
      <c r="A6412" t="s">
        <v>4</v>
      </c>
      <c r="B6412" s="4" t="s">
        <v>5</v>
      </c>
      <c r="C6412" s="4" t="s">
        <v>7</v>
      </c>
      <c r="D6412" s="4" t="s">
        <v>11</v>
      </c>
      <c r="E6412" s="4" t="s">
        <v>11</v>
      </c>
      <c r="F6412" s="4" t="s">
        <v>7</v>
      </c>
    </row>
    <row r="6413" spans="1:18">
      <c r="A6413" t="n">
        <v>66657</v>
      </c>
      <c r="B6413" s="43" t="n">
        <v>25</v>
      </c>
      <c r="C6413" s="7" t="n">
        <v>1</v>
      </c>
      <c r="D6413" s="7" t="n">
        <v>65535</v>
      </c>
      <c r="E6413" s="7" t="n">
        <v>65535</v>
      </c>
      <c r="F6413" s="7" t="n">
        <v>0</v>
      </c>
    </row>
    <row r="6414" spans="1:18">
      <c r="A6414" t="s">
        <v>4</v>
      </c>
      <c r="B6414" s="4" t="s">
        <v>5</v>
      </c>
      <c r="C6414" s="4" t="s">
        <v>7</v>
      </c>
      <c r="D6414" s="4" t="s">
        <v>11</v>
      </c>
      <c r="E6414" s="4" t="s">
        <v>8</v>
      </c>
    </row>
    <row r="6415" spans="1:18">
      <c r="A6415" t="n">
        <v>66664</v>
      </c>
      <c r="B6415" s="38" t="n">
        <v>51</v>
      </c>
      <c r="C6415" s="7" t="n">
        <v>4</v>
      </c>
      <c r="D6415" s="7" t="n">
        <v>5</v>
      </c>
      <c r="E6415" s="7" t="s">
        <v>455</v>
      </c>
    </row>
    <row r="6416" spans="1:18">
      <c r="A6416" t="s">
        <v>4</v>
      </c>
      <c r="B6416" s="4" t="s">
        <v>5</v>
      </c>
      <c r="C6416" s="4" t="s">
        <v>11</v>
      </c>
    </row>
    <row r="6417" spans="1:23">
      <c r="A6417" t="n">
        <v>66678</v>
      </c>
      <c r="B6417" s="24" t="n">
        <v>16</v>
      </c>
      <c r="C6417" s="7" t="n">
        <v>0</v>
      </c>
    </row>
    <row r="6418" spans="1:23">
      <c r="A6418" t="s">
        <v>4</v>
      </c>
      <c r="B6418" s="4" t="s">
        <v>5</v>
      </c>
      <c r="C6418" s="4" t="s">
        <v>11</v>
      </c>
      <c r="D6418" s="4" t="s">
        <v>7</v>
      </c>
      <c r="E6418" s="4" t="s">
        <v>14</v>
      </c>
      <c r="F6418" s="4" t="s">
        <v>79</v>
      </c>
      <c r="G6418" s="4" t="s">
        <v>7</v>
      </c>
      <c r="H6418" s="4" t="s">
        <v>7</v>
      </c>
    </row>
    <row r="6419" spans="1:23">
      <c r="A6419" t="n">
        <v>66681</v>
      </c>
      <c r="B6419" s="39" t="n">
        <v>26</v>
      </c>
      <c r="C6419" s="7" t="n">
        <v>5</v>
      </c>
      <c r="D6419" s="7" t="n">
        <v>17</v>
      </c>
      <c r="E6419" s="7" t="n">
        <v>60429</v>
      </c>
      <c r="F6419" s="7" t="s">
        <v>473</v>
      </c>
      <c r="G6419" s="7" t="n">
        <v>2</v>
      </c>
      <c r="H6419" s="7" t="n">
        <v>0</v>
      </c>
    </row>
    <row r="6420" spans="1:23">
      <c r="A6420" t="s">
        <v>4</v>
      </c>
      <c r="B6420" s="4" t="s">
        <v>5</v>
      </c>
    </row>
    <row r="6421" spans="1:23">
      <c r="A6421" t="n">
        <v>66704</v>
      </c>
      <c r="B6421" s="40" t="n">
        <v>28</v>
      </c>
    </row>
    <row r="6422" spans="1:23">
      <c r="A6422" t="s">
        <v>4</v>
      </c>
      <c r="B6422" s="4" t="s">
        <v>5</v>
      </c>
      <c r="C6422" s="4" t="s">
        <v>11</v>
      </c>
      <c r="D6422" s="4" t="s">
        <v>7</v>
      </c>
    </row>
    <row r="6423" spans="1:23">
      <c r="A6423" t="n">
        <v>66705</v>
      </c>
      <c r="B6423" s="44" t="n">
        <v>89</v>
      </c>
      <c r="C6423" s="7" t="n">
        <v>65533</v>
      </c>
      <c r="D6423" s="7" t="n">
        <v>1</v>
      </c>
    </row>
    <row r="6424" spans="1:23">
      <c r="A6424" t="s">
        <v>4</v>
      </c>
      <c r="B6424" s="4" t="s">
        <v>5</v>
      </c>
      <c r="C6424" s="4" t="s">
        <v>7</v>
      </c>
      <c r="D6424" s="4" t="s">
        <v>11</v>
      </c>
      <c r="E6424" s="4" t="s">
        <v>13</v>
      </c>
    </row>
    <row r="6425" spans="1:23">
      <c r="A6425" t="n">
        <v>66709</v>
      </c>
      <c r="B6425" s="17" t="n">
        <v>58</v>
      </c>
      <c r="C6425" s="7" t="n">
        <v>101</v>
      </c>
      <c r="D6425" s="7" t="n">
        <v>1000</v>
      </c>
      <c r="E6425" s="7" t="n">
        <v>1</v>
      </c>
    </row>
    <row r="6426" spans="1:23">
      <c r="A6426" t="s">
        <v>4</v>
      </c>
      <c r="B6426" s="4" t="s">
        <v>5</v>
      </c>
      <c r="C6426" s="4" t="s">
        <v>7</v>
      </c>
      <c r="D6426" s="4" t="s">
        <v>11</v>
      </c>
    </row>
    <row r="6427" spans="1:23">
      <c r="A6427" t="n">
        <v>66717</v>
      </c>
      <c r="B6427" s="17" t="n">
        <v>58</v>
      </c>
      <c r="C6427" s="7" t="n">
        <v>254</v>
      </c>
      <c r="D6427" s="7" t="n">
        <v>0</v>
      </c>
    </row>
    <row r="6428" spans="1:23">
      <c r="A6428" t="s">
        <v>4</v>
      </c>
      <c r="B6428" s="4" t="s">
        <v>5</v>
      </c>
      <c r="C6428" s="4" t="s">
        <v>7</v>
      </c>
    </row>
    <row r="6429" spans="1:23">
      <c r="A6429" t="n">
        <v>66721</v>
      </c>
      <c r="B6429" s="31" t="n">
        <v>116</v>
      </c>
      <c r="C6429" s="7" t="n">
        <v>1</v>
      </c>
    </row>
    <row r="6430" spans="1:23">
      <c r="A6430" t="s">
        <v>4</v>
      </c>
      <c r="B6430" s="4" t="s">
        <v>5</v>
      </c>
      <c r="C6430" s="4" t="s">
        <v>7</v>
      </c>
      <c r="D6430" s="4" t="s">
        <v>7</v>
      </c>
      <c r="E6430" s="4" t="s">
        <v>13</v>
      </c>
      <c r="F6430" s="4" t="s">
        <v>13</v>
      </c>
      <c r="G6430" s="4" t="s">
        <v>13</v>
      </c>
      <c r="H6430" s="4" t="s">
        <v>11</v>
      </c>
    </row>
    <row r="6431" spans="1:23">
      <c r="A6431" t="n">
        <v>66723</v>
      </c>
      <c r="B6431" s="35" t="n">
        <v>45</v>
      </c>
      <c r="C6431" s="7" t="n">
        <v>2</v>
      </c>
      <c r="D6431" s="7" t="n">
        <v>3</v>
      </c>
      <c r="E6431" s="7" t="n">
        <v>-1.12999999523163</v>
      </c>
      <c r="F6431" s="7" t="n">
        <v>0.360000014305115</v>
      </c>
      <c r="G6431" s="7" t="n">
        <v>-11.4200000762939</v>
      </c>
      <c r="H6431" s="7" t="n">
        <v>0</v>
      </c>
    </row>
    <row r="6432" spans="1:23">
      <c r="A6432" t="s">
        <v>4</v>
      </c>
      <c r="B6432" s="4" t="s">
        <v>5</v>
      </c>
      <c r="C6432" s="4" t="s">
        <v>7</v>
      </c>
      <c r="D6432" s="4" t="s">
        <v>7</v>
      </c>
      <c r="E6432" s="4" t="s">
        <v>13</v>
      </c>
      <c r="F6432" s="4" t="s">
        <v>13</v>
      </c>
      <c r="G6432" s="4" t="s">
        <v>13</v>
      </c>
      <c r="H6432" s="4" t="s">
        <v>11</v>
      </c>
      <c r="I6432" s="4" t="s">
        <v>7</v>
      </c>
    </row>
    <row r="6433" spans="1:9">
      <c r="A6433" t="n">
        <v>66740</v>
      </c>
      <c r="B6433" s="35" t="n">
        <v>45</v>
      </c>
      <c r="C6433" s="7" t="n">
        <v>4</v>
      </c>
      <c r="D6433" s="7" t="n">
        <v>3</v>
      </c>
      <c r="E6433" s="7" t="n">
        <v>359.609985351563</v>
      </c>
      <c r="F6433" s="7" t="n">
        <v>81.6500015258789</v>
      </c>
      <c r="G6433" s="7" t="n">
        <v>0</v>
      </c>
      <c r="H6433" s="7" t="n">
        <v>0</v>
      </c>
      <c r="I6433" s="7" t="n">
        <v>0</v>
      </c>
    </row>
    <row r="6434" spans="1:9">
      <c r="A6434" t="s">
        <v>4</v>
      </c>
      <c r="B6434" s="4" t="s">
        <v>5</v>
      </c>
      <c r="C6434" s="4" t="s">
        <v>7</v>
      </c>
      <c r="D6434" s="4" t="s">
        <v>7</v>
      </c>
      <c r="E6434" s="4" t="s">
        <v>13</v>
      </c>
      <c r="F6434" s="4" t="s">
        <v>11</v>
      </c>
    </row>
    <row r="6435" spans="1:9">
      <c r="A6435" t="n">
        <v>66758</v>
      </c>
      <c r="B6435" s="35" t="n">
        <v>45</v>
      </c>
      <c r="C6435" s="7" t="n">
        <v>5</v>
      </c>
      <c r="D6435" s="7" t="n">
        <v>3</v>
      </c>
      <c r="E6435" s="7" t="n">
        <v>1.70000004768372</v>
      </c>
      <c r="F6435" s="7" t="n">
        <v>0</v>
      </c>
    </row>
    <row r="6436" spans="1:9">
      <c r="A6436" t="s">
        <v>4</v>
      </c>
      <c r="B6436" s="4" t="s">
        <v>5</v>
      </c>
      <c r="C6436" s="4" t="s">
        <v>7</v>
      </c>
      <c r="D6436" s="4" t="s">
        <v>7</v>
      </c>
      <c r="E6436" s="4" t="s">
        <v>13</v>
      </c>
      <c r="F6436" s="4" t="s">
        <v>11</v>
      </c>
    </row>
    <row r="6437" spans="1:9">
      <c r="A6437" t="n">
        <v>66767</v>
      </c>
      <c r="B6437" s="35" t="n">
        <v>45</v>
      </c>
      <c r="C6437" s="7" t="n">
        <v>11</v>
      </c>
      <c r="D6437" s="7" t="n">
        <v>3</v>
      </c>
      <c r="E6437" s="7" t="n">
        <v>28.7000007629395</v>
      </c>
      <c r="F6437" s="7" t="n">
        <v>0</v>
      </c>
    </row>
    <row r="6438" spans="1:9">
      <c r="A6438" t="s">
        <v>4</v>
      </c>
      <c r="B6438" s="4" t="s">
        <v>5</v>
      </c>
      <c r="C6438" s="4" t="s">
        <v>7</v>
      </c>
      <c r="D6438" s="4" t="s">
        <v>7</v>
      </c>
      <c r="E6438" s="4" t="s">
        <v>13</v>
      </c>
      <c r="F6438" s="4" t="s">
        <v>13</v>
      </c>
      <c r="G6438" s="4" t="s">
        <v>13</v>
      </c>
      <c r="H6438" s="4" t="s">
        <v>11</v>
      </c>
    </row>
    <row r="6439" spans="1:9">
      <c r="A6439" t="n">
        <v>66776</v>
      </c>
      <c r="B6439" s="35" t="n">
        <v>45</v>
      </c>
      <c r="C6439" s="7" t="n">
        <v>2</v>
      </c>
      <c r="D6439" s="7" t="n">
        <v>3</v>
      </c>
      <c r="E6439" s="7" t="n">
        <v>-1.3400000333786</v>
      </c>
      <c r="F6439" s="7" t="n">
        <v>1.53999996185303</v>
      </c>
      <c r="G6439" s="7" t="n">
        <v>-12.2299995422363</v>
      </c>
      <c r="H6439" s="7" t="n">
        <v>8000</v>
      </c>
    </row>
    <row r="6440" spans="1:9">
      <c r="A6440" t="s">
        <v>4</v>
      </c>
      <c r="B6440" s="4" t="s">
        <v>5</v>
      </c>
      <c r="C6440" s="4" t="s">
        <v>7</v>
      </c>
      <c r="D6440" s="4" t="s">
        <v>7</v>
      </c>
      <c r="E6440" s="4" t="s">
        <v>13</v>
      </c>
      <c r="F6440" s="4" t="s">
        <v>13</v>
      </c>
      <c r="G6440" s="4" t="s">
        <v>13</v>
      </c>
      <c r="H6440" s="4" t="s">
        <v>11</v>
      </c>
      <c r="I6440" s="4" t="s">
        <v>7</v>
      </c>
    </row>
    <row r="6441" spans="1:9">
      <c r="A6441" t="n">
        <v>66793</v>
      </c>
      <c r="B6441" s="35" t="n">
        <v>45</v>
      </c>
      <c r="C6441" s="7" t="n">
        <v>4</v>
      </c>
      <c r="D6441" s="7" t="n">
        <v>3</v>
      </c>
      <c r="E6441" s="7" t="n">
        <v>328.010009765625</v>
      </c>
      <c r="F6441" s="7" t="n">
        <v>17.1599998474121</v>
      </c>
      <c r="G6441" s="7" t="n">
        <v>0</v>
      </c>
      <c r="H6441" s="7" t="n">
        <v>8000</v>
      </c>
      <c r="I6441" s="7" t="n">
        <v>0</v>
      </c>
    </row>
    <row r="6442" spans="1:9">
      <c r="A6442" t="s">
        <v>4</v>
      </c>
      <c r="B6442" s="4" t="s">
        <v>5</v>
      </c>
      <c r="C6442" s="4" t="s">
        <v>11</v>
      </c>
    </row>
    <row r="6443" spans="1:9">
      <c r="A6443" t="n">
        <v>66811</v>
      </c>
      <c r="B6443" s="24" t="n">
        <v>16</v>
      </c>
      <c r="C6443" s="7" t="n">
        <v>6000</v>
      </c>
    </row>
    <row r="6444" spans="1:9">
      <c r="A6444" t="s">
        <v>4</v>
      </c>
      <c r="B6444" s="4" t="s">
        <v>5</v>
      </c>
      <c r="C6444" s="4" t="s">
        <v>7</v>
      </c>
      <c r="D6444" s="4" t="s">
        <v>11</v>
      </c>
      <c r="E6444" s="4" t="s">
        <v>7</v>
      </c>
    </row>
    <row r="6445" spans="1:9">
      <c r="A6445" t="n">
        <v>66814</v>
      </c>
      <c r="B6445" s="36" t="n">
        <v>49</v>
      </c>
      <c r="C6445" s="7" t="n">
        <v>1</v>
      </c>
      <c r="D6445" s="7" t="n">
        <v>4000</v>
      </c>
      <c r="E6445" s="7" t="n">
        <v>0</v>
      </c>
    </row>
    <row r="6446" spans="1:9">
      <c r="A6446" t="s">
        <v>4</v>
      </c>
      <c r="B6446" s="4" t="s">
        <v>5</v>
      </c>
      <c r="C6446" s="4" t="s">
        <v>7</v>
      </c>
      <c r="D6446" s="4" t="s">
        <v>11</v>
      </c>
      <c r="E6446" s="4" t="s">
        <v>11</v>
      </c>
    </row>
    <row r="6447" spans="1:9">
      <c r="A6447" t="n">
        <v>66819</v>
      </c>
      <c r="B6447" s="14" t="n">
        <v>50</v>
      </c>
      <c r="C6447" s="7" t="n">
        <v>1</v>
      </c>
      <c r="D6447" s="7" t="n">
        <v>8040</v>
      </c>
      <c r="E6447" s="7" t="n">
        <v>2000</v>
      </c>
    </row>
    <row r="6448" spans="1:9">
      <c r="A6448" t="s">
        <v>4</v>
      </c>
      <c r="B6448" s="4" t="s">
        <v>5</v>
      </c>
      <c r="C6448" s="4" t="s">
        <v>7</v>
      </c>
      <c r="D6448" s="4" t="s">
        <v>11</v>
      </c>
      <c r="E6448" s="4" t="s">
        <v>13</v>
      </c>
    </row>
    <row r="6449" spans="1:9">
      <c r="A6449" t="n">
        <v>66825</v>
      </c>
      <c r="B6449" s="17" t="n">
        <v>58</v>
      </c>
      <c r="C6449" s="7" t="n">
        <v>0</v>
      </c>
      <c r="D6449" s="7" t="n">
        <v>2000</v>
      </c>
      <c r="E6449" s="7" t="n">
        <v>1</v>
      </c>
    </row>
    <row r="6450" spans="1:9">
      <c r="A6450" t="s">
        <v>4</v>
      </c>
      <c r="B6450" s="4" t="s">
        <v>5</v>
      </c>
      <c r="C6450" s="4" t="s">
        <v>7</v>
      </c>
      <c r="D6450" s="4" t="s">
        <v>11</v>
      </c>
    </row>
    <row r="6451" spans="1:9">
      <c r="A6451" t="n">
        <v>66833</v>
      </c>
      <c r="B6451" s="17" t="n">
        <v>58</v>
      </c>
      <c r="C6451" s="7" t="n">
        <v>255</v>
      </c>
      <c r="D6451" s="7" t="n">
        <v>0</v>
      </c>
    </row>
    <row r="6452" spans="1:9">
      <c r="A6452" t="s">
        <v>4</v>
      </c>
      <c r="B6452" s="4" t="s">
        <v>5</v>
      </c>
      <c r="C6452" s="4" t="s">
        <v>7</v>
      </c>
      <c r="D6452" s="4" t="s">
        <v>7</v>
      </c>
    </row>
    <row r="6453" spans="1:9">
      <c r="A6453" t="n">
        <v>66837</v>
      </c>
      <c r="B6453" s="36" t="n">
        <v>49</v>
      </c>
      <c r="C6453" s="7" t="n">
        <v>2</v>
      </c>
      <c r="D6453" s="7" t="n">
        <v>0</v>
      </c>
    </row>
    <row r="6454" spans="1:9">
      <c r="A6454" t="s">
        <v>4</v>
      </c>
      <c r="B6454" s="4" t="s">
        <v>5</v>
      </c>
      <c r="C6454" s="4" t="s">
        <v>7</v>
      </c>
      <c r="D6454" s="4" t="s">
        <v>11</v>
      </c>
      <c r="E6454" s="4" t="s">
        <v>13</v>
      </c>
      <c r="F6454" s="4" t="s">
        <v>11</v>
      </c>
      <c r="G6454" s="4" t="s">
        <v>14</v>
      </c>
      <c r="H6454" s="4" t="s">
        <v>14</v>
      </c>
      <c r="I6454" s="4" t="s">
        <v>11</v>
      </c>
      <c r="J6454" s="4" t="s">
        <v>11</v>
      </c>
      <c r="K6454" s="4" t="s">
        <v>14</v>
      </c>
      <c r="L6454" s="4" t="s">
        <v>14</v>
      </c>
      <c r="M6454" s="4" t="s">
        <v>14</v>
      </c>
      <c r="N6454" s="4" t="s">
        <v>14</v>
      </c>
      <c r="O6454" s="4" t="s">
        <v>8</v>
      </c>
    </row>
    <row r="6455" spans="1:9">
      <c r="A6455" t="n">
        <v>66840</v>
      </c>
      <c r="B6455" s="14" t="n">
        <v>50</v>
      </c>
      <c r="C6455" s="7" t="n">
        <v>0</v>
      </c>
      <c r="D6455" s="7" t="n">
        <v>12101</v>
      </c>
      <c r="E6455" s="7" t="n">
        <v>1</v>
      </c>
      <c r="F6455" s="7" t="n">
        <v>0</v>
      </c>
      <c r="G6455" s="7" t="n">
        <v>0</v>
      </c>
      <c r="H6455" s="7" t="n">
        <v>0</v>
      </c>
      <c r="I6455" s="7" t="n">
        <v>0</v>
      </c>
      <c r="J6455" s="7" t="n">
        <v>65533</v>
      </c>
      <c r="K6455" s="7" t="n">
        <v>0</v>
      </c>
      <c r="L6455" s="7" t="n">
        <v>0</v>
      </c>
      <c r="M6455" s="7" t="n">
        <v>0</v>
      </c>
      <c r="N6455" s="7" t="n">
        <v>0</v>
      </c>
      <c r="O6455" s="7" t="s">
        <v>17</v>
      </c>
    </row>
    <row r="6456" spans="1:9">
      <c r="A6456" t="s">
        <v>4</v>
      </c>
      <c r="B6456" s="4" t="s">
        <v>5</v>
      </c>
      <c r="C6456" s="4" t="s">
        <v>7</v>
      </c>
      <c r="D6456" s="4" t="s">
        <v>11</v>
      </c>
      <c r="E6456" s="4" t="s">
        <v>11</v>
      </c>
      <c r="F6456" s="4" t="s">
        <v>11</v>
      </c>
      <c r="G6456" s="4" t="s">
        <v>11</v>
      </c>
      <c r="H6456" s="4" t="s">
        <v>7</v>
      </c>
    </row>
    <row r="6457" spans="1:9">
      <c r="A6457" t="n">
        <v>66879</v>
      </c>
      <c r="B6457" s="43" t="n">
        <v>25</v>
      </c>
      <c r="C6457" s="7" t="n">
        <v>5</v>
      </c>
      <c r="D6457" s="7" t="n">
        <v>65535</v>
      </c>
      <c r="E6457" s="7" t="n">
        <v>65535</v>
      </c>
      <c r="F6457" s="7" t="n">
        <v>65535</v>
      </c>
      <c r="G6457" s="7" t="n">
        <v>65535</v>
      </c>
      <c r="H6457" s="7" t="n">
        <v>0</v>
      </c>
    </row>
    <row r="6458" spans="1:9">
      <c r="A6458" t="s">
        <v>4</v>
      </c>
      <c r="B6458" s="4" t="s">
        <v>5</v>
      </c>
      <c r="C6458" s="4" t="s">
        <v>11</v>
      </c>
      <c r="D6458" s="4" t="s">
        <v>7</v>
      </c>
      <c r="E6458" s="4" t="s">
        <v>7</v>
      </c>
      <c r="F6458" s="4" t="s">
        <v>79</v>
      </c>
      <c r="G6458" s="4" t="s">
        <v>7</v>
      </c>
      <c r="H6458" s="4" t="s">
        <v>7</v>
      </c>
    </row>
    <row r="6459" spans="1:9">
      <c r="A6459" t="n">
        <v>66890</v>
      </c>
      <c r="B6459" s="58" t="n">
        <v>24</v>
      </c>
      <c r="C6459" s="7" t="n">
        <v>65533</v>
      </c>
      <c r="D6459" s="7" t="n">
        <v>11</v>
      </c>
      <c r="E6459" s="7" t="n">
        <v>6</v>
      </c>
      <c r="F6459" s="7" t="s">
        <v>621</v>
      </c>
      <c r="G6459" s="7" t="n">
        <v>2</v>
      </c>
      <c r="H6459" s="7" t="n">
        <v>0</v>
      </c>
    </row>
    <row r="6460" spans="1:9">
      <c r="A6460" t="s">
        <v>4</v>
      </c>
      <c r="B6460" s="4" t="s">
        <v>5</v>
      </c>
    </row>
    <row r="6461" spans="1:9">
      <c r="A6461" t="n">
        <v>66930</v>
      </c>
      <c r="B6461" s="40" t="n">
        <v>28</v>
      </c>
    </row>
    <row r="6462" spans="1:9">
      <c r="A6462" t="s">
        <v>4</v>
      </c>
      <c r="B6462" s="4" t="s">
        <v>5</v>
      </c>
      <c r="C6462" s="4" t="s">
        <v>7</v>
      </c>
    </row>
    <row r="6463" spans="1:9">
      <c r="A6463" t="n">
        <v>66931</v>
      </c>
      <c r="B6463" s="61" t="n">
        <v>27</v>
      </c>
      <c r="C6463" s="7" t="n">
        <v>0</v>
      </c>
    </row>
    <row r="6464" spans="1:9">
      <c r="A6464" t="s">
        <v>4</v>
      </c>
      <c r="B6464" s="4" t="s">
        <v>5</v>
      </c>
      <c r="C6464" s="4" t="s">
        <v>7</v>
      </c>
    </row>
    <row r="6465" spans="1:15">
      <c r="A6465" t="n">
        <v>66933</v>
      </c>
      <c r="B6465" s="61" t="n">
        <v>27</v>
      </c>
      <c r="C6465" s="7" t="n">
        <v>1</v>
      </c>
    </row>
    <row r="6466" spans="1:15">
      <c r="A6466" t="s">
        <v>4</v>
      </c>
      <c r="B6466" s="4" t="s">
        <v>5</v>
      </c>
      <c r="C6466" s="4" t="s">
        <v>7</v>
      </c>
      <c r="D6466" s="4" t="s">
        <v>11</v>
      </c>
      <c r="E6466" s="4" t="s">
        <v>11</v>
      </c>
      <c r="F6466" s="4" t="s">
        <v>11</v>
      </c>
      <c r="G6466" s="4" t="s">
        <v>11</v>
      </c>
      <c r="H6466" s="4" t="s">
        <v>7</v>
      </c>
    </row>
    <row r="6467" spans="1:15">
      <c r="A6467" t="n">
        <v>66935</v>
      </c>
      <c r="B6467" s="43" t="n">
        <v>25</v>
      </c>
      <c r="C6467" s="7" t="n">
        <v>5</v>
      </c>
      <c r="D6467" s="7" t="n">
        <v>65535</v>
      </c>
      <c r="E6467" s="7" t="n">
        <v>65535</v>
      </c>
      <c r="F6467" s="7" t="n">
        <v>65535</v>
      </c>
      <c r="G6467" s="7" t="n">
        <v>65535</v>
      </c>
      <c r="H6467" s="7" t="n">
        <v>0</v>
      </c>
    </row>
    <row r="6468" spans="1:15">
      <c r="A6468" t="s">
        <v>4</v>
      </c>
      <c r="B6468" s="4" t="s">
        <v>5</v>
      </c>
      <c r="C6468" s="4" t="s">
        <v>11</v>
      </c>
    </row>
    <row r="6469" spans="1:15">
      <c r="A6469" t="n">
        <v>66946</v>
      </c>
      <c r="B6469" s="24" t="n">
        <v>16</v>
      </c>
      <c r="C6469" s="7" t="n">
        <v>300</v>
      </c>
    </row>
    <row r="6470" spans="1:15">
      <c r="A6470" t="s">
        <v>4</v>
      </c>
      <c r="B6470" s="4" t="s">
        <v>5</v>
      </c>
      <c r="C6470" s="4" t="s">
        <v>7</v>
      </c>
      <c r="D6470" s="4" t="s">
        <v>11</v>
      </c>
      <c r="E6470" s="4" t="s">
        <v>11</v>
      </c>
      <c r="F6470" s="4" t="s">
        <v>11</v>
      </c>
      <c r="G6470" s="4" t="s">
        <v>14</v>
      </c>
    </row>
    <row r="6471" spans="1:15">
      <c r="A6471" t="n">
        <v>66949</v>
      </c>
      <c r="B6471" s="57" t="n">
        <v>95</v>
      </c>
      <c r="C6471" s="7" t="n">
        <v>6</v>
      </c>
      <c r="D6471" s="7" t="n">
        <v>0</v>
      </c>
      <c r="E6471" s="7" t="n">
        <v>5</v>
      </c>
      <c r="F6471" s="7" t="n">
        <v>600</v>
      </c>
      <c r="G6471" s="7" t="n">
        <v>0</v>
      </c>
    </row>
    <row r="6472" spans="1:15">
      <c r="A6472" t="s">
        <v>4</v>
      </c>
      <c r="B6472" s="4" t="s">
        <v>5</v>
      </c>
      <c r="C6472" s="4" t="s">
        <v>7</v>
      </c>
      <c r="D6472" s="4" t="s">
        <v>11</v>
      </c>
    </row>
    <row r="6473" spans="1:15">
      <c r="A6473" t="n">
        <v>66961</v>
      </c>
      <c r="B6473" s="57" t="n">
        <v>95</v>
      </c>
      <c r="C6473" s="7" t="n">
        <v>7</v>
      </c>
      <c r="D6473" s="7" t="n">
        <v>0</v>
      </c>
    </row>
    <row r="6474" spans="1:15">
      <c r="A6474" t="s">
        <v>4</v>
      </c>
      <c r="B6474" s="4" t="s">
        <v>5</v>
      </c>
      <c r="C6474" s="4" t="s">
        <v>7</v>
      </c>
      <c r="D6474" s="4" t="s">
        <v>11</v>
      </c>
    </row>
    <row r="6475" spans="1:15">
      <c r="A6475" t="n">
        <v>66965</v>
      </c>
      <c r="B6475" s="57" t="n">
        <v>95</v>
      </c>
      <c r="C6475" s="7" t="n">
        <v>9</v>
      </c>
      <c r="D6475" s="7" t="n">
        <v>0</v>
      </c>
    </row>
    <row r="6476" spans="1:15">
      <c r="A6476" t="s">
        <v>4</v>
      </c>
      <c r="B6476" s="4" t="s">
        <v>5</v>
      </c>
      <c r="C6476" s="4" t="s">
        <v>7</v>
      </c>
      <c r="D6476" s="4" t="s">
        <v>11</v>
      </c>
    </row>
    <row r="6477" spans="1:15">
      <c r="A6477" t="n">
        <v>66969</v>
      </c>
      <c r="B6477" s="57" t="n">
        <v>95</v>
      </c>
      <c r="C6477" s="7" t="n">
        <v>8</v>
      </c>
      <c r="D6477" s="7" t="n">
        <v>0</v>
      </c>
    </row>
    <row r="6478" spans="1:15">
      <c r="A6478" t="s">
        <v>4</v>
      </c>
      <c r="B6478" s="4" t="s">
        <v>5</v>
      </c>
      <c r="C6478" s="4" t="s">
        <v>11</v>
      </c>
    </row>
    <row r="6479" spans="1:15">
      <c r="A6479" t="n">
        <v>66973</v>
      </c>
      <c r="B6479" s="24" t="n">
        <v>16</v>
      </c>
      <c r="C6479" s="7" t="n">
        <v>500</v>
      </c>
    </row>
    <row r="6480" spans="1:15">
      <c r="A6480" t="s">
        <v>4</v>
      </c>
      <c r="B6480" s="4" t="s">
        <v>5</v>
      </c>
      <c r="C6480" s="4" t="s">
        <v>11</v>
      </c>
    </row>
    <row r="6481" spans="1:8">
      <c r="A6481" t="n">
        <v>66976</v>
      </c>
      <c r="B6481" s="24" t="n">
        <v>16</v>
      </c>
      <c r="C6481" s="7" t="n">
        <v>300</v>
      </c>
    </row>
    <row r="6482" spans="1:8">
      <c r="A6482" t="s">
        <v>4</v>
      </c>
      <c r="B6482" s="4" t="s">
        <v>5</v>
      </c>
      <c r="C6482" s="4" t="s">
        <v>7</v>
      </c>
      <c r="D6482" s="4" t="s">
        <v>7</v>
      </c>
      <c r="E6482" s="4" t="s">
        <v>7</v>
      </c>
      <c r="F6482" s="4" t="s">
        <v>13</v>
      </c>
      <c r="G6482" s="4" t="s">
        <v>13</v>
      </c>
      <c r="H6482" s="4" t="s">
        <v>13</v>
      </c>
      <c r="I6482" s="4" t="s">
        <v>13</v>
      </c>
      <c r="J6482" s="4" t="s">
        <v>13</v>
      </c>
    </row>
    <row r="6483" spans="1:8">
      <c r="A6483" t="n">
        <v>66979</v>
      </c>
      <c r="B6483" s="26" t="n">
        <v>76</v>
      </c>
      <c r="C6483" s="7" t="n">
        <v>0</v>
      </c>
      <c r="D6483" s="7" t="n">
        <v>3</v>
      </c>
      <c r="E6483" s="7" t="n">
        <v>0</v>
      </c>
      <c r="F6483" s="7" t="n">
        <v>1</v>
      </c>
      <c r="G6483" s="7" t="n">
        <v>1</v>
      </c>
      <c r="H6483" s="7" t="n">
        <v>1</v>
      </c>
      <c r="I6483" s="7" t="n">
        <v>1</v>
      </c>
      <c r="J6483" s="7" t="n">
        <v>1000</v>
      </c>
    </row>
    <row r="6484" spans="1:8">
      <c r="A6484" t="s">
        <v>4</v>
      </c>
      <c r="B6484" s="4" t="s">
        <v>5</v>
      </c>
      <c r="C6484" s="4" t="s">
        <v>7</v>
      </c>
      <c r="D6484" s="4" t="s">
        <v>7</v>
      </c>
    </row>
    <row r="6485" spans="1:8">
      <c r="A6485" t="n">
        <v>67003</v>
      </c>
      <c r="B6485" s="42" t="n">
        <v>77</v>
      </c>
      <c r="C6485" s="7" t="n">
        <v>0</v>
      </c>
      <c r="D6485" s="7" t="n">
        <v>3</v>
      </c>
    </row>
    <row r="6486" spans="1:8">
      <c r="A6486" t="s">
        <v>4</v>
      </c>
      <c r="B6486" s="4" t="s">
        <v>5</v>
      </c>
      <c r="C6486" s="4" t="s">
        <v>11</v>
      </c>
    </row>
    <row r="6487" spans="1:8">
      <c r="A6487" t="n">
        <v>67006</v>
      </c>
      <c r="B6487" s="24" t="n">
        <v>16</v>
      </c>
      <c r="C6487" s="7" t="n">
        <v>2500</v>
      </c>
    </row>
    <row r="6488" spans="1:8">
      <c r="A6488" t="s">
        <v>4</v>
      </c>
      <c r="B6488" s="4" t="s">
        <v>5</v>
      </c>
      <c r="C6488" s="4" t="s">
        <v>7</v>
      </c>
      <c r="D6488" s="4" t="s">
        <v>7</v>
      </c>
      <c r="E6488" s="4" t="s">
        <v>7</v>
      </c>
      <c r="F6488" s="4" t="s">
        <v>13</v>
      </c>
      <c r="G6488" s="4" t="s">
        <v>13</v>
      </c>
      <c r="H6488" s="4" t="s">
        <v>13</v>
      </c>
      <c r="I6488" s="4" t="s">
        <v>13</v>
      </c>
      <c r="J6488" s="4" t="s">
        <v>13</v>
      </c>
    </row>
    <row r="6489" spans="1:8">
      <c r="A6489" t="n">
        <v>67009</v>
      </c>
      <c r="B6489" s="26" t="n">
        <v>76</v>
      </c>
      <c r="C6489" s="7" t="n">
        <v>0</v>
      </c>
      <c r="D6489" s="7" t="n">
        <v>3</v>
      </c>
      <c r="E6489" s="7" t="n">
        <v>0</v>
      </c>
      <c r="F6489" s="7" t="n">
        <v>1</v>
      </c>
      <c r="G6489" s="7" t="n">
        <v>1</v>
      </c>
      <c r="H6489" s="7" t="n">
        <v>1</v>
      </c>
      <c r="I6489" s="7" t="n">
        <v>0</v>
      </c>
      <c r="J6489" s="7" t="n">
        <v>1000</v>
      </c>
    </row>
    <row r="6490" spans="1:8">
      <c r="A6490" t="s">
        <v>4</v>
      </c>
      <c r="B6490" s="4" t="s">
        <v>5</v>
      </c>
      <c r="C6490" s="4" t="s">
        <v>7</v>
      </c>
      <c r="D6490" s="4" t="s">
        <v>7</v>
      </c>
    </row>
    <row r="6491" spans="1:8">
      <c r="A6491" t="n">
        <v>67033</v>
      </c>
      <c r="B6491" s="42" t="n">
        <v>77</v>
      </c>
      <c r="C6491" s="7" t="n">
        <v>0</v>
      </c>
      <c r="D6491" s="7" t="n">
        <v>3</v>
      </c>
    </row>
    <row r="6492" spans="1:8">
      <c r="A6492" t="s">
        <v>4</v>
      </c>
      <c r="B6492" s="4" t="s">
        <v>5</v>
      </c>
      <c r="C6492" s="4" t="s">
        <v>7</v>
      </c>
    </row>
    <row r="6493" spans="1:8">
      <c r="A6493" t="n">
        <v>67036</v>
      </c>
      <c r="B6493" s="56" t="n">
        <v>78</v>
      </c>
      <c r="C6493" s="7" t="n">
        <v>255</v>
      </c>
    </row>
    <row r="6494" spans="1:8">
      <c r="A6494" t="s">
        <v>4</v>
      </c>
      <c r="B6494" s="4" t="s">
        <v>5</v>
      </c>
      <c r="C6494" s="4" t="s">
        <v>11</v>
      </c>
    </row>
    <row r="6495" spans="1:8">
      <c r="A6495" t="n">
        <v>67038</v>
      </c>
      <c r="B6495" s="62" t="n">
        <v>12</v>
      </c>
      <c r="C6495" s="7" t="n">
        <v>6767</v>
      </c>
    </row>
    <row r="6496" spans="1:8">
      <c r="A6496" t="s">
        <v>4</v>
      </c>
      <c r="B6496" s="4" t="s">
        <v>5</v>
      </c>
      <c r="C6496" s="4" t="s">
        <v>7</v>
      </c>
      <c r="D6496" s="4" t="s">
        <v>11</v>
      </c>
      <c r="E6496" s="4" t="s">
        <v>7</v>
      </c>
    </row>
    <row r="6497" spans="1:10">
      <c r="A6497" t="n">
        <v>67041</v>
      </c>
      <c r="B6497" s="30" t="n">
        <v>36</v>
      </c>
      <c r="C6497" s="7" t="n">
        <v>9</v>
      </c>
      <c r="D6497" s="7" t="n">
        <v>0</v>
      </c>
      <c r="E6497" s="7" t="n">
        <v>0</v>
      </c>
    </row>
    <row r="6498" spans="1:10">
      <c r="A6498" t="s">
        <v>4</v>
      </c>
      <c r="B6498" s="4" t="s">
        <v>5</v>
      </c>
      <c r="C6498" s="4" t="s">
        <v>7</v>
      </c>
      <c r="D6498" s="4" t="s">
        <v>11</v>
      </c>
      <c r="E6498" s="4" t="s">
        <v>7</v>
      </c>
    </row>
    <row r="6499" spans="1:10">
      <c r="A6499" t="n">
        <v>67046</v>
      </c>
      <c r="B6499" s="30" t="n">
        <v>36</v>
      </c>
      <c r="C6499" s="7" t="n">
        <v>9</v>
      </c>
      <c r="D6499" s="7" t="n">
        <v>5</v>
      </c>
      <c r="E6499" s="7" t="n">
        <v>0</v>
      </c>
    </row>
    <row r="6500" spans="1:10">
      <c r="A6500" t="s">
        <v>4</v>
      </c>
      <c r="B6500" s="4" t="s">
        <v>5</v>
      </c>
      <c r="C6500" s="4" t="s">
        <v>14</v>
      </c>
    </row>
    <row r="6501" spans="1:10">
      <c r="A6501" t="n">
        <v>67051</v>
      </c>
      <c r="B6501" s="37" t="n">
        <v>15</v>
      </c>
      <c r="C6501" s="7" t="n">
        <v>1024</v>
      </c>
    </row>
    <row r="6502" spans="1:10">
      <c r="A6502" t="s">
        <v>4</v>
      </c>
      <c r="B6502" s="4" t="s">
        <v>5</v>
      </c>
      <c r="C6502" s="4" t="s">
        <v>7</v>
      </c>
      <c r="D6502" s="4" t="s">
        <v>11</v>
      </c>
    </row>
    <row r="6503" spans="1:10">
      <c r="A6503" t="n">
        <v>67056</v>
      </c>
      <c r="B6503" s="8" t="n">
        <v>162</v>
      </c>
      <c r="C6503" s="7" t="n">
        <v>1</v>
      </c>
      <c r="D6503" s="7" t="n">
        <v>0</v>
      </c>
    </row>
    <row r="6504" spans="1:10">
      <c r="A6504" t="s">
        <v>4</v>
      </c>
      <c r="B6504" s="4" t="s">
        <v>5</v>
      </c>
    </row>
    <row r="6505" spans="1:10">
      <c r="A6505" t="n">
        <v>67060</v>
      </c>
      <c r="B6505" s="5" t="n">
        <v>1</v>
      </c>
    </row>
    <row r="6506" spans="1:10" s="3" customFormat="1" customHeight="0">
      <c r="A6506" s="3" t="s">
        <v>2</v>
      </c>
      <c r="B6506" s="3" t="s">
        <v>622</v>
      </c>
    </row>
    <row r="6507" spans="1:10">
      <c r="A6507" t="s">
        <v>4</v>
      </c>
      <c r="B6507" s="4" t="s">
        <v>5</v>
      </c>
      <c r="C6507" s="4" t="s">
        <v>7</v>
      </c>
      <c r="D6507" s="4" t="s">
        <v>7</v>
      </c>
      <c r="E6507" s="4" t="s">
        <v>7</v>
      </c>
      <c r="F6507" s="4" t="s">
        <v>7</v>
      </c>
    </row>
    <row r="6508" spans="1:10">
      <c r="A6508" t="n">
        <v>67064</v>
      </c>
      <c r="B6508" s="9" t="n">
        <v>14</v>
      </c>
      <c r="C6508" s="7" t="n">
        <v>2</v>
      </c>
      <c r="D6508" s="7" t="n">
        <v>0</v>
      </c>
      <c r="E6508" s="7" t="n">
        <v>0</v>
      </c>
      <c r="F6508" s="7" t="n">
        <v>0</v>
      </c>
    </row>
    <row r="6509" spans="1:10">
      <c r="A6509" t="s">
        <v>4</v>
      </c>
      <c r="B6509" s="4" t="s">
        <v>5</v>
      </c>
      <c r="C6509" s="4" t="s">
        <v>7</v>
      </c>
      <c r="D6509" s="16" t="s">
        <v>21</v>
      </c>
      <c r="E6509" s="4" t="s">
        <v>5</v>
      </c>
      <c r="F6509" s="4" t="s">
        <v>7</v>
      </c>
      <c r="G6509" s="4" t="s">
        <v>11</v>
      </c>
      <c r="H6509" s="16" t="s">
        <v>22</v>
      </c>
      <c r="I6509" s="4" t="s">
        <v>7</v>
      </c>
      <c r="J6509" s="4" t="s">
        <v>14</v>
      </c>
      <c r="K6509" s="4" t="s">
        <v>7</v>
      </c>
      <c r="L6509" s="4" t="s">
        <v>7</v>
      </c>
      <c r="M6509" s="16" t="s">
        <v>21</v>
      </c>
      <c r="N6509" s="4" t="s">
        <v>5</v>
      </c>
      <c r="O6509" s="4" t="s">
        <v>7</v>
      </c>
      <c r="P6509" s="4" t="s">
        <v>11</v>
      </c>
      <c r="Q6509" s="16" t="s">
        <v>22</v>
      </c>
      <c r="R6509" s="4" t="s">
        <v>7</v>
      </c>
      <c r="S6509" s="4" t="s">
        <v>14</v>
      </c>
      <c r="T6509" s="4" t="s">
        <v>7</v>
      </c>
      <c r="U6509" s="4" t="s">
        <v>7</v>
      </c>
      <c r="V6509" s="4" t="s">
        <v>7</v>
      </c>
      <c r="W6509" s="4" t="s">
        <v>12</v>
      </c>
    </row>
    <row r="6510" spans="1:10">
      <c r="A6510" t="n">
        <v>67069</v>
      </c>
      <c r="B6510" s="11" t="n">
        <v>5</v>
      </c>
      <c r="C6510" s="7" t="n">
        <v>28</v>
      </c>
      <c r="D6510" s="16" t="s">
        <v>3</v>
      </c>
      <c r="E6510" s="8" t="n">
        <v>162</v>
      </c>
      <c r="F6510" s="7" t="n">
        <v>3</v>
      </c>
      <c r="G6510" s="7" t="n">
        <v>4253</v>
      </c>
      <c r="H6510" s="16" t="s">
        <v>3</v>
      </c>
      <c r="I6510" s="7" t="n">
        <v>0</v>
      </c>
      <c r="J6510" s="7" t="n">
        <v>1</v>
      </c>
      <c r="K6510" s="7" t="n">
        <v>2</v>
      </c>
      <c r="L6510" s="7" t="n">
        <v>28</v>
      </c>
      <c r="M6510" s="16" t="s">
        <v>3</v>
      </c>
      <c r="N6510" s="8" t="n">
        <v>162</v>
      </c>
      <c r="O6510" s="7" t="n">
        <v>3</v>
      </c>
      <c r="P6510" s="7" t="n">
        <v>4253</v>
      </c>
      <c r="Q6510" s="16" t="s">
        <v>3</v>
      </c>
      <c r="R6510" s="7" t="n">
        <v>0</v>
      </c>
      <c r="S6510" s="7" t="n">
        <v>2</v>
      </c>
      <c r="T6510" s="7" t="n">
        <v>2</v>
      </c>
      <c r="U6510" s="7" t="n">
        <v>11</v>
      </c>
      <c r="V6510" s="7" t="n">
        <v>1</v>
      </c>
      <c r="W6510" s="12" t="n">
        <f t="normal" ca="1">A6514</f>
        <v>0</v>
      </c>
    </row>
    <row r="6511" spans="1:10">
      <c r="A6511" t="s">
        <v>4</v>
      </c>
      <c r="B6511" s="4" t="s">
        <v>5</v>
      </c>
      <c r="C6511" s="4" t="s">
        <v>7</v>
      </c>
      <c r="D6511" s="4" t="s">
        <v>11</v>
      </c>
      <c r="E6511" s="4" t="s">
        <v>13</v>
      </c>
    </row>
    <row r="6512" spans="1:10">
      <c r="A6512" t="n">
        <v>67098</v>
      </c>
      <c r="B6512" s="17" t="n">
        <v>58</v>
      </c>
      <c r="C6512" s="7" t="n">
        <v>0</v>
      </c>
      <c r="D6512" s="7" t="n">
        <v>0</v>
      </c>
      <c r="E6512" s="7" t="n">
        <v>1</v>
      </c>
    </row>
    <row r="6513" spans="1:23">
      <c r="A6513" t="s">
        <v>4</v>
      </c>
      <c r="B6513" s="4" t="s">
        <v>5</v>
      </c>
      <c r="C6513" s="4" t="s">
        <v>7</v>
      </c>
      <c r="D6513" s="16" t="s">
        <v>21</v>
      </c>
      <c r="E6513" s="4" t="s">
        <v>5</v>
      </c>
      <c r="F6513" s="4" t="s">
        <v>7</v>
      </c>
      <c r="G6513" s="4" t="s">
        <v>11</v>
      </c>
      <c r="H6513" s="16" t="s">
        <v>22</v>
      </c>
      <c r="I6513" s="4" t="s">
        <v>7</v>
      </c>
      <c r="J6513" s="4" t="s">
        <v>14</v>
      </c>
      <c r="K6513" s="4" t="s">
        <v>7</v>
      </c>
      <c r="L6513" s="4" t="s">
        <v>7</v>
      </c>
      <c r="M6513" s="16" t="s">
        <v>21</v>
      </c>
      <c r="N6513" s="4" t="s">
        <v>5</v>
      </c>
      <c r="O6513" s="4" t="s">
        <v>7</v>
      </c>
      <c r="P6513" s="4" t="s">
        <v>11</v>
      </c>
      <c r="Q6513" s="16" t="s">
        <v>22</v>
      </c>
      <c r="R6513" s="4" t="s">
        <v>7</v>
      </c>
      <c r="S6513" s="4" t="s">
        <v>14</v>
      </c>
      <c r="T6513" s="4" t="s">
        <v>7</v>
      </c>
      <c r="U6513" s="4" t="s">
        <v>7</v>
      </c>
      <c r="V6513" s="4" t="s">
        <v>7</v>
      </c>
      <c r="W6513" s="4" t="s">
        <v>12</v>
      </c>
    </row>
    <row r="6514" spans="1:23">
      <c r="A6514" t="n">
        <v>67106</v>
      </c>
      <c r="B6514" s="11" t="n">
        <v>5</v>
      </c>
      <c r="C6514" s="7" t="n">
        <v>28</v>
      </c>
      <c r="D6514" s="16" t="s">
        <v>3</v>
      </c>
      <c r="E6514" s="8" t="n">
        <v>162</v>
      </c>
      <c r="F6514" s="7" t="n">
        <v>3</v>
      </c>
      <c r="G6514" s="7" t="n">
        <v>4253</v>
      </c>
      <c r="H6514" s="16" t="s">
        <v>3</v>
      </c>
      <c r="I6514" s="7" t="n">
        <v>0</v>
      </c>
      <c r="J6514" s="7" t="n">
        <v>1</v>
      </c>
      <c r="K6514" s="7" t="n">
        <v>3</v>
      </c>
      <c r="L6514" s="7" t="n">
        <v>28</v>
      </c>
      <c r="M6514" s="16" t="s">
        <v>3</v>
      </c>
      <c r="N6514" s="8" t="n">
        <v>162</v>
      </c>
      <c r="O6514" s="7" t="n">
        <v>3</v>
      </c>
      <c r="P6514" s="7" t="n">
        <v>4253</v>
      </c>
      <c r="Q6514" s="16" t="s">
        <v>3</v>
      </c>
      <c r="R6514" s="7" t="n">
        <v>0</v>
      </c>
      <c r="S6514" s="7" t="n">
        <v>2</v>
      </c>
      <c r="T6514" s="7" t="n">
        <v>3</v>
      </c>
      <c r="U6514" s="7" t="n">
        <v>9</v>
      </c>
      <c r="V6514" s="7" t="n">
        <v>1</v>
      </c>
      <c r="W6514" s="12" t="n">
        <f t="normal" ca="1">A6524</f>
        <v>0</v>
      </c>
    </row>
    <row r="6515" spans="1:23">
      <c r="A6515" t="s">
        <v>4</v>
      </c>
      <c r="B6515" s="4" t="s">
        <v>5</v>
      </c>
      <c r="C6515" s="4" t="s">
        <v>7</v>
      </c>
      <c r="D6515" s="16" t="s">
        <v>21</v>
      </c>
      <c r="E6515" s="4" t="s">
        <v>5</v>
      </c>
      <c r="F6515" s="4" t="s">
        <v>11</v>
      </c>
      <c r="G6515" s="4" t="s">
        <v>7</v>
      </c>
      <c r="H6515" s="4" t="s">
        <v>7</v>
      </c>
      <c r="I6515" s="4" t="s">
        <v>8</v>
      </c>
      <c r="J6515" s="16" t="s">
        <v>22</v>
      </c>
      <c r="K6515" s="4" t="s">
        <v>7</v>
      </c>
      <c r="L6515" s="4" t="s">
        <v>7</v>
      </c>
      <c r="M6515" s="16" t="s">
        <v>21</v>
      </c>
      <c r="N6515" s="4" t="s">
        <v>5</v>
      </c>
      <c r="O6515" s="4" t="s">
        <v>7</v>
      </c>
      <c r="P6515" s="16" t="s">
        <v>22</v>
      </c>
      <c r="Q6515" s="4" t="s">
        <v>7</v>
      </c>
      <c r="R6515" s="4" t="s">
        <v>14</v>
      </c>
      <c r="S6515" s="4" t="s">
        <v>7</v>
      </c>
      <c r="T6515" s="4" t="s">
        <v>7</v>
      </c>
      <c r="U6515" s="4" t="s">
        <v>7</v>
      </c>
      <c r="V6515" s="16" t="s">
        <v>21</v>
      </c>
      <c r="W6515" s="4" t="s">
        <v>5</v>
      </c>
      <c r="X6515" s="4" t="s">
        <v>7</v>
      </c>
      <c r="Y6515" s="16" t="s">
        <v>22</v>
      </c>
      <c r="Z6515" s="4" t="s">
        <v>7</v>
      </c>
      <c r="AA6515" s="4" t="s">
        <v>14</v>
      </c>
      <c r="AB6515" s="4" t="s">
        <v>7</v>
      </c>
      <c r="AC6515" s="4" t="s">
        <v>7</v>
      </c>
      <c r="AD6515" s="4" t="s">
        <v>7</v>
      </c>
      <c r="AE6515" s="4" t="s">
        <v>12</v>
      </c>
    </row>
    <row r="6516" spans="1:23">
      <c r="A6516" t="n">
        <v>67135</v>
      </c>
      <c r="B6516" s="11" t="n">
        <v>5</v>
      </c>
      <c r="C6516" s="7" t="n">
        <v>28</v>
      </c>
      <c r="D6516" s="16" t="s">
        <v>3</v>
      </c>
      <c r="E6516" s="18" t="n">
        <v>47</v>
      </c>
      <c r="F6516" s="7" t="n">
        <v>61456</v>
      </c>
      <c r="G6516" s="7" t="n">
        <v>2</v>
      </c>
      <c r="H6516" s="7" t="n">
        <v>0</v>
      </c>
      <c r="I6516" s="7" t="s">
        <v>23</v>
      </c>
      <c r="J6516" s="16" t="s">
        <v>3</v>
      </c>
      <c r="K6516" s="7" t="n">
        <v>8</v>
      </c>
      <c r="L6516" s="7" t="n">
        <v>28</v>
      </c>
      <c r="M6516" s="16" t="s">
        <v>3</v>
      </c>
      <c r="N6516" s="19" t="n">
        <v>74</v>
      </c>
      <c r="O6516" s="7" t="n">
        <v>65</v>
      </c>
      <c r="P6516" s="16" t="s">
        <v>3</v>
      </c>
      <c r="Q6516" s="7" t="n">
        <v>0</v>
      </c>
      <c r="R6516" s="7" t="n">
        <v>1</v>
      </c>
      <c r="S6516" s="7" t="n">
        <v>3</v>
      </c>
      <c r="T6516" s="7" t="n">
        <v>9</v>
      </c>
      <c r="U6516" s="7" t="n">
        <v>28</v>
      </c>
      <c r="V6516" s="16" t="s">
        <v>3</v>
      </c>
      <c r="W6516" s="19" t="n">
        <v>74</v>
      </c>
      <c r="X6516" s="7" t="n">
        <v>65</v>
      </c>
      <c r="Y6516" s="16" t="s">
        <v>3</v>
      </c>
      <c r="Z6516" s="7" t="n">
        <v>0</v>
      </c>
      <c r="AA6516" s="7" t="n">
        <v>2</v>
      </c>
      <c r="AB6516" s="7" t="n">
        <v>3</v>
      </c>
      <c r="AC6516" s="7" t="n">
        <v>9</v>
      </c>
      <c r="AD6516" s="7" t="n">
        <v>1</v>
      </c>
      <c r="AE6516" s="12" t="n">
        <f t="normal" ca="1">A6520</f>
        <v>0</v>
      </c>
    </row>
    <row r="6517" spans="1:23">
      <c r="A6517" t="s">
        <v>4</v>
      </c>
      <c r="B6517" s="4" t="s">
        <v>5</v>
      </c>
      <c r="C6517" s="4" t="s">
        <v>11</v>
      </c>
      <c r="D6517" s="4" t="s">
        <v>7</v>
      </c>
      <c r="E6517" s="4" t="s">
        <v>7</v>
      </c>
      <c r="F6517" s="4" t="s">
        <v>8</v>
      </c>
    </row>
    <row r="6518" spans="1:23">
      <c r="A6518" t="n">
        <v>67183</v>
      </c>
      <c r="B6518" s="18" t="n">
        <v>47</v>
      </c>
      <c r="C6518" s="7" t="n">
        <v>61456</v>
      </c>
      <c r="D6518" s="7" t="n">
        <v>0</v>
      </c>
      <c r="E6518" s="7" t="n">
        <v>0</v>
      </c>
      <c r="F6518" s="7" t="s">
        <v>24</v>
      </c>
    </row>
    <row r="6519" spans="1:23">
      <c r="A6519" t="s">
        <v>4</v>
      </c>
      <c r="B6519" s="4" t="s">
        <v>5</v>
      </c>
      <c r="C6519" s="4" t="s">
        <v>7</v>
      </c>
      <c r="D6519" s="4" t="s">
        <v>11</v>
      </c>
      <c r="E6519" s="4" t="s">
        <v>13</v>
      </c>
    </row>
    <row r="6520" spans="1:23">
      <c r="A6520" t="n">
        <v>67196</v>
      </c>
      <c r="B6520" s="17" t="n">
        <v>58</v>
      </c>
      <c r="C6520" s="7" t="n">
        <v>0</v>
      </c>
      <c r="D6520" s="7" t="n">
        <v>300</v>
      </c>
      <c r="E6520" s="7" t="n">
        <v>1</v>
      </c>
    </row>
    <row r="6521" spans="1:23">
      <c r="A6521" t="s">
        <v>4</v>
      </c>
      <c r="B6521" s="4" t="s">
        <v>5</v>
      </c>
      <c r="C6521" s="4" t="s">
        <v>7</v>
      </c>
      <c r="D6521" s="4" t="s">
        <v>11</v>
      </c>
    </row>
    <row r="6522" spans="1:23">
      <c r="A6522" t="n">
        <v>67204</v>
      </c>
      <c r="B6522" s="17" t="n">
        <v>58</v>
      </c>
      <c r="C6522" s="7" t="n">
        <v>255</v>
      </c>
      <c r="D6522" s="7" t="n">
        <v>0</v>
      </c>
    </row>
    <row r="6523" spans="1:23">
      <c r="A6523" t="s">
        <v>4</v>
      </c>
      <c r="B6523" s="4" t="s">
        <v>5</v>
      </c>
      <c r="C6523" s="4" t="s">
        <v>7</v>
      </c>
      <c r="D6523" s="4" t="s">
        <v>7</v>
      </c>
      <c r="E6523" s="4" t="s">
        <v>7</v>
      </c>
      <c r="F6523" s="4" t="s">
        <v>7</v>
      </c>
    </row>
    <row r="6524" spans="1:23">
      <c r="A6524" t="n">
        <v>67208</v>
      </c>
      <c r="B6524" s="9" t="n">
        <v>14</v>
      </c>
      <c r="C6524" s="7" t="n">
        <v>0</v>
      </c>
      <c r="D6524" s="7" t="n">
        <v>0</v>
      </c>
      <c r="E6524" s="7" t="n">
        <v>0</v>
      </c>
      <c r="F6524" s="7" t="n">
        <v>64</v>
      </c>
    </row>
    <row r="6525" spans="1:23">
      <c r="A6525" t="s">
        <v>4</v>
      </c>
      <c r="B6525" s="4" t="s">
        <v>5</v>
      </c>
      <c r="C6525" s="4" t="s">
        <v>7</v>
      </c>
      <c r="D6525" s="4" t="s">
        <v>11</v>
      </c>
    </row>
    <row r="6526" spans="1:23">
      <c r="A6526" t="n">
        <v>67213</v>
      </c>
      <c r="B6526" s="20" t="n">
        <v>22</v>
      </c>
      <c r="C6526" s="7" t="n">
        <v>0</v>
      </c>
      <c r="D6526" s="7" t="n">
        <v>4253</v>
      </c>
    </row>
    <row r="6527" spans="1:23">
      <c r="A6527" t="s">
        <v>4</v>
      </c>
      <c r="B6527" s="4" t="s">
        <v>5</v>
      </c>
      <c r="C6527" s="4" t="s">
        <v>7</v>
      </c>
      <c r="D6527" s="4" t="s">
        <v>11</v>
      </c>
    </row>
    <row r="6528" spans="1:23">
      <c r="A6528" t="n">
        <v>67217</v>
      </c>
      <c r="B6528" s="17" t="n">
        <v>58</v>
      </c>
      <c r="C6528" s="7" t="n">
        <v>5</v>
      </c>
      <c r="D6528" s="7" t="n">
        <v>300</v>
      </c>
    </row>
    <row r="6529" spans="1:31">
      <c r="A6529" t="s">
        <v>4</v>
      </c>
      <c r="B6529" s="4" t="s">
        <v>5</v>
      </c>
      <c r="C6529" s="4" t="s">
        <v>13</v>
      </c>
      <c r="D6529" s="4" t="s">
        <v>11</v>
      </c>
    </row>
    <row r="6530" spans="1:31">
      <c r="A6530" t="n">
        <v>67221</v>
      </c>
      <c r="B6530" s="21" t="n">
        <v>103</v>
      </c>
      <c r="C6530" s="7" t="n">
        <v>0</v>
      </c>
      <c r="D6530" s="7" t="n">
        <v>300</v>
      </c>
    </row>
    <row r="6531" spans="1:31">
      <c r="A6531" t="s">
        <v>4</v>
      </c>
      <c r="B6531" s="4" t="s">
        <v>5</v>
      </c>
      <c r="C6531" s="4" t="s">
        <v>7</v>
      </c>
    </row>
    <row r="6532" spans="1:31">
      <c r="A6532" t="n">
        <v>67228</v>
      </c>
      <c r="B6532" s="22" t="n">
        <v>64</v>
      </c>
      <c r="C6532" s="7" t="n">
        <v>7</v>
      </c>
    </row>
    <row r="6533" spans="1:31">
      <c r="A6533" t="s">
        <v>4</v>
      </c>
      <c r="B6533" s="4" t="s">
        <v>5</v>
      </c>
      <c r="C6533" s="4" t="s">
        <v>7</v>
      </c>
      <c r="D6533" s="4" t="s">
        <v>11</v>
      </c>
    </row>
    <row r="6534" spans="1:31">
      <c r="A6534" t="n">
        <v>67230</v>
      </c>
      <c r="B6534" s="23" t="n">
        <v>72</v>
      </c>
      <c r="C6534" s="7" t="n">
        <v>5</v>
      </c>
      <c r="D6534" s="7" t="n">
        <v>0</v>
      </c>
    </row>
    <row r="6535" spans="1:31">
      <c r="A6535" t="s">
        <v>4</v>
      </c>
      <c r="B6535" s="4" t="s">
        <v>5</v>
      </c>
      <c r="C6535" s="4" t="s">
        <v>7</v>
      </c>
      <c r="D6535" s="16" t="s">
        <v>21</v>
      </c>
      <c r="E6535" s="4" t="s">
        <v>5</v>
      </c>
      <c r="F6535" s="4" t="s">
        <v>7</v>
      </c>
      <c r="G6535" s="4" t="s">
        <v>11</v>
      </c>
      <c r="H6535" s="16" t="s">
        <v>22</v>
      </c>
      <c r="I6535" s="4" t="s">
        <v>7</v>
      </c>
      <c r="J6535" s="4" t="s">
        <v>14</v>
      </c>
      <c r="K6535" s="4" t="s">
        <v>7</v>
      </c>
      <c r="L6535" s="4" t="s">
        <v>7</v>
      </c>
      <c r="M6535" s="4" t="s">
        <v>12</v>
      </c>
    </row>
    <row r="6536" spans="1:31">
      <c r="A6536" t="n">
        <v>67234</v>
      </c>
      <c r="B6536" s="11" t="n">
        <v>5</v>
      </c>
      <c r="C6536" s="7" t="n">
        <v>28</v>
      </c>
      <c r="D6536" s="16" t="s">
        <v>3</v>
      </c>
      <c r="E6536" s="8" t="n">
        <v>162</v>
      </c>
      <c r="F6536" s="7" t="n">
        <v>4</v>
      </c>
      <c r="G6536" s="7" t="n">
        <v>4253</v>
      </c>
      <c r="H6536" s="16" t="s">
        <v>3</v>
      </c>
      <c r="I6536" s="7" t="n">
        <v>0</v>
      </c>
      <c r="J6536" s="7" t="n">
        <v>1</v>
      </c>
      <c r="K6536" s="7" t="n">
        <v>2</v>
      </c>
      <c r="L6536" s="7" t="n">
        <v>1</v>
      </c>
      <c r="M6536" s="12" t="n">
        <f t="normal" ca="1">A6542</f>
        <v>0</v>
      </c>
    </row>
    <row r="6537" spans="1:31">
      <c r="A6537" t="s">
        <v>4</v>
      </c>
      <c r="B6537" s="4" t="s">
        <v>5</v>
      </c>
      <c r="C6537" s="4" t="s">
        <v>7</v>
      </c>
      <c r="D6537" s="4" t="s">
        <v>8</v>
      </c>
    </row>
    <row r="6538" spans="1:31">
      <c r="A6538" t="n">
        <v>67251</v>
      </c>
      <c r="B6538" s="6" t="n">
        <v>2</v>
      </c>
      <c r="C6538" s="7" t="n">
        <v>10</v>
      </c>
      <c r="D6538" s="7" t="s">
        <v>25</v>
      </c>
    </row>
    <row r="6539" spans="1:31">
      <c r="A6539" t="s">
        <v>4</v>
      </c>
      <c r="B6539" s="4" t="s">
        <v>5</v>
      </c>
      <c r="C6539" s="4" t="s">
        <v>11</v>
      </c>
    </row>
    <row r="6540" spans="1:31">
      <c r="A6540" t="n">
        <v>67268</v>
      </c>
      <c r="B6540" s="24" t="n">
        <v>16</v>
      </c>
      <c r="C6540" s="7" t="n">
        <v>0</v>
      </c>
    </row>
    <row r="6541" spans="1:31">
      <c r="A6541" t="s">
        <v>4</v>
      </c>
      <c r="B6541" s="4" t="s">
        <v>5</v>
      </c>
      <c r="C6541" s="4" t="s">
        <v>7</v>
      </c>
      <c r="D6541" s="4" t="s">
        <v>11</v>
      </c>
      <c r="E6541" s="4" t="s">
        <v>11</v>
      </c>
      <c r="F6541" s="4" t="s">
        <v>11</v>
      </c>
      <c r="G6541" s="4" t="s">
        <v>11</v>
      </c>
      <c r="H6541" s="4" t="s">
        <v>11</v>
      </c>
      <c r="I6541" s="4" t="s">
        <v>11</v>
      </c>
      <c r="J6541" s="4" t="s">
        <v>11</v>
      </c>
      <c r="K6541" s="4" t="s">
        <v>11</v>
      </c>
      <c r="L6541" s="4" t="s">
        <v>11</v>
      </c>
      <c r="M6541" s="4" t="s">
        <v>11</v>
      </c>
      <c r="N6541" s="4" t="s">
        <v>14</v>
      </c>
      <c r="O6541" s="4" t="s">
        <v>14</v>
      </c>
      <c r="P6541" s="4" t="s">
        <v>14</v>
      </c>
      <c r="Q6541" s="4" t="s">
        <v>14</v>
      </c>
      <c r="R6541" s="4" t="s">
        <v>7</v>
      </c>
      <c r="S6541" s="4" t="s">
        <v>8</v>
      </c>
    </row>
    <row r="6542" spans="1:31">
      <c r="A6542" t="n">
        <v>67271</v>
      </c>
      <c r="B6542" s="25" t="n">
        <v>75</v>
      </c>
      <c r="C6542" s="7" t="n">
        <v>0</v>
      </c>
      <c r="D6542" s="7" t="n">
        <v>0</v>
      </c>
      <c r="E6542" s="7" t="n">
        <v>0</v>
      </c>
      <c r="F6542" s="7" t="n">
        <v>1024</v>
      </c>
      <c r="G6542" s="7" t="n">
        <v>720</v>
      </c>
      <c r="H6542" s="7" t="n">
        <v>0</v>
      </c>
      <c r="I6542" s="7" t="n">
        <v>0</v>
      </c>
      <c r="J6542" s="7" t="n">
        <v>0</v>
      </c>
      <c r="K6542" s="7" t="n">
        <v>0</v>
      </c>
      <c r="L6542" s="7" t="n">
        <v>1024</v>
      </c>
      <c r="M6542" s="7" t="n">
        <v>720</v>
      </c>
      <c r="N6542" s="7" t="n">
        <v>1065353216</v>
      </c>
      <c r="O6542" s="7" t="n">
        <v>1065353216</v>
      </c>
      <c r="P6542" s="7" t="n">
        <v>1065353216</v>
      </c>
      <c r="Q6542" s="7" t="n">
        <v>0</v>
      </c>
      <c r="R6542" s="7" t="n">
        <v>1</v>
      </c>
      <c r="S6542" s="7" t="s">
        <v>48</v>
      </c>
    </row>
    <row r="6543" spans="1:31">
      <c r="A6543" t="s">
        <v>4</v>
      </c>
      <c r="B6543" s="4" t="s">
        <v>5</v>
      </c>
      <c r="C6543" s="4" t="s">
        <v>7</v>
      </c>
      <c r="D6543" s="4" t="s">
        <v>7</v>
      </c>
      <c r="E6543" s="4" t="s">
        <v>7</v>
      </c>
      <c r="F6543" s="4" t="s">
        <v>13</v>
      </c>
      <c r="G6543" s="4" t="s">
        <v>13</v>
      </c>
      <c r="H6543" s="4" t="s">
        <v>13</v>
      </c>
      <c r="I6543" s="4" t="s">
        <v>13</v>
      </c>
      <c r="J6543" s="4" t="s">
        <v>13</v>
      </c>
    </row>
    <row r="6544" spans="1:31">
      <c r="A6544" t="n">
        <v>67319</v>
      </c>
      <c r="B6544" s="26" t="n">
        <v>76</v>
      </c>
      <c r="C6544" s="7" t="n">
        <v>0</v>
      </c>
      <c r="D6544" s="7" t="n">
        <v>9</v>
      </c>
      <c r="E6544" s="7" t="n">
        <v>2</v>
      </c>
      <c r="F6544" s="7" t="n">
        <v>0</v>
      </c>
      <c r="G6544" s="7" t="n">
        <v>0</v>
      </c>
      <c r="H6544" s="7" t="n">
        <v>0</v>
      </c>
      <c r="I6544" s="7" t="n">
        <v>0</v>
      </c>
      <c r="J6544" s="7" t="n">
        <v>0</v>
      </c>
    </row>
    <row r="6545" spans="1:19">
      <c r="A6545" t="s">
        <v>4</v>
      </c>
      <c r="B6545" s="4" t="s">
        <v>5</v>
      </c>
      <c r="C6545" s="4" t="s">
        <v>11</v>
      </c>
      <c r="D6545" s="4" t="s">
        <v>8</v>
      </c>
      <c r="E6545" s="4" t="s">
        <v>8</v>
      </c>
      <c r="F6545" s="4" t="s">
        <v>8</v>
      </c>
      <c r="G6545" s="4" t="s">
        <v>7</v>
      </c>
      <c r="H6545" s="4" t="s">
        <v>14</v>
      </c>
      <c r="I6545" s="4" t="s">
        <v>13</v>
      </c>
      <c r="J6545" s="4" t="s">
        <v>13</v>
      </c>
      <c r="K6545" s="4" t="s">
        <v>13</v>
      </c>
      <c r="L6545" s="4" t="s">
        <v>13</v>
      </c>
      <c r="M6545" s="4" t="s">
        <v>13</v>
      </c>
      <c r="N6545" s="4" t="s">
        <v>13</v>
      </c>
      <c r="O6545" s="4" t="s">
        <v>13</v>
      </c>
      <c r="P6545" s="4" t="s">
        <v>8</v>
      </c>
      <c r="Q6545" s="4" t="s">
        <v>8</v>
      </c>
      <c r="R6545" s="4" t="s">
        <v>14</v>
      </c>
      <c r="S6545" s="4" t="s">
        <v>7</v>
      </c>
      <c r="T6545" s="4" t="s">
        <v>14</v>
      </c>
      <c r="U6545" s="4" t="s">
        <v>14</v>
      </c>
      <c r="V6545" s="4" t="s">
        <v>11</v>
      </c>
    </row>
    <row r="6546" spans="1:19">
      <c r="A6546" t="n">
        <v>67343</v>
      </c>
      <c r="B6546" s="28" t="n">
        <v>19</v>
      </c>
      <c r="C6546" s="7" t="n">
        <v>6</v>
      </c>
      <c r="D6546" s="7" t="s">
        <v>623</v>
      </c>
      <c r="E6546" s="7" t="s">
        <v>344</v>
      </c>
      <c r="F6546" s="7" t="s">
        <v>17</v>
      </c>
      <c r="G6546" s="7" t="n">
        <v>0</v>
      </c>
      <c r="H6546" s="7" t="n">
        <v>1</v>
      </c>
      <c r="I6546" s="7" t="n">
        <v>0</v>
      </c>
      <c r="J6546" s="7" t="n">
        <v>0</v>
      </c>
      <c r="K6546" s="7" t="n">
        <v>0</v>
      </c>
      <c r="L6546" s="7" t="n">
        <v>0</v>
      </c>
      <c r="M6546" s="7" t="n">
        <v>1</v>
      </c>
      <c r="N6546" s="7" t="n">
        <v>1.60000002384186</v>
      </c>
      <c r="O6546" s="7" t="n">
        <v>0.0900000035762787</v>
      </c>
      <c r="P6546" s="7" t="s">
        <v>17</v>
      </c>
      <c r="Q6546" s="7" t="s">
        <v>17</v>
      </c>
      <c r="R6546" s="7" t="n">
        <v>-1</v>
      </c>
      <c r="S6546" s="7" t="n">
        <v>0</v>
      </c>
      <c r="T6546" s="7" t="n">
        <v>0</v>
      </c>
      <c r="U6546" s="7" t="n">
        <v>0</v>
      </c>
      <c r="V6546" s="7" t="n">
        <v>0</v>
      </c>
    </row>
    <row r="6547" spans="1:19">
      <c r="A6547" t="s">
        <v>4</v>
      </c>
      <c r="B6547" s="4" t="s">
        <v>5</v>
      </c>
      <c r="C6547" s="4" t="s">
        <v>11</v>
      </c>
      <c r="D6547" s="4" t="s">
        <v>7</v>
      </c>
      <c r="E6547" s="4" t="s">
        <v>7</v>
      </c>
      <c r="F6547" s="4" t="s">
        <v>8</v>
      </c>
    </row>
    <row r="6548" spans="1:19">
      <c r="A6548" t="n">
        <v>67416</v>
      </c>
      <c r="B6548" s="29" t="n">
        <v>20</v>
      </c>
      <c r="C6548" s="7" t="n">
        <v>0</v>
      </c>
      <c r="D6548" s="7" t="n">
        <v>3</v>
      </c>
      <c r="E6548" s="7" t="n">
        <v>10</v>
      </c>
      <c r="F6548" s="7" t="s">
        <v>60</v>
      </c>
    </row>
    <row r="6549" spans="1:19">
      <c r="A6549" t="s">
        <v>4</v>
      </c>
      <c r="B6549" s="4" t="s">
        <v>5</v>
      </c>
      <c r="C6549" s="4" t="s">
        <v>11</v>
      </c>
    </row>
    <row r="6550" spans="1:19">
      <c r="A6550" t="n">
        <v>67434</v>
      </c>
      <c r="B6550" s="24" t="n">
        <v>16</v>
      </c>
      <c r="C6550" s="7" t="n">
        <v>0</v>
      </c>
    </row>
    <row r="6551" spans="1:19">
      <c r="A6551" t="s">
        <v>4</v>
      </c>
      <c r="B6551" s="4" t="s">
        <v>5</v>
      </c>
      <c r="C6551" s="4" t="s">
        <v>11</v>
      </c>
      <c r="D6551" s="4" t="s">
        <v>7</v>
      </c>
      <c r="E6551" s="4" t="s">
        <v>7</v>
      </c>
      <c r="F6551" s="4" t="s">
        <v>8</v>
      </c>
    </row>
    <row r="6552" spans="1:19">
      <c r="A6552" t="n">
        <v>67437</v>
      </c>
      <c r="B6552" s="29" t="n">
        <v>20</v>
      </c>
      <c r="C6552" s="7" t="n">
        <v>6</v>
      </c>
      <c r="D6552" s="7" t="n">
        <v>3</v>
      </c>
      <c r="E6552" s="7" t="n">
        <v>10</v>
      </c>
      <c r="F6552" s="7" t="s">
        <v>60</v>
      </c>
    </row>
    <row r="6553" spans="1:19">
      <c r="A6553" t="s">
        <v>4</v>
      </c>
      <c r="B6553" s="4" t="s">
        <v>5</v>
      </c>
      <c r="C6553" s="4" t="s">
        <v>11</v>
      </c>
    </row>
    <row r="6554" spans="1:19">
      <c r="A6554" t="n">
        <v>67455</v>
      </c>
      <c r="B6554" s="24" t="n">
        <v>16</v>
      </c>
      <c r="C6554" s="7" t="n">
        <v>0</v>
      </c>
    </row>
    <row r="6555" spans="1:19">
      <c r="A6555" t="s">
        <v>4</v>
      </c>
      <c r="B6555" s="4" t="s">
        <v>5</v>
      </c>
      <c r="C6555" s="4" t="s">
        <v>7</v>
      </c>
      <c r="D6555" s="4" t="s">
        <v>11</v>
      </c>
      <c r="E6555" s="4" t="s">
        <v>8</v>
      </c>
      <c r="F6555" s="4" t="s">
        <v>8</v>
      </c>
    </row>
    <row r="6556" spans="1:19">
      <c r="A6556" t="n">
        <v>67458</v>
      </c>
      <c r="B6556" s="30" t="n">
        <v>36</v>
      </c>
      <c r="C6556" s="7" t="n">
        <v>10</v>
      </c>
      <c r="D6556" s="7" t="n">
        <v>6</v>
      </c>
      <c r="E6556" s="7" t="s">
        <v>623</v>
      </c>
      <c r="F6556" s="7" t="s">
        <v>17</v>
      </c>
    </row>
    <row r="6557" spans="1:19">
      <c r="A6557" t="s">
        <v>4</v>
      </c>
      <c r="B6557" s="4" t="s">
        <v>5</v>
      </c>
      <c r="C6557" s="4" t="s">
        <v>7</v>
      </c>
      <c r="D6557" s="4" t="s">
        <v>11</v>
      </c>
      <c r="E6557" s="4" t="s">
        <v>7</v>
      </c>
      <c r="F6557" s="4" t="s">
        <v>8</v>
      </c>
      <c r="G6557" s="4" t="s">
        <v>8</v>
      </c>
      <c r="H6557" s="4" t="s">
        <v>8</v>
      </c>
      <c r="I6557" s="4" t="s">
        <v>8</v>
      </c>
      <c r="J6557" s="4" t="s">
        <v>8</v>
      </c>
      <c r="K6557" s="4" t="s">
        <v>8</v>
      </c>
      <c r="L6557" s="4" t="s">
        <v>8</v>
      </c>
      <c r="M6557" s="4" t="s">
        <v>8</v>
      </c>
      <c r="N6557" s="4" t="s">
        <v>8</v>
      </c>
      <c r="O6557" s="4" t="s">
        <v>8</v>
      </c>
      <c r="P6557" s="4" t="s">
        <v>8</v>
      </c>
      <c r="Q6557" s="4" t="s">
        <v>8</v>
      </c>
      <c r="R6557" s="4" t="s">
        <v>8</v>
      </c>
      <c r="S6557" s="4" t="s">
        <v>8</v>
      </c>
      <c r="T6557" s="4" t="s">
        <v>8</v>
      </c>
      <c r="U6557" s="4" t="s">
        <v>8</v>
      </c>
    </row>
    <row r="6558" spans="1:19">
      <c r="A6558" t="n">
        <v>67476</v>
      </c>
      <c r="B6558" s="30" t="n">
        <v>36</v>
      </c>
      <c r="C6558" s="7" t="n">
        <v>8</v>
      </c>
      <c r="D6558" s="7" t="n">
        <v>6</v>
      </c>
      <c r="E6558" s="7" t="n">
        <v>0</v>
      </c>
      <c r="F6558" s="7" t="s">
        <v>63</v>
      </c>
      <c r="G6558" s="7" t="s">
        <v>17</v>
      </c>
      <c r="H6558" s="7" t="s">
        <v>17</v>
      </c>
      <c r="I6558" s="7" t="s">
        <v>17</v>
      </c>
      <c r="J6558" s="7" t="s">
        <v>17</v>
      </c>
      <c r="K6558" s="7" t="s">
        <v>17</v>
      </c>
      <c r="L6558" s="7" t="s">
        <v>17</v>
      </c>
      <c r="M6558" s="7" t="s">
        <v>17</v>
      </c>
      <c r="N6558" s="7" t="s">
        <v>17</v>
      </c>
      <c r="O6558" s="7" t="s">
        <v>17</v>
      </c>
      <c r="P6558" s="7" t="s">
        <v>17</v>
      </c>
      <c r="Q6558" s="7" t="s">
        <v>17</v>
      </c>
      <c r="R6558" s="7" t="s">
        <v>17</v>
      </c>
      <c r="S6558" s="7" t="s">
        <v>17</v>
      </c>
      <c r="T6558" s="7" t="s">
        <v>17</v>
      </c>
      <c r="U6558" s="7" t="s">
        <v>17</v>
      </c>
    </row>
    <row r="6559" spans="1:19">
      <c r="A6559" t="s">
        <v>4</v>
      </c>
      <c r="B6559" s="4" t="s">
        <v>5</v>
      </c>
      <c r="C6559" s="4" t="s">
        <v>7</v>
      </c>
      <c r="D6559" s="4" t="s">
        <v>11</v>
      </c>
      <c r="E6559" s="4" t="s">
        <v>7</v>
      </c>
      <c r="F6559" s="4" t="s">
        <v>12</v>
      </c>
    </row>
    <row r="6560" spans="1:19">
      <c r="A6560" t="n">
        <v>67506</v>
      </c>
      <c r="B6560" s="11" t="n">
        <v>5</v>
      </c>
      <c r="C6560" s="7" t="n">
        <v>30</v>
      </c>
      <c r="D6560" s="7" t="n">
        <v>6471</v>
      </c>
      <c r="E6560" s="7" t="n">
        <v>1</v>
      </c>
      <c r="F6560" s="12" t="n">
        <f t="normal" ca="1">A6566</f>
        <v>0</v>
      </c>
    </row>
    <row r="6561" spans="1:22">
      <c r="A6561" t="s">
        <v>4</v>
      </c>
      <c r="B6561" s="4" t="s">
        <v>5</v>
      </c>
      <c r="C6561" s="4" t="s">
        <v>7</v>
      </c>
      <c r="D6561" s="4" t="s">
        <v>11</v>
      </c>
      <c r="E6561" s="4" t="s">
        <v>8</v>
      </c>
      <c r="F6561" s="4" t="s">
        <v>8</v>
      </c>
    </row>
    <row r="6562" spans="1:22">
      <c r="A6562" t="n">
        <v>67515</v>
      </c>
      <c r="B6562" s="30" t="n">
        <v>36</v>
      </c>
      <c r="C6562" s="7" t="n">
        <v>10</v>
      </c>
      <c r="D6562" s="7" t="n">
        <v>0</v>
      </c>
      <c r="E6562" s="7" t="s">
        <v>61</v>
      </c>
      <c r="F6562" s="7" t="s">
        <v>17</v>
      </c>
    </row>
    <row r="6563" spans="1:22">
      <c r="A6563" t="s">
        <v>4</v>
      </c>
      <c r="B6563" s="4" t="s">
        <v>5</v>
      </c>
      <c r="C6563" s="4" t="s">
        <v>7</v>
      </c>
      <c r="D6563" s="4" t="s">
        <v>11</v>
      </c>
      <c r="E6563" s="4" t="s">
        <v>7</v>
      </c>
      <c r="F6563" s="4" t="s">
        <v>8</v>
      </c>
      <c r="G6563" s="4" t="s">
        <v>8</v>
      </c>
      <c r="H6563" s="4" t="s">
        <v>8</v>
      </c>
      <c r="I6563" s="4" t="s">
        <v>8</v>
      </c>
      <c r="J6563" s="4" t="s">
        <v>8</v>
      </c>
      <c r="K6563" s="4" t="s">
        <v>8</v>
      </c>
      <c r="L6563" s="4" t="s">
        <v>8</v>
      </c>
      <c r="M6563" s="4" t="s">
        <v>8</v>
      </c>
      <c r="N6563" s="4" t="s">
        <v>8</v>
      </c>
      <c r="O6563" s="4" t="s">
        <v>8</v>
      </c>
      <c r="P6563" s="4" t="s">
        <v>8</v>
      </c>
      <c r="Q6563" s="4" t="s">
        <v>8</v>
      </c>
      <c r="R6563" s="4" t="s">
        <v>8</v>
      </c>
      <c r="S6563" s="4" t="s">
        <v>8</v>
      </c>
      <c r="T6563" s="4" t="s">
        <v>8</v>
      </c>
      <c r="U6563" s="4" t="s">
        <v>8</v>
      </c>
    </row>
    <row r="6564" spans="1:22">
      <c r="A6564" t="n">
        <v>67533</v>
      </c>
      <c r="B6564" s="30" t="n">
        <v>36</v>
      </c>
      <c r="C6564" s="7" t="n">
        <v>8</v>
      </c>
      <c r="D6564" s="7" t="n">
        <v>0</v>
      </c>
      <c r="E6564" s="7" t="n">
        <v>0</v>
      </c>
      <c r="F6564" s="7" t="s">
        <v>62</v>
      </c>
      <c r="G6564" s="7" t="s">
        <v>63</v>
      </c>
      <c r="H6564" s="7" t="s">
        <v>17</v>
      </c>
      <c r="I6564" s="7" t="s">
        <v>17</v>
      </c>
      <c r="J6564" s="7" t="s">
        <v>17</v>
      </c>
      <c r="K6564" s="7" t="s">
        <v>17</v>
      </c>
      <c r="L6564" s="7" t="s">
        <v>17</v>
      </c>
      <c r="M6564" s="7" t="s">
        <v>17</v>
      </c>
      <c r="N6564" s="7" t="s">
        <v>17</v>
      </c>
      <c r="O6564" s="7" t="s">
        <v>17</v>
      </c>
      <c r="P6564" s="7" t="s">
        <v>17</v>
      </c>
      <c r="Q6564" s="7" t="s">
        <v>17</v>
      </c>
      <c r="R6564" s="7" t="s">
        <v>17</v>
      </c>
      <c r="S6564" s="7" t="s">
        <v>17</v>
      </c>
      <c r="T6564" s="7" t="s">
        <v>17</v>
      </c>
      <c r="U6564" s="7" t="s">
        <v>17</v>
      </c>
    </row>
    <row r="6565" spans="1:22">
      <c r="A6565" t="s">
        <v>4</v>
      </c>
      <c r="B6565" s="4" t="s">
        <v>5</v>
      </c>
      <c r="C6565" s="4" t="s">
        <v>7</v>
      </c>
    </row>
    <row r="6566" spans="1:22">
      <c r="A6566" t="n">
        <v>67572</v>
      </c>
      <c r="B6566" s="31" t="n">
        <v>116</v>
      </c>
      <c r="C6566" s="7" t="n">
        <v>0</v>
      </c>
    </row>
    <row r="6567" spans="1:22">
      <c r="A6567" t="s">
        <v>4</v>
      </c>
      <c r="B6567" s="4" t="s">
        <v>5</v>
      </c>
      <c r="C6567" s="4" t="s">
        <v>7</v>
      </c>
      <c r="D6567" s="4" t="s">
        <v>11</v>
      </c>
    </row>
    <row r="6568" spans="1:22">
      <c r="A6568" t="n">
        <v>67574</v>
      </c>
      <c r="B6568" s="31" t="n">
        <v>116</v>
      </c>
      <c r="C6568" s="7" t="n">
        <v>2</v>
      </c>
      <c r="D6568" s="7" t="n">
        <v>1</v>
      </c>
    </row>
    <row r="6569" spans="1:22">
      <c r="A6569" t="s">
        <v>4</v>
      </c>
      <c r="B6569" s="4" t="s">
        <v>5</v>
      </c>
      <c r="C6569" s="4" t="s">
        <v>7</v>
      </c>
      <c r="D6569" s="4" t="s">
        <v>14</v>
      </c>
    </row>
    <row r="6570" spans="1:22">
      <c r="A6570" t="n">
        <v>67578</v>
      </c>
      <c r="B6570" s="31" t="n">
        <v>116</v>
      </c>
      <c r="C6570" s="7" t="n">
        <v>5</v>
      </c>
      <c r="D6570" s="7" t="n">
        <v>1103626240</v>
      </c>
    </row>
    <row r="6571" spans="1:22">
      <c r="A6571" t="s">
        <v>4</v>
      </c>
      <c r="B6571" s="4" t="s">
        <v>5</v>
      </c>
      <c r="C6571" s="4" t="s">
        <v>7</v>
      </c>
      <c r="D6571" s="4" t="s">
        <v>11</v>
      </c>
    </row>
    <row r="6572" spans="1:22">
      <c r="A6572" t="n">
        <v>67584</v>
      </c>
      <c r="B6572" s="31" t="n">
        <v>116</v>
      </c>
      <c r="C6572" s="7" t="n">
        <v>6</v>
      </c>
      <c r="D6572" s="7" t="n">
        <v>1</v>
      </c>
    </row>
    <row r="6573" spans="1:22">
      <c r="A6573" t="s">
        <v>4</v>
      </c>
      <c r="B6573" s="4" t="s">
        <v>5</v>
      </c>
      <c r="C6573" s="4" t="s">
        <v>7</v>
      </c>
      <c r="D6573" s="4" t="s">
        <v>7</v>
      </c>
      <c r="E6573" s="4" t="s">
        <v>7</v>
      </c>
      <c r="F6573" s="4" t="s">
        <v>7</v>
      </c>
    </row>
    <row r="6574" spans="1:22">
      <c r="A6574" t="n">
        <v>67588</v>
      </c>
      <c r="B6574" s="9" t="n">
        <v>14</v>
      </c>
      <c r="C6574" s="7" t="n">
        <v>0</v>
      </c>
      <c r="D6574" s="7" t="n">
        <v>4</v>
      </c>
      <c r="E6574" s="7" t="n">
        <v>0</v>
      </c>
      <c r="F6574" s="7" t="n">
        <v>0</v>
      </c>
    </row>
    <row r="6575" spans="1:22">
      <c r="A6575" t="s">
        <v>4</v>
      </c>
      <c r="B6575" s="4" t="s">
        <v>5</v>
      </c>
      <c r="C6575" s="4" t="s">
        <v>11</v>
      </c>
      <c r="D6575" s="4" t="s">
        <v>13</v>
      </c>
      <c r="E6575" s="4" t="s">
        <v>13</v>
      </c>
      <c r="F6575" s="4" t="s">
        <v>13</v>
      </c>
      <c r="G6575" s="4" t="s">
        <v>13</v>
      </c>
    </row>
    <row r="6576" spans="1:22">
      <c r="A6576" t="n">
        <v>67593</v>
      </c>
      <c r="B6576" s="32" t="n">
        <v>46</v>
      </c>
      <c r="C6576" s="7" t="n">
        <v>0</v>
      </c>
      <c r="D6576" s="7" t="n">
        <v>-2.09999990463257</v>
      </c>
      <c r="E6576" s="7" t="n">
        <v>-0.5</v>
      </c>
      <c r="F6576" s="7" t="n">
        <v>-11.1199998855591</v>
      </c>
      <c r="G6576" s="7" t="n">
        <v>215.100006103516</v>
      </c>
    </row>
    <row r="6577" spans="1:21">
      <c r="A6577" t="s">
        <v>4</v>
      </c>
      <c r="B6577" s="4" t="s">
        <v>5</v>
      </c>
      <c r="C6577" s="4" t="s">
        <v>11</v>
      </c>
      <c r="D6577" s="4" t="s">
        <v>7</v>
      </c>
      <c r="E6577" s="4" t="s">
        <v>8</v>
      </c>
      <c r="F6577" s="4" t="s">
        <v>13</v>
      </c>
      <c r="G6577" s="4" t="s">
        <v>13</v>
      </c>
      <c r="H6577" s="4" t="s">
        <v>13</v>
      </c>
    </row>
    <row r="6578" spans="1:21">
      <c r="A6578" t="n">
        <v>67612</v>
      </c>
      <c r="B6578" s="33" t="n">
        <v>48</v>
      </c>
      <c r="C6578" s="7" t="n">
        <v>0</v>
      </c>
      <c r="D6578" s="7" t="n">
        <v>0</v>
      </c>
      <c r="E6578" s="7" t="s">
        <v>62</v>
      </c>
      <c r="F6578" s="7" t="n">
        <v>0</v>
      </c>
      <c r="G6578" s="7" t="n">
        <v>1</v>
      </c>
      <c r="H6578" s="7" t="n">
        <v>0</v>
      </c>
    </row>
    <row r="6579" spans="1:21">
      <c r="A6579" t="s">
        <v>4</v>
      </c>
      <c r="B6579" s="4" t="s">
        <v>5</v>
      </c>
      <c r="C6579" s="4" t="s">
        <v>11</v>
      </c>
      <c r="D6579" s="4" t="s">
        <v>13</v>
      </c>
      <c r="E6579" s="4" t="s">
        <v>13</v>
      </c>
      <c r="F6579" s="4" t="s">
        <v>13</v>
      </c>
      <c r="G6579" s="4" t="s">
        <v>13</v>
      </c>
    </row>
    <row r="6580" spans="1:21">
      <c r="A6580" t="n">
        <v>67638</v>
      </c>
      <c r="B6580" s="32" t="n">
        <v>46</v>
      </c>
      <c r="C6580" s="7" t="n">
        <v>6</v>
      </c>
      <c r="D6580" s="7" t="n">
        <v>-6.13000011444092</v>
      </c>
      <c r="E6580" s="7" t="n">
        <v>0.159999996423721</v>
      </c>
      <c r="F6580" s="7" t="n">
        <v>2</v>
      </c>
      <c r="G6580" s="7" t="n">
        <v>180</v>
      </c>
    </row>
    <row r="6581" spans="1:21">
      <c r="A6581" t="s">
        <v>4</v>
      </c>
      <c r="B6581" s="4" t="s">
        <v>5</v>
      </c>
      <c r="C6581" s="4" t="s">
        <v>7</v>
      </c>
      <c r="D6581" s="4" t="s">
        <v>7</v>
      </c>
      <c r="E6581" s="4" t="s">
        <v>13</v>
      </c>
      <c r="F6581" s="4" t="s">
        <v>13</v>
      </c>
      <c r="G6581" s="4" t="s">
        <v>13</v>
      </c>
      <c r="H6581" s="4" t="s">
        <v>11</v>
      </c>
    </row>
    <row r="6582" spans="1:21">
      <c r="A6582" t="n">
        <v>67657</v>
      </c>
      <c r="B6582" s="35" t="n">
        <v>45</v>
      </c>
      <c r="C6582" s="7" t="n">
        <v>2</v>
      </c>
      <c r="D6582" s="7" t="n">
        <v>3</v>
      </c>
      <c r="E6582" s="7" t="n">
        <v>-2.03999996185303</v>
      </c>
      <c r="F6582" s="7" t="n">
        <v>0.0900000035762787</v>
      </c>
      <c r="G6582" s="7" t="n">
        <v>-11.039999961853</v>
      </c>
      <c r="H6582" s="7" t="n">
        <v>0</v>
      </c>
    </row>
    <row r="6583" spans="1:21">
      <c r="A6583" t="s">
        <v>4</v>
      </c>
      <c r="B6583" s="4" t="s">
        <v>5</v>
      </c>
      <c r="C6583" s="4" t="s">
        <v>7</v>
      </c>
      <c r="D6583" s="4" t="s">
        <v>7</v>
      </c>
      <c r="E6583" s="4" t="s">
        <v>13</v>
      </c>
      <c r="F6583" s="4" t="s">
        <v>13</v>
      </c>
      <c r="G6583" s="4" t="s">
        <v>13</v>
      </c>
      <c r="H6583" s="4" t="s">
        <v>11</v>
      </c>
      <c r="I6583" s="4" t="s">
        <v>7</v>
      </c>
    </row>
    <row r="6584" spans="1:21">
      <c r="A6584" t="n">
        <v>67674</v>
      </c>
      <c r="B6584" s="35" t="n">
        <v>45</v>
      </c>
      <c r="C6584" s="7" t="n">
        <v>4</v>
      </c>
      <c r="D6584" s="7" t="n">
        <v>3</v>
      </c>
      <c r="E6584" s="7" t="n">
        <v>17.5900001525879</v>
      </c>
      <c r="F6584" s="7" t="n">
        <v>201.940002441406</v>
      </c>
      <c r="G6584" s="7" t="n">
        <v>-5</v>
      </c>
      <c r="H6584" s="7" t="n">
        <v>0</v>
      </c>
      <c r="I6584" s="7" t="n">
        <v>0</v>
      </c>
    </row>
    <row r="6585" spans="1:21">
      <c r="A6585" t="s">
        <v>4</v>
      </c>
      <c r="B6585" s="4" t="s">
        <v>5</v>
      </c>
      <c r="C6585" s="4" t="s">
        <v>7</v>
      </c>
      <c r="D6585" s="4" t="s">
        <v>7</v>
      </c>
      <c r="E6585" s="4" t="s">
        <v>13</v>
      </c>
      <c r="F6585" s="4" t="s">
        <v>11</v>
      </c>
    </row>
    <row r="6586" spans="1:21">
      <c r="A6586" t="n">
        <v>67692</v>
      </c>
      <c r="B6586" s="35" t="n">
        <v>45</v>
      </c>
      <c r="C6586" s="7" t="n">
        <v>5</v>
      </c>
      <c r="D6586" s="7" t="n">
        <v>3</v>
      </c>
      <c r="E6586" s="7" t="n">
        <v>1.39999997615814</v>
      </c>
      <c r="F6586" s="7" t="n">
        <v>0</v>
      </c>
    </row>
    <row r="6587" spans="1:21">
      <c r="A6587" t="s">
        <v>4</v>
      </c>
      <c r="B6587" s="4" t="s">
        <v>5</v>
      </c>
      <c r="C6587" s="4" t="s">
        <v>7</v>
      </c>
      <c r="D6587" s="4" t="s">
        <v>7</v>
      </c>
      <c r="E6587" s="4" t="s">
        <v>13</v>
      </c>
      <c r="F6587" s="4" t="s">
        <v>11</v>
      </c>
    </row>
    <row r="6588" spans="1:21">
      <c r="A6588" t="n">
        <v>67701</v>
      </c>
      <c r="B6588" s="35" t="n">
        <v>45</v>
      </c>
      <c r="C6588" s="7" t="n">
        <v>11</v>
      </c>
      <c r="D6588" s="7" t="n">
        <v>3</v>
      </c>
      <c r="E6588" s="7" t="n">
        <v>31.6000003814697</v>
      </c>
      <c r="F6588" s="7" t="n">
        <v>0</v>
      </c>
    </row>
    <row r="6589" spans="1:21">
      <c r="A6589" t="s">
        <v>4</v>
      </c>
      <c r="B6589" s="4" t="s">
        <v>5</v>
      </c>
      <c r="C6589" s="4" t="s">
        <v>7</v>
      </c>
      <c r="D6589" s="4" t="s">
        <v>11</v>
      </c>
      <c r="E6589" s="4" t="s">
        <v>8</v>
      </c>
      <c r="F6589" s="4" t="s">
        <v>8</v>
      </c>
      <c r="G6589" s="4" t="s">
        <v>8</v>
      </c>
      <c r="H6589" s="4" t="s">
        <v>8</v>
      </c>
    </row>
    <row r="6590" spans="1:21">
      <c r="A6590" t="n">
        <v>67710</v>
      </c>
      <c r="B6590" s="38" t="n">
        <v>51</v>
      </c>
      <c r="C6590" s="7" t="n">
        <v>3</v>
      </c>
      <c r="D6590" s="7" t="n">
        <v>0</v>
      </c>
      <c r="E6590" s="7" t="s">
        <v>218</v>
      </c>
      <c r="F6590" s="7" t="s">
        <v>109</v>
      </c>
      <c r="G6590" s="7" t="s">
        <v>86</v>
      </c>
      <c r="H6590" s="7" t="s">
        <v>87</v>
      </c>
    </row>
    <row r="6591" spans="1:21">
      <c r="A6591" t="s">
        <v>4</v>
      </c>
      <c r="B6591" s="4" t="s">
        <v>5</v>
      </c>
      <c r="C6591" s="4" t="s">
        <v>7</v>
      </c>
      <c r="D6591" s="4" t="s">
        <v>11</v>
      </c>
      <c r="E6591" s="4" t="s">
        <v>13</v>
      </c>
    </row>
    <row r="6592" spans="1:21">
      <c r="A6592" t="n">
        <v>67723</v>
      </c>
      <c r="B6592" s="17" t="n">
        <v>58</v>
      </c>
      <c r="C6592" s="7" t="n">
        <v>100</v>
      </c>
      <c r="D6592" s="7" t="n">
        <v>1000</v>
      </c>
      <c r="E6592" s="7" t="n">
        <v>1</v>
      </c>
    </row>
    <row r="6593" spans="1:9">
      <c r="A6593" t="s">
        <v>4</v>
      </c>
      <c r="B6593" s="4" t="s">
        <v>5</v>
      </c>
      <c r="C6593" s="4" t="s">
        <v>7</v>
      </c>
      <c r="D6593" s="4" t="s">
        <v>11</v>
      </c>
    </row>
    <row r="6594" spans="1:9">
      <c r="A6594" t="n">
        <v>67731</v>
      </c>
      <c r="B6594" s="17" t="n">
        <v>58</v>
      </c>
      <c r="C6594" s="7" t="n">
        <v>255</v>
      </c>
      <c r="D6594" s="7" t="n">
        <v>0</v>
      </c>
    </row>
    <row r="6595" spans="1:9">
      <c r="A6595" t="s">
        <v>4</v>
      </c>
      <c r="B6595" s="4" t="s">
        <v>5</v>
      </c>
      <c r="C6595" s="4" t="s">
        <v>7</v>
      </c>
      <c r="D6595" s="4" t="s">
        <v>11</v>
      </c>
      <c r="E6595" s="4" t="s">
        <v>8</v>
      </c>
    </row>
    <row r="6596" spans="1:9">
      <c r="A6596" t="n">
        <v>67735</v>
      </c>
      <c r="B6596" s="38" t="n">
        <v>51</v>
      </c>
      <c r="C6596" s="7" t="n">
        <v>4</v>
      </c>
      <c r="D6596" s="7" t="n">
        <v>0</v>
      </c>
      <c r="E6596" s="7" t="s">
        <v>323</v>
      </c>
    </row>
    <row r="6597" spans="1:9">
      <c r="A6597" t="s">
        <v>4</v>
      </c>
      <c r="B6597" s="4" t="s">
        <v>5</v>
      </c>
      <c r="C6597" s="4" t="s">
        <v>11</v>
      </c>
    </row>
    <row r="6598" spans="1:9">
      <c r="A6598" t="n">
        <v>67750</v>
      </c>
      <c r="B6598" s="24" t="n">
        <v>16</v>
      </c>
      <c r="C6598" s="7" t="n">
        <v>0</v>
      </c>
    </row>
    <row r="6599" spans="1:9">
      <c r="A6599" t="s">
        <v>4</v>
      </c>
      <c r="B6599" s="4" t="s">
        <v>5</v>
      </c>
      <c r="C6599" s="4" t="s">
        <v>11</v>
      </c>
      <c r="D6599" s="4" t="s">
        <v>79</v>
      </c>
      <c r="E6599" s="4" t="s">
        <v>7</v>
      </c>
      <c r="F6599" s="4" t="s">
        <v>7</v>
      </c>
    </row>
    <row r="6600" spans="1:9">
      <c r="A6600" t="n">
        <v>67753</v>
      </c>
      <c r="B6600" s="39" t="n">
        <v>26</v>
      </c>
      <c r="C6600" s="7" t="n">
        <v>0</v>
      </c>
      <c r="D6600" s="7" t="s">
        <v>477</v>
      </c>
      <c r="E6600" s="7" t="n">
        <v>2</v>
      </c>
      <c r="F6600" s="7" t="n">
        <v>0</v>
      </c>
    </row>
    <row r="6601" spans="1:9">
      <c r="A6601" t="s">
        <v>4</v>
      </c>
      <c r="B6601" s="4" t="s">
        <v>5</v>
      </c>
    </row>
    <row r="6602" spans="1:9">
      <c r="A6602" t="n">
        <v>67787</v>
      </c>
      <c r="B6602" s="40" t="n">
        <v>28</v>
      </c>
    </row>
    <row r="6603" spans="1:9">
      <c r="A6603" t="s">
        <v>4</v>
      </c>
      <c r="B6603" s="4" t="s">
        <v>5</v>
      </c>
      <c r="C6603" s="4" t="s">
        <v>11</v>
      </c>
      <c r="D6603" s="4" t="s">
        <v>13</v>
      </c>
      <c r="E6603" s="4" t="s">
        <v>13</v>
      </c>
      <c r="F6603" s="4" t="s">
        <v>13</v>
      </c>
      <c r="G6603" s="4" t="s">
        <v>11</v>
      </c>
      <c r="H6603" s="4" t="s">
        <v>11</v>
      </c>
    </row>
    <row r="6604" spans="1:9">
      <c r="A6604" t="n">
        <v>67788</v>
      </c>
      <c r="B6604" s="45" t="n">
        <v>60</v>
      </c>
      <c r="C6604" s="7" t="n">
        <v>0</v>
      </c>
      <c r="D6604" s="7" t="n">
        <v>0</v>
      </c>
      <c r="E6604" s="7" t="n">
        <v>25</v>
      </c>
      <c r="F6604" s="7" t="n">
        <v>0</v>
      </c>
      <c r="G6604" s="7" t="n">
        <v>1000</v>
      </c>
      <c r="H6604" s="7" t="n">
        <v>0</v>
      </c>
    </row>
    <row r="6605" spans="1:9">
      <c r="A6605" t="s">
        <v>4</v>
      </c>
      <c r="B6605" s="4" t="s">
        <v>5</v>
      </c>
      <c r="C6605" s="4" t="s">
        <v>11</v>
      </c>
    </row>
    <row r="6606" spans="1:9">
      <c r="A6606" t="n">
        <v>67807</v>
      </c>
      <c r="B6606" s="24" t="n">
        <v>16</v>
      </c>
      <c r="C6606" s="7" t="n">
        <v>500</v>
      </c>
    </row>
    <row r="6607" spans="1:9">
      <c r="A6607" t="s">
        <v>4</v>
      </c>
      <c r="B6607" s="4" t="s">
        <v>5</v>
      </c>
      <c r="C6607" s="4" t="s">
        <v>7</v>
      </c>
      <c r="D6607" s="4" t="s">
        <v>11</v>
      </c>
      <c r="E6607" s="4" t="s">
        <v>8</v>
      </c>
    </row>
    <row r="6608" spans="1:9">
      <c r="A6608" t="n">
        <v>67810</v>
      </c>
      <c r="B6608" s="38" t="n">
        <v>51</v>
      </c>
      <c r="C6608" s="7" t="n">
        <v>4</v>
      </c>
      <c r="D6608" s="7" t="n">
        <v>0</v>
      </c>
      <c r="E6608" s="7" t="s">
        <v>409</v>
      </c>
    </row>
    <row r="6609" spans="1:8">
      <c r="A6609" t="s">
        <v>4</v>
      </c>
      <c r="B6609" s="4" t="s">
        <v>5</v>
      </c>
      <c r="C6609" s="4" t="s">
        <v>11</v>
      </c>
    </row>
    <row r="6610" spans="1:8">
      <c r="A6610" t="n">
        <v>67824</v>
      </c>
      <c r="B6610" s="24" t="n">
        <v>16</v>
      </c>
      <c r="C6610" s="7" t="n">
        <v>0</v>
      </c>
    </row>
    <row r="6611" spans="1:8">
      <c r="A6611" t="s">
        <v>4</v>
      </c>
      <c r="B6611" s="4" t="s">
        <v>5</v>
      </c>
      <c r="C6611" s="4" t="s">
        <v>11</v>
      </c>
      <c r="D6611" s="4" t="s">
        <v>79</v>
      </c>
      <c r="E6611" s="4" t="s">
        <v>7</v>
      </c>
      <c r="F6611" s="4" t="s">
        <v>7</v>
      </c>
    </row>
    <row r="6612" spans="1:8">
      <c r="A6612" t="n">
        <v>67827</v>
      </c>
      <c r="B6612" s="39" t="n">
        <v>26</v>
      </c>
      <c r="C6612" s="7" t="n">
        <v>0</v>
      </c>
      <c r="D6612" s="7" t="s">
        <v>410</v>
      </c>
      <c r="E6612" s="7" t="n">
        <v>2</v>
      </c>
      <c r="F6612" s="7" t="n">
        <v>0</v>
      </c>
    </row>
    <row r="6613" spans="1:8">
      <c r="A6613" t="s">
        <v>4</v>
      </c>
      <c r="B6613" s="4" t="s">
        <v>5</v>
      </c>
    </row>
    <row r="6614" spans="1:8">
      <c r="A6614" t="n">
        <v>67864</v>
      </c>
      <c r="B6614" s="40" t="n">
        <v>28</v>
      </c>
    </row>
    <row r="6615" spans="1:8">
      <c r="A6615" t="s">
        <v>4</v>
      </c>
      <c r="B6615" s="4" t="s">
        <v>5</v>
      </c>
      <c r="C6615" s="4" t="s">
        <v>11</v>
      </c>
      <c r="D6615" s="4" t="s">
        <v>7</v>
      </c>
    </row>
    <row r="6616" spans="1:8">
      <c r="A6616" t="n">
        <v>67865</v>
      </c>
      <c r="B6616" s="44" t="n">
        <v>89</v>
      </c>
      <c r="C6616" s="7" t="n">
        <v>65533</v>
      </c>
      <c r="D6616" s="7" t="n">
        <v>1</v>
      </c>
    </row>
    <row r="6617" spans="1:8">
      <c r="A6617" t="s">
        <v>4</v>
      </c>
      <c r="B6617" s="4" t="s">
        <v>5</v>
      </c>
      <c r="C6617" s="4" t="s">
        <v>7</v>
      </c>
      <c r="D6617" s="4" t="s">
        <v>11</v>
      </c>
      <c r="E6617" s="4" t="s">
        <v>13</v>
      </c>
    </row>
    <row r="6618" spans="1:8">
      <c r="A6618" t="n">
        <v>67869</v>
      </c>
      <c r="B6618" s="17" t="n">
        <v>58</v>
      </c>
      <c r="C6618" s="7" t="n">
        <v>101</v>
      </c>
      <c r="D6618" s="7" t="n">
        <v>500</v>
      </c>
      <c r="E6618" s="7" t="n">
        <v>1</v>
      </c>
    </row>
    <row r="6619" spans="1:8">
      <c r="A6619" t="s">
        <v>4</v>
      </c>
      <c r="B6619" s="4" t="s">
        <v>5</v>
      </c>
      <c r="C6619" s="4" t="s">
        <v>7</v>
      </c>
      <c r="D6619" s="4" t="s">
        <v>11</v>
      </c>
    </row>
    <row r="6620" spans="1:8">
      <c r="A6620" t="n">
        <v>67877</v>
      </c>
      <c r="B6620" s="17" t="n">
        <v>58</v>
      </c>
      <c r="C6620" s="7" t="n">
        <v>254</v>
      </c>
      <c r="D6620" s="7" t="n">
        <v>0</v>
      </c>
    </row>
    <row r="6621" spans="1:8">
      <c r="A6621" t="s">
        <v>4</v>
      </c>
      <c r="B6621" s="4" t="s">
        <v>5</v>
      </c>
      <c r="C6621" s="4" t="s">
        <v>7</v>
      </c>
      <c r="D6621" s="4" t="s">
        <v>7</v>
      </c>
      <c r="E6621" s="4" t="s">
        <v>13</v>
      </c>
      <c r="F6621" s="4" t="s">
        <v>13</v>
      </c>
      <c r="G6621" s="4" t="s">
        <v>13</v>
      </c>
      <c r="H6621" s="4" t="s">
        <v>11</v>
      </c>
    </row>
    <row r="6622" spans="1:8">
      <c r="A6622" t="n">
        <v>67881</v>
      </c>
      <c r="B6622" s="35" t="n">
        <v>45</v>
      </c>
      <c r="C6622" s="7" t="n">
        <v>2</v>
      </c>
      <c r="D6622" s="7" t="n">
        <v>3</v>
      </c>
      <c r="E6622" s="7" t="n">
        <v>-2.04999995231628</v>
      </c>
      <c r="F6622" s="7" t="n">
        <v>0.100000001490116</v>
      </c>
      <c r="G6622" s="7" t="n">
        <v>-11.0600004196167</v>
      </c>
      <c r="H6622" s="7" t="n">
        <v>0</v>
      </c>
    </row>
    <row r="6623" spans="1:8">
      <c r="A6623" t="s">
        <v>4</v>
      </c>
      <c r="B6623" s="4" t="s">
        <v>5</v>
      </c>
      <c r="C6623" s="4" t="s">
        <v>7</v>
      </c>
      <c r="D6623" s="4" t="s">
        <v>7</v>
      </c>
      <c r="E6623" s="4" t="s">
        <v>13</v>
      </c>
      <c r="F6623" s="4" t="s">
        <v>13</v>
      </c>
      <c r="G6623" s="4" t="s">
        <v>13</v>
      </c>
      <c r="H6623" s="4" t="s">
        <v>11</v>
      </c>
      <c r="I6623" s="4" t="s">
        <v>7</v>
      </c>
    </row>
    <row r="6624" spans="1:8">
      <c r="A6624" t="n">
        <v>67898</v>
      </c>
      <c r="B6624" s="35" t="n">
        <v>45</v>
      </c>
      <c r="C6624" s="7" t="n">
        <v>4</v>
      </c>
      <c r="D6624" s="7" t="n">
        <v>3</v>
      </c>
      <c r="E6624" s="7" t="n">
        <v>8.80000019073486</v>
      </c>
      <c r="F6624" s="7" t="n">
        <v>266.540008544922</v>
      </c>
      <c r="G6624" s="7" t="n">
        <v>0</v>
      </c>
      <c r="H6624" s="7" t="n">
        <v>0</v>
      </c>
      <c r="I6624" s="7" t="n">
        <v>0</v>
      </c>
    </row>
    <row r="6625" spans="1:9">
      <c r="A6625" t="s">
        <v>4</v>
      </c>
      <c r="B6625" s="4" t="s">
        <v>5</v>
      </c>
      <c r="C6625" s="4" t="s">
        <v>7</v>
      </c>
      <c r="D6625" s="4" t="s">
        <v>7</v>
      </c>
      <c r="E6625" s="4" t="s">
        <v>13</v>
      </c>
      <c r="F6625" s="4" t="s">
        <v>11</v>
      </c>
    </row>
    <row r="6626" spans="1:9">
      <c r="A6626" t="n">
        <v>67916</v>
      </c>
      <c r="B6626" s="35" t="n">
        <v>45</v>
      </c>
      <c r="C6626" s="7" t="n">
        <v>5</v>
      </c>
      <c r="D6626" s="7" t="n">
        <v>3</v>
      </c>
      <c r="E6626" s="7" t="n">
        <v>1.39999997615814</v>
      </c>
      <c r="F6626" s="7" t="n">
        <v>0</v>
      </c>
    </row>
    <row r="6627" spans="1:9">
      <c r="A6627" t="s">
        <v>4</v>
      </c>
      <c r="B6627" s="4" t="s">
        <v>5</v>
      </c>
      <c r="C6627" s="4" t="s">
        <v>7</v>
      </c>
      <c r="D6627" s="4" t="s">
        <v>7</v>
      </c>
      <c r="E6627" s="4" t="s">
        <v>13</v>
      </c>
      <c r="F6627" s="4" t="s">
        <v>11</v>
      </c>
    </row>
    <row r="6628" spans="1:9">
      <c r="A6628" t="n">
        <v>67925</v>
      </c>
      <c r="B6628" s="35" t="n">
        <v>45</v>
      </c>
      <c r="C6628" s="7" t="n">
        <v>11</v>
      </c>
      <c r="D6628" s="7" t="n">
        <v>3</v>
      </c>
      <c r="E6628" s="7" t="n">
        <v>31.6000003814697</v>
      </c>
      <c r="F6628" s="7" t="n">
        <v>0</v>
      </c>
    </row>
    <row r="6629" spans="1:9">
      <c r="A6629" t="s">
        <v>4</v>
      </c>
      <c r="B6629" s="4" t="s">
        <v>5</v>
      </c>
      <c r="C6629" s="4" t="s">
        <v>7</v>
      </c>
      <c r="D6629" s="4" t="s">
        <v>7</v>
      </c>
      <c r="E6629" s="4" t="s">
        <v>13</v>
      </c>
      <c r="F6629" s="4" t="s">
        <v>13</v>
      </c>
      <c r="G6629" s="4" t="s">
        <v>13</v>
      </c>
      <c r="H6629" s="4" t="s">
        <v>11</v>
      </c>
    </row>
    <row r="6630" spans="1:9">
      <c r="A6630" t="n">
        <v>67934</v>
      </c>
      <c r="B6630" s="35" t="n">
        <v>45</v>
      </c>
      <c r="C6630" s="7" t="n">
        <v>2</v>
      </c>
      <c r="D6630" s="7" t="n">
        <v>3</v>
      </c>
      <c r="E6630" s="7" t="n">
        <v>-2.04999995231628</v>
      </c>
      <c r="F6630" s="7" t="n">
        <v>0.100000001490116</v>
      </c>
      <c r="G6630" s="7" t="n">
        <v>-11.0600004196167</v>
      </c>
      <c r="H6630" s="7" t="n">
        <v>3500</v>
      </c>
    </row>
    <row r="6631" spans="1:9">
      <c r="A6631" t="s">
        <v>4</v>
      </c>
      <c r="B6631" s="4" t="s">
        <v>5</v>
      </c>
      <c r="C6631" s="4" t="s">
        <v>7</v>
      </c>
      <c r="D6631" s="4" t="s">
        <v>7</v>
      </c>
      <c r="E6631" s="4" t="s">
        <v>13</v>
      </c>
      <c r="F6631" s="4" t="s">
        <v>13</v>
      </c>
      <c r="G6631" s="4" t="s">
        <v>13</v>
      </c>
      <c r="H6631" s="4" t="s">
        <v>11</v>
      </c>
      <c r="I6631" s="4" t="s">
        <v>7</v>
      </c>
    </row>
    <row r="6632" spans="1:9">
      <c r="A6632" t="n">
        <v>67951</v>
      </c>
      <c r="B6632" s="35" t="n">
        <v>45</v>
      </c>
      <c r="C6632" s="7" t="n">
        <v>4</v>
      </c>
      <c r="D6632" s="7" t="n">
        <v>3</v>
      </c>
      <c r="E6632" s="7" t="n">
        <v>357.549987792969</v>
      </c>
      <c r="F6632" s="7" t="n">
        <v>254.5</v>
      </c>
      <c r="G6632" s="7" t="n">
        <v>0</v>
      </c>
      <c r="H6632" s="7" t="n">
        <v>3500</v>
      </c>
      <c r="I6632" s="7" t="n">
        <v>1</v>
      </c>
    </row>
    <row r="6633" spans="1:9">
      <c r="A6633" t="s">
        <v>4</v>
      </c>
      <c r="B6633" s="4" t="s">
        <v>5</v>
      </c>
      <c r="C6633" s="4" t="s">
        <v>7</v>
      </c>
      <c r="D6633" s="4" t="s">
        <v>7</v>
      </c>
      <c r="E6633" s="4" t="s">
        <v>13</v>
      </c>
      <c r="F6633" s="4" t="s">
        <v>11</v>
      </c>
    </row>
    <row r="6634" spans="1:9">
      <c r="A6634" t="n">
        <v>67969</v>
      </c>
      <c r="B6634" s="35" t="n">
        <v>45</v>
      </c>
      <c r="C6634" s="7" t="n">
        <v>5</v>
      </c>
      <c r="D6634" s="7" t="n">
        <v>3</v>
      </c>
      <c r="E6634" s="7" t="n">
        <v>1.29999995231628</v>
      </c>
      <c r="F6634" s="7" t="n">
        <v>3500</v>
      </c>
    </row>
    <row r="6635" spans="1:9">
      <c r="A6635" t="s">
        <v>4</v>
      </c>
      <c r="B6635" s="4" t="s">
        <v>5</v>
      </c>
      <c r="C6635" s="4" t="s">
        <v>7</v>
      </c>
      <c r="D6635" s="4" t="s">
        <v>11</v>
      </c>
    </row>
    <row r="6636" spans="1:9">
      <c r="A6636" t="n">
        <v>67978</v>
      </c>
      <c r="B6636" s="17" t="n">
        <v>58</v>
      </c>
      <c r="C6636" s="7" t="n">
        <v>255</v>
      </c>
      <c r="D6636" s="7" t="n">
        <v>0</v>
      </c>
    </row>
    <row r="6637" spans="1:9">
      <c r="A6637" t="s">
        <v>4</v>
      </c>
      <c r="B6637" s="4" t="s">
        <v>5</v>
      </c>
      <c r="C6637" s="4" t="s">
        <v>11</v>
      </c>
    </row>
    <row r="6638" spans="1:9">
      <c r="A6638" t="n">
        <v>67982</v>
      </c>
      <c r="B6638" s="24" t="n">
        <v>16</v>
      </c>
      <c r="C6638" s="7" t="n">
        <v>500</v>
      </c>
    </row>
    <row r="6639" spans="1:9">
      <c r="A6639" t="s">
        <v>4</v>
      </c>
      <c r="B6639" s="4" t="s">
        <v>5</v>
      </c>
      <c r="C6639" s="4" t="s">
        <v>11</v>
      </c>
      <c r="D6639" s="4" t="s">
        <v>13</v>
      </c>
      <c r="E6639" s="4" t="s">
        <v>13</v>
      </c>
      <c r="F6639" s="4" t="s">
        <v>13</v>
      </c>
      <c r="G6639" s="4" t="s">
        <v>11</v>
      </c>
      <c r="H6639" s="4" t="s">
        <v>11</v>
      </c>
    </row>
    <row r="6640" spans="1:9">
      <c r="A6640" t="n">
        <v>67985</v>
      </c>
      <c r="B6640" s="45" t="n">
        <v>60</v>
      </c>
      <c r="C6640" s="7" t="n">
        <v>0</v>
      </c>
      <c r="D6640" s="7" t="n">
        <v>0</v>
      </c>
      <c r="E6640" s="7" t="n">
        <v>0</v>
      </c>
      <c r="F6640" s="7" t="n">
        <v>0</v>
      </c>
      <c r="G6640" s="7" t="n">
        <v>1000</v>
      </c>
      <c r="H6640" s="7" t="n">
        <v>0</v>
      </c>
    </row>
    <row r="6641" spans="1:9">
      <c r="A6641" t="s">
        <v>4</v>
      </c>
      <c r="B6641" s="4" t="s">
        <v>5</v>
      </c>
      <c r="C6641" s="4" t="s">
        <v>7</v>
      </c>
      <c r="D6641" s="4" t="s">
        <v>11</v>
      </c>
      <c r="E6641" s="4" t="s">
        <v>8</v>
      </c>
      <c r="F6641" s="4" t="s">
        <v>8</v>
      </c>
      <c r="G6641" s="4" t="s">
        <v>8</v>
      </c>
      <c r="H6641" s="4" t="s">
        <v>8</v>
      </c>
    </row>
    <row r="6642" spans="1:9">
      <c r="A6642" t="n">
        <v>68004</v>
      </c>
      <c r="B6642" s="38" t="n">
        <v>51</v>
      </c>
      <c r="C6642" s="7" t="n">
        <v>3</v>
      </c>
      <c r="D6642" s="7" t="n">
        <v>0</v>
      </c>
      <c r="E6642" s="7" t="s">
        <v>218</v>
      </c>
      <c r="F6642" s="7" t="s">
        <v>109</v>
      </c>
      <c r="G6642" s="7" t="s">
        <v>86</v>
      </c>
      <c r="H6642" s="7" t="s">
        <v>87</v>
      </c>
    </row>
    <row r="6643" spans="1:9">
      <c r="A6643" t="s">
        <v>4</v>
      </c>
      <c r="B6643" s="4" t="s">
        <v>5</v>
      </c>
      <c r="C6643" s="4" t="s">
        <v>7</v>
      </c>
      <c r="D6643" s="4" t="s">
        <v>11</v>
      </c>
    </row>
    <row r="6644" spans="1:9">
      <c r="A6644" t="n">
        <v>68017</v>
      </c>
      <c r="B6644" s="35" t="n">
        <v>45</v>
      </c>
      <c r="C6644" s="7" t="n">
        <v>7</v>
      </c>
      <c r="D6644" s="7" t="n">
        <v>255</v>
      </c>
    </row>
    <row r="6645" spans="1:9">
      <c r="A6645" t="s">
        <v>4</v>
      </c>
      <c r="B6645" s="4" t="s">
        <v>5</v>
      </c>
      <c r="C6645" s="4" t="s">
        <v>8</v>
      </c>
      <c r="D6645" s="4" t="s">
        <v>8</v>
      </c>
    </row>
    <row r="6646" spans="1:9">
      <c r="A6646" t="n">
        <v>68021</v>
      </c>
      <c r="B6646" s="46" t="n">
        <v>70</v>
      </c>
      <c r="C6646" s="7" t="s">
        <v>478</v>
      </c>
      <c r="D6646" s="7" t="s">
        <v>113</v>
      </c>
    </row>
    <row r="6647" spans="1:9">
      <c r="A6647" t="s">
        <v>4</v>
      </c>
      <c r="B6647" s="4" t="s">
        <v>5</v>
      </c>
      <c r="C6647" s="4" t="s">
        <v>11</v>
      </c>
    </row>
    <row r="6648" spans="1:9">
      <c r="A6648" t="n">
        <v>68035</v>
      </c>
      <c r="B6648" s="24" t="n">
        <v>16</v>
      </c>
      <c r="C6648" s="7" t="n">
        <v>500</v>
      </c>
    </row>
    <row r="6649" spans="1:9">
      <c r="A6649" t="s">
        <v>4</v>
      </c>
      <c r="B6649" s="4" t="s">
        <v>5</v>
      </c>
      <c r="C6649" s="4" t="s">
        <v>7</v>
      </c>
      <c r="D6649" s="4" t="s">
        <v>11</v>
      </c>
      <c r="E6649" s="4" t="s">
        <v>11</v>
      </c>
      <c r="F6649" s="4" t="s">
        <v>7</v>
      </c>
    </row>
    <row r="6650" spans="1:9">
      <c r="A6650" t="n">
        <v>68038</v>
      </c>
      <c r="B6650" s="43" t="n">
        <v>25</v>
      </c>
      <c r="C6650" s="7" t="n">
        <v>1</v>
      </c>
      <c r="D6650" s="7" t="n">
        <v>60</v>
      </c>
      <c r="E6650" s="7" t="n">
        <v>640</v>
      </c>
      <c r="F6650" s="7" t="n">
        <v>2</v>
      </c>
    </row>
    <row r="6651" spans="1:9">
      <c r="A6651" t="s">
        <v>4</v>
      </c>
      <c r="B6651" s="4" t="s">
        <v>5</v>
      </c>
      <c r="C6651" s="4" t="s">
        <v>8</v>
      </c>
      <c r="D6651" s="4" t="s">
        <v>11</v>
      </c>
    </row>
    <row r="6652" spans="1:9">
      <c r="A6652" t="n">
        <v>68045</v>
      </c>
      <c r="B6652" s="47" t="n">
        <v>29</v>
      </c>
      <c r="C6652" s="7" t="s">
        <v>411</v>
      </c>
      <c r="D6652" s="7" t="n">
        <v>65533</v>
      </c>
    </row>
    <row r="6653" spans="1:9">
      <c r="A6653" t="s">
        <v>4</v>
      </c>
      <c r="B6653" s="4" t="s">
        <v>5</v>
      </c>
      <c r="C6653" s="4" t="s">
        <v>7</v>
      </c>
      <c r="D6653" s="4" t="s">
        <v>11</v>
      </c>
      <c r="E6653" s="4" t="s">
        <v>8</v>
      </c>
    </row>
    <row r="6654" spans="1:9">
      <c r="A6654" t="n">
        <v>68054</v>
      </c>
      <c r="B6654" s="38" t="n">
        <v>51</v>
      </c>
      <c r="C6654" s="7" t="n">
        <v>4</v>
      </c>
      <c r="D6654" s="7" t="n">
        <v>6</v>
      </c>
      <c r="E6654" s="7" t="s">
        <v>242</v>
      </c>
    </row>
    <row r="6655" spans="1:9">
      <c r="A6655" t="s">
        <v>4</v>
      </c>
      <c r="B6655" s="4" t="s">
        <v>5</v>
      </c>
      <c r="C6655" s="4" t="s">
        <v>11</v>
      </c>
    </row>
    <row r="6656" spans="1:9">
      <c r="A6656" t="n">
        <v>68067</v>
      </c>
      <c r="B6656" s="24" t="n">
        <v>16</v>
      </c>
      <c r="C6656" s="7" t="n">
        <v>0</v>
      </c>
    </row>
    <row r="6657" spans="1:8">
      <c r="A6657" t="s">
        <v>4</v>
      </c>
      <c r="B6657" s="4" t="s">
        <v>5</v>
      </c>
      <c r="C6657" s="4" t="s">
        <v>11</v>
      </c>
      <c r="D6657" s="4" t="s">
        <v>7</v>
      </c>
      <c r="E6657" s="4" t="s">
        <v>14</v>
      </c>
      <c r="F6657" s="4" t="s">
        <v>79</v>
      </c>
      <c r="G6657" s="4" t="s">
        <v>7</v>
      </c>
      <c r="H6657" s="4" t="s">
        <v>7</v>
      </c>
    </row>
    <row r="6658" spans="1:8">
      <c r="A6658" t="n">
        <v>68070</v>
      </c>
      <c r="B6658" s="39" t="n">
        <v>26</v>
      </c>
      <c r="C6658" s="7" t="n">
        <v>6</v>
      </c>
      <c r="D6658" s="7" t="n">
        <v>17</v>
      </c>
      <c r="E6658" s="7" t="n">
        <v>8387</v>
      </c>
      <c r="F6658" s="7" t="s">
        <v>624</v>
      </c>
      <c r="G6658" s="7" t="n">
        <v>2</v>
      </c>
      <c r="H6658" s="7" t="n">
        <v>0</v>
      </c>
    </row>
    <row r="6659" spans="1:8">
      <c r="A6659" t="s">
        <v>4</v>
      </c>
      <c r="B6659" s="4" t="s">
        <v>5</v>
      </c>
    </row>
    <row r="6660" spans="1:8">
      <c r="A6660" t="n">
        <v>68152</v>
      </c>
      <c r="B6660" s="40" t="n">
        <v>28</v>
      </c>
    </row>
    <row r="6661" spans="1:8">
      <c r="A6661" t="s">
        <v>4</v>
      </c>
      <c r="B6661" s="4" t="s">
        <v>5</v>
      </c>
      <c r="C6661" s="4" t="s">
        <v>8</v>
      </c>
      <c r="D6661" s="4" t="s">
        <v>11</v>
      </c>
    </row>
    <row r="6662" spans="1:8">
      <c r="A6662" t="n">
        <v>68153</v>
      </c>
      <c r="B6662" s="47" t="n">
        <v>29</v>
      </c>
      <c r="C6662" s="7" t="s">
        <v>17</v>
      </c>
      <c r="D6662" s="7" t="n">
        <v>65533</v>
      </c>
    </row>
    <row r="6663" spans="1:8">
      <c r="A6663" t="s">
        <v>4</v>
      </c>
      <c r="B6663" s="4" t="s">
        <v>5</v>
      </c>
      <c r="C6663" s="4" t="s">
        <v>7</v>
      </c>
      <c r="D6663" s="4" t="s">
        <v>11</v>
      </c>
      <c r="E6663" s="4" t="s">
        <v>11</v>
      </c>
      <c r="F6663" s="4" t="s">
        <v>7</v>
      </c>
    </row>
    <row r="6664" spans="1:8">
      <c r="A6664" t="n">
        <v>68157</v>
      </c>
      <c r="B6664" s="43" t="n">
        <v>25</v>
      </c>
      <c r="C6664" s="7" t="n">
        <v>1</v>
      </c>
      <c r="D6664" s="7" t="n">
        <v>65535</v>
      </c>
      <c r="E6664" s="7" t="n">
        <v>65535</v>
      </c>
      <c r="F6664" s="7" t="n">
        <v>0</v>
      </c>
    </row>
    <row r="6665" spans="1:8">
      <c r="A6665" t="s">
        <v>4</v>
      </c>
      <c r="B6665" s="4" t="s">
        <v>5</v>
      </c>
      <c r="C6665" s="4" t="s">
        <v>7</v>
      </c>
      <c r="D6665" s="4" t="s">
        <v>11</v>
      </c>
      <c r="E6665" s="4" t="s">
        <v>8</v>
      </c>
      <c r="F6665" s="4" t="s">
        <v>8</v>
      </c>
      <c r="G6665" s="4" t="s">
        <v>8</v>
      </c>
      <c r="H6665" s="4" t="s">
        <v>8</v>
      </c>
    </row>
    <row r="6666" spans="1:8">
      <c r="A6666" t="n">
        <v>68164</v>
      </c>
      <c r="B6666" s="38" t="n">
        <v>51</v>
      </c>
      <c r="C6666" s="7" t="n">
        <v>3</v>
      </c>
      <c r="D6666" s="7" t="n">
        <v>0</v>
      </c>
      <c r="E6666" s="7" t="s">
        <v>117</v>
      </c>
      <c r="F6666" s="7" t="s">
        <v>87</v>
      </c>
      <c r="G6666" s="7" t="s">
        <v>86</v>
      </c>
      <c r="H6666" s="7" t="s">
        <v>87</v>
      </c>
    </row>
    <row r="6667" spans="1:8">
      <c r="A6667" t="s">
        <v>4</v>
      </c>
      <c r="B6667" s="4" t="s">
        <v>5</v>
      </c>
      <c r="C6667" s="4" t="s">
        <v>11</v>
      </c>
      <c r="D6667" s="4" t="s">
        <v>7</v>
      </c>
      <c r="E6667" s="4" t="s">
        <v>13</v>
      </c>
      <c r="F6667" s="4" t="s">
        <v>11</v>
      </c>
    </row>
    <row r="6668" spans="1:8">
      <c r="A6668" t="n">
        <v>68177</v>
      </c>
      <c r="B6668" s="41" t="n">
        <v>59</v>
      </c>
      <c r="C6668" s="7" t="n">
        <v>0</v>
      </c>
      <c r="D6668" s="7" t="n">
        <v>13</v>
      </c>
      <c r="E6668" s="7" t="n">
        <v>0.150000005960464</v>
      </c>
      <c r="F6668" s="7" t="n">
        <v>0</v>
      </c>
    </row>
    <row r="6669" spans="1:8">
      <c r="A6669" t="s">
        <v>4</v>
      </c>
      <c r="B6669" s="4" t="s">
        <v>5</v>
      </c>
      <c r="C6669" s="4" t="s">
        <v>11</v>
      </c>
    </row>
    <row r="6670" spans="1:8">
      <c r="A6670" t="n">
        <v>68187</v>
      </c>
      <c r="B6670" s="24" t="n">
        <v>16</v>
      </c>
      <c r="C6670" s="7" t="n">
        <v>1000</v>
      </c>
    </row>
    <row r="6671" spans="1:8">
      <c r="A6671" t="s">
        <v>4</v>
      </c>
      <c r="B6671" s="4" t="s">
        <v>5</v>
      </c>
      <c r="C6671" s="4" t="s">
        <v>11</v>
      </c>
      <c r="D6671" s="4" t="s">
        <v>13</v>
      </c>
      <c r="E6671" s="4" t="s">
        <v>13</v>
      </c>
      <c r="F6671" s="4" t="s">
        <v>13</v>
      </c>
      <c r="G6671" s="4" t="s">
        <v>11</v>
      </c>
      <c r="H6671" s="4" t="s">
        <v>11</v>
      </c>
    </row>
    <row r="6672" spans="1:8">
      <c r="A6672" t="n">
        <v>68190</v>
      </c>
      <c r="B6672" s="45" t="n">
        <v>60</v>
      </c>
      <c r="C6672" s="7" t="n">
        <v>0</v>
      </c>
      <c r="D6672" s="7" t="n">
        <v>45</v>
      </c>
      <c r="E6672" s="7" t="n">
        <v>0</v>
      </c>
      <c r="F6672" s="7" t="n">
        <v>0</v>
      </c>
      <c r="G6672" s="7" t="n">
        <v>1000</v>
      </c>
      <c r="H6672" s="7" t="n">
        <v>0</v>
      </c>
    </row>
    <row r="6673" spans="1:8">
      <c r="A6673" t="s">
        <v>4</v>
      </c>
      <c r="B6673" s="4" t="s">
        <v>5</v>
      </c>
      <c r="C6673" s="4" t="s">
        <v>11</v>
      </c>
    </row>
    <row r="6674" spans="1:8">
      <c r="A6674" t="n">
        <v>68209</v>
      </c>
      <c r="B6674" s="24" t="n">
        <v>16</v>
      </c>
      <c r="C6674" s="7" t="n">
        <v>1000</v>
      </c>
    </row>
    <row r="6675" spans="1:8">
      <c r="A6675" t="s">
        <v>4</v>
      </c>
      <c r="B6675" s="4" t="s">
        <v>5</v>
      </c>
      <c r="C6675" s="4" t="s">
        <v>7</v>
      </c>
      <c r="D6675" s="4" t="s">
        <v>7</v>
      </c>
    </row>
    <row r="6676" spans="1:8">
      <c r="A6676" t="n">
        <v>68212</v>
      </c>
      <c r="B6676" s="36" t="n">
        <v>49</v>
      </c>
      <c r="C6676" s="7" t="n">
        <v>2</v>
      </c>
      <c r="D6676" s="7" t="n">
        <v>0</v>
      </c>
    </row>
    <row r="6677" spans="1:8">
      <c r="A6677" t="s">
        <v>4</v>
      </c>
      <c r="B6677" s="4" t="s">
        <v>5</v>
      </c>
      <c r="C6677" s="4" t="s">
        <v>7</v>
      </c>
      <c r="D6677" s="4" t="s">
        <v>11</v>
      </c>
      <c r="E6677" s="4" t="s">
        <v>14</v>
      </c>
      <c r="F6677" s="4" t="s">
        <v>11</v>
      </c>
      <c r="G6677" s="4" t="s">
        <v>14</v>
      </c>
      <c r="H6677" s="4" t="s">
        <v>7</v>
      </c>
    </row>
    <row r="6678" spans="1:8">
      <c r="A6678" t="n">
        <v>68215</v>
      </c>
      <c r="B6678" s="36" t="n">
        <v>49</v>
      </c>
      <c r="C6678" s="7" t="n">
        <v>0</v>
      </c>
      <c r="D6678" s="7" t="n">
        <v>551</v>
      </c>
      <c r="E6678" s="7" t="n">
        <v>1065353216</v>
      </c>
      <c r="F6678" s="7" t="n">
        <v>0</v>
      </c>
      <c r="G6678" s="7" t="n">
        <v>0</v>
      </c>
      <c r="H6678" s="7" t="n">
        <v>0</v>
      </c>
    </row>
    <row r="6679" spans="1:8">
      <c r="A6679" t="s">
        <v>4</v>
      </c>
      <c r="B6679" s="4" t="s">
        <v>5</v>
      </c>
      <c r="C6679" s="4" t="s">
        <v>7</v>
      </c>
      <c r="D6679" s="4" t="s">
        <v>11</v>
      </c>
      <c r="E6679" s="4" t="s">
        <v>13</v>
      </c>
    </row>
    <row r="6680" spans="1:8">
      <c r="A6680" t="n">
        <v>68230</v>
      </c>
      <c r="B6680" s="17" t="n">
        <v>58</v>
      </c>
      <c r="C6680" s="7" t="n">
        <v>101</v>
      </c>
      <c r="D6680" s="7" t="n">
        <v>500</v>
      </c>
      <c r="E6680" s="7" t="n">
        <v>1</v>
      </c>
    </row>
    <row r="6681" spans="1:8">
      <c r="A6681" t="s">
        <v>4</v>
      </c>
      <c r="B6681" s="4" t="s">
        <v>5</v>
      </c>
      <c r="C6681" s="4" t="s">
        <v>7</v>
      </c>
      <c r="D6681" s="4" t="s">
        <v>11</v>
      </c>
    </row>
    <row r="6682" spans="1:8">
      <c r="A6682" t="n">
        <v>68238</v>
      </c>
      <c r="B6682" s="17" t="n">
        <v>58</v>
      </c>
      <c r="C6682" s="7" t="n">
        <v>254</v>
      </c>
      <c r="D6682" s="7" t="n">
        <v>0</v>
      </c>
    </row>
    <row r="6683" spans="1:8">
      <c r="A6683" t="s">
        <v>4</v>
      </c>
      <c r="B6683" s="4" t="s">
        <v>5</v>
      </c>
      <c r="C6683" s="4" t="s">
        <v>11</v>
      </c>
      <c r="D6683" s="4" t="s">
        <v>13</v>
      </c>
      <c r="E6683" s="4" t="s">
        <v>13</v>
      </c>
      <c r="F6683" s="4" t="s">
        <v>13</v>
      </c>
      <c r="G6683" s="4" t="s">
        <v>11</v>
      </c>
      <c r="H6683" s="4" t="s">
        <v>11</v>
      </c>
    </row>
    <row r="6684" spans="1:8">
      <c r="A6684" t="n">
        <v>68242</v>
      </c>
      <c r="B6684" s="45" t="n">
        <v>60</v>
      </c>
      <c r="C6684" s="7" t="n">
        <v>0</v>
      </c>
      <c r="D6684" s="7" t="n">
        <v>0</v>
      </c>
      <c r="E6684" s="7" t="n">
        <v>0</v>
      </c>
      <c r="F6684" s="7" t="n">
        <v>0</v>
      </c>
      <c r="G6684" s="7" t="n">
        <v>0</v>
      </c>
      <c r="H6684" s="7" t="n">
        <v>0</v>
      </c>
    </row>
    <row r="6685" spans="1:8">
      <c r="A6685" t="s">
        <v>4</v>
      </c>
      <c r="B6685" s="4" t="s">
        <v>5</v>
      </c>
      <c r="C6685" s="4" t="s">
        <v>7</v>
      </c>
      <c r="D6685" s="4" t="s">
        <v>7</v>
      </c>
      <c r="E6685" s="4" t="s">
        <v>13</v>
      </c>
      <c r="F6685" s="4" t="s">
        <v>13</v>
      </c>
      <c r="G6685" s="4" t="s">
        <v>13</v>
      </c>
      <c r="H6685" s="4" t="s">
        <v>11</v>
      </c>
    </row>
    <row r="6686" spans="1:8">
      <c r="A6686" t="n">
        <v>68261</v>
      </c>
      <c r="B6686" s="35" t="n">
        <v>45</v>
      </c>
      <c r="C6686" s="7" t="n">
        <v>2</v>
      </c>
      <c r="D6686" s="7" t="n">
        <v>3</v>
      </c>
      <c r="E6686" s="7" t="n">
        <v>-6.05999994277954</v>
      </c>
      <c r="F6686" s="7" t="n">
        <v>0.579999983310699</v>
      </c>
      <c r="G6686" s="7" t="n">
        <v>-1.53999996185303</v>
      </c>
      <c r="H6686" s="7" t="n">
        <v>0</v>
      </c>
    </row>
    <row r="6687" spans="1:8">
      <c r="A6687" t="s">
        <v>4</v>
      </c>
      <c r="B6687" s="4" t="s">
        <v>5</v>
      </c>
      <c r="C6687" s="4" t="s">
        <v>7</v>
      </c>
      <c r="D6687" s="4" t="s">
        <v>7</v>
      </c>
      <c r="E6687" s="4" t="s">
        <v>13</v>
      </c>
      <c r="F6687" s="4" t="s">
        <v>13</v>
      </c>
      <c r="G6687" s="4" t="s">
        <v>13</v>
      </c>
      <c r="H6687" s="4" t="s">
        <v>11</v>
      </c>
      <c r="I6687" s="4" t="s">
        <v>7</v>
      </c>
    </row>
    <row r="6688" spans="1:8">
      <c r="A6688" t="n">
        <v>68278</v>
      </c>
      <c r="B6688" s="35" t="n">
        <v>45</v>
      </c>
      <c r="C6688" s="7" t="n">
        <v>4</v>
      </c>
      <c r="D6688" s="7" t="n">
        <v>3</v>
      </c>
      <c r="E6688" s="7" t="n">
        <v>13.8999996185303</v>
      </c>
      <c r="F6688" s="7" t="n">
        <v>212.720001220703</v>
      </c>
      <c r="G6688" s="7" t="n">
        <v>0</v>
      </c>
      <c r="H6688" s="7" t="n">
        <v>0</v>
      </c>
      <c r="I6688" s="7" t="n">
        <v>0</v>
      </c>
    </row>
    <row r="6689" spans="1:9">
      <c r="A6689" t="s">
        <v>4</v>
      </c>
      <c r="B6689" s="4" t="s">
        <v>5</v>
      </c>
      <c r="C6689" s="4" t="s">
        <v>7</v>
      </c>
      <c r="D6689" s="4" t="s">
        <v>7</v>
      </c>
      <c r="E6689" s="4" t="s">
        <v>13</v>
      </c>
      <c r="F6689" s="4" t="s">
        <v>11</v>
      </c>
    </row>
    <row r="6690" spans="1:9">
      <c r="A6690" t="n">
        <v>68296</v>
      </c>
      <c r="B6690" s="35" t="n">
        <v>45</v>
      </c>
      <c r="C6690" s="7" t="n">
        <v>5</v>
      </c>
      <c r="D6690" s="7" t="n">
        <v>3</v>
      </c>
      <c r="E6690" s="7" t="n">
        <v>1.60000002384186</v>
      </c>
      <c r="F6690" s="7" t="n">
        <v>0</v>
      </c>
    </row>
    <row r="6691" spans="1:9">
      <c r="A6691" t="s">
        <v>4</v>
      </c>
      <c r="B6691" s="4" t="s">
        <v>5</v>
      </c>
      <c r="C6691" s="4" t="s">
        <v>7</v>
      </c>
      <c r="D6691" s="4" t="s">
        <v>7</v>
      </c>
      <c r="E6691" s="4" t="s">
        <v>13</v>
      </c>
      <c r="F6691" s="4" t="s">
        <v>11</v>
      </c>
    </row>
    <row r="6692" spans="1:9">
      <c r="A6692" t="n">
        <v>68305</v>
      </c>
      <c r="B6692" s="35" t="n">
        <v>45</v>
      </c>
      <c r="C6692" s="7" t="n">
        <v>11</v>
      </c>
      <c r="D6692" s="7" t="n">
        <v>3</v>
      </c>
      <c r="E6692" s="7" t="n">
        <v>34.5</v>
      </c>
      <c r="F6692" s="7" t="n">
        <v>0</v>
      </c>
    </row>
    <row r="6693" spans="1:9">
      <c r="A6693" t="s">
        <v>4</v>
      </c>
      <c r="B6693" s="4" t="s">
        <v>5</v>
      </c>
      <c r="C6693" s="4" t="s">
        <v>7</v>
      </c>
      <c r="D6693" s="4" t="s">
        <v>7</v>
      </c>
      <c r="E6693" s="4" t="s">
        <v>13</v>
      </c>
      <c r="F6693" s="4" t="s">
        <v>13</v>
      </c>
      <c r="G6693" s="4" t="s">
        <v>13</v>
      </c>
      <c r="H6693" s="4" t="s">
        <v>11</v>
      </c>
    </row>
    <row r="6694" spans="1:9">
      <c r="A6694" t="n">
        <v>68314</v>
      </c>
      <c r="B6694" s="35" t="n">
        <v>45</v>
      </c>
      <c r="C6694" s="7" t="n">
        <v>2</v>
      </c>
      <c r="D6694" s="7" t="n">
        <v>3</v>
      </c>
      <c r="E6694" s="7" t="n">
        <v>-6.05999994277954</v>
      </c>
      <c r="F6694" s="7" t="n">
        <v>1.64999997615814</v>
      </c>
      <c r="G6694" s="7" t="n">
        <v>-1.53999996185303</v>
      </c>
      <c r="H6694" s="7" t="n">
        <v>6000</v>
      </c>
    </row>
    <row r="6695" spans="1:9">
      <c r="A6695" t="s">
        <v>4</v>
      </c>
      <c r="B6695" s="4" t="s">
        <v>5</v>
      </c>
      <c r="C6695" s="4" t="s">
        <v>7</v>
      </c>
      <c r="D6695" s="4" t="s">
        <v>7</v>
      </c>
      <c r="E6695" s="4" t="s">
        <v>13</v>
      </c>
      <c r="F6695" s="4" t="s">
        <v>13</v>
      </c>
      <c r="G6695" s="4" t="s">
        <v>13</v>
      </c>
      <c r="H6695" s="4" t="s">
        <v>11</v>
      </c>
      <c r="I6695" s="4" t="s">
        <v>7</v>
      </c>
    </row>
    <row r="6696" spans="1:9">
      <c r="A6696" t="n">
        <v>68331</v>
      </c>
      <c r="B6696" s="35" t="n">
        <v>45</v>
      </c>
      <c r="C6696" s="7" t="n">
        <v>4</v>
      </c>
      <c r="D6696" s="7" t="n">
        <v>3</v>
      </c>
      <c r="E6696" s="7" t="n">
        <v>12.3400001525879</v>
      </c>
      <c r="F6696" s="7" t="n">
        <v>169.089996337891</v>
      </c>
      <c r="G6696" s="7" t="n">
        <v>0</v>
      </c>
      <c r="H6696" s="7" t="n">
        <v>6000</v>
      </c>
      <c r="I6696" s="7" t="n">
        <v>1</v>
      </c>
    </row>
    <row r="6697" spans="1:9">
      <c r="A6697" t="s">
        <v>4</v>
      </c>
      <c r="B6697" s="4" t="s">
        <v>5</v>
      </c>
      <c r="C6697" s="4" t="s">
        <v>7</v>
      </c>
      <c r="D6697" s="4" t="s">
        <v>7</v>
      </c>
      <c r="E6697" s="4" t="s">
        <v>13</v>
      </c>
      <c r="F6697" s="4" t="s">
        <v>11</v>
      </c>
    </row>
    <row r="6698" spans="1:9">
      <c r="A6698" t="n">
        <v>68349</v>
      </c>
      <c r="B6698" s="35" t="n">
        <v>45</v>
      </c>
      <c r="C6698" s="7" t="n">
        <v>5</v>
      </c>
      <c r="D6698" s="7" t="n">
        <v>3</v>
      </c>
      <c r="E6698" s="7" t="n">
        <v>1.20000004768372</v>
      </c>
      <c r="F6698" s="7" t="n">
        <v>6000</v>
      </c>
    </row>
    <row r="6699" spans="1:9">
      <c r="A6699" t="s">
        <v>4</v>
      </c>
      <c r="B6699" s="4" t="s">
        <v>5</v>
      </c>
      <c r="C6699" s="4" t="s">
        <v>7</v>
      </c>
      <c r="D6699" s="4" t="s">
        <v>11</v>
      </c>
      <c r="E6699" s="4" t="s">
        <v>8</v>
      </c>
      <c r="F6699" s="4" t="s">
        <v>8</v>
      </c>
      <c r="G6699" s="4" t="s">
        <v>8</v>
      </c>
      <c r="H6699" s="4" t="s">
        <v>8</v>
      </c>
    </row>
    <row r="6700" spans="1:9">
      <c r="A6700" t="n">
        <v>68358</v>
      </c>
      <c r="B6700" s="38" t="n">
        <v>51</v>
      </c>
      <c r="C6700" s="7" t="n">
        <v>3</v>
      </c>
      <c r="D6700" s="7" t="n">
        <v>6</v>
      </c>
      <c r="E6700" s="7" t="s">
        <v>87</v>
      </c>
      <c r="F6700" s="7" t="s">
        <v>109</v>
      </c>
      <c r="G6700" s="7" t="s">
        <v>86</v>
      </c>
      <c r="H6700" s="7" t="s">
        <v>87</v>
      </c>
    </row>
    <row r="6701" spans="1:9">
      <c r="A6701" t="s">
        <v>4</v>
      </c>
      <c r="B6701" s="4" t="s">
        <v>5</v>
      </c>
      <c r="C6701" s="4" t="s">
        <v>11</v>
      </c>
      <c r="D6701" s="4" t="s">
        <v>11</v>
      </c>
      <c r="E6701" s="4" t="s">
        <v>13</v>
      </c>
      <c r="F6701" s="4" t="s">
        <v>13</v>
      </c>
      <c r="G6701" s="4" t="s">
        <v>13</v>
      </c>
      <c r="H6701" s="4" t="s">
        <v>13</v>
      </c>
      <c r="I6701" s="4" t="s">
        <v>7</v>
      </c>
      <c r="J6701" s="4" t="s">
        <v>11</v>
      </c>
    </row>
    <row r="6702" spans="1:9">
      <c r="A6702" t="n">
        <v>68371</v>
      </c>
      <c r="B6702" s="50" t="n">
        <v>55</v>
      </c>
      <c r="C6702" s="7" t="n">
        <v>6</v>
      </c>
      <c r="D6702" s="7" t="n">
        <v>65533</v>
      </c>
      <c r="E6702" s="7" t="n">
        <v>-6.13000011444092</v>
      </c>
      <c r="F6702" s="7" t="n">
        <v>0.159999996423721</v>
      </c>
      <c r="G6702" s="7" t="n">
        <v>-1.5</v>
      </c>
      <c r="H6702" s="7" t="n">
        <v>1.20000004768372</v>
      </c>
      <c r="I6702" s="7" t="n">
        <v>1</v>
      </c>
      <c r="J6702" s="7" t="n">
        <v>0</v>
      </c>
    </row>
    <row r="6703" spans="1:9">
      <c r="A6703" t="s">
        <v>4</v>
      </c>
      <c r="B6703" s="4" t="s">
        <v>5</v>
      </c>
      <c r="C6703" s="4" t="s">
        <v>7</v>
      </c>
      <c r="D6703" s="4" t="s">
        <v>11</v>
      </c>
    </row>
    <row r="6704" spans="1:9">
      <c r="A6704" t="n">
        <v>68395</v>
      </c>
      <c r="B6704" s="17" t="n">
        <v>58</v>
      </c>
      <c r="C6704" s="7" t="n">
        <v>255</v>
      </c>
      <c r="D6704" s="7" t="n">
        <v>0</v>
      </c>
    </row>
    <row r="6705" spans="1:10">
      <c r="A6705" t="s">
        <v>4</v>
      </c>
      <c r="B6705" s="4" t="s">
        <v>5</v>
      </c>
      <c r="C6705" s="4" t="s">
        <v>11</v>
      </c>
      <c r="D6705" s="4" t="s">
        <v>7</v>
      </c>
    </row>
    <row r="6706" spans="1:10">
      <c r="A6706" t="n">
        <v>68399</v>
      </c>
      <c r="B6706" s="51" t="n">
        <v>56</v>
      </c>
      <c r="C6706" s="7" t="n">
        <v>6</v>
      </c>
      <c r="D6706" s="7" t="n">
        <v>0</v>
      </c>
    </row>
    <row r="6707" spans="1:10">
      <c r="A6707" t="s">
        <v>4</v>
      </c>
      <c r="B6707" s="4" t="s">
        <v>5</v>
      </c>
      <c r="C6707" s="4" t="s">
        <v>11</v>
      </c>
      <c r="D6707" s="4" t="s">
        <v>13</v>
      </c>
      <c r="E6707" s="4" t="s">
        <v>13</v>
      </c>
      <c r="F6707" s="4" t="s">
        <v>7</v>
      </c>
    </row>
    <row r="6708" spans="1:10">
      <c r="A6708" t="n">
        <v>68403</v>
      </c>
      <c r="B6708" s="55" t="n">
        <v>52</v>
      </c>
      <c r="C6708" s="7" t="n">
        <v>6</v>
      </c>
      <c r="D6708" s="7" t="n">
        <v>160</v>
      </c>
      <c r="E6708" s="7" t="n">
        <v>5</v>
      </c>
      <c r="F6708" s="7" t="n">
        <v>0</v>
      </c>
    </row>
    <row r="6709" spans="1:10">
      <c r="A6709" t="s">
        <v>4</v>
      </c>
      <c r="B6709" s="4" t="s">
        <v>5</v>
      </c>
      <c r="C6709" s="4" t="s">
        <v>11</v>
      </c>
    </row>
    <row r="6710" spans="1:10">
      <c r="A6710" t="n">
        <v>68415</v>
      </c>
      <c r="B6710" s="53" t="n">
        <v>54</v>
      </c>
      <c r="C6710" s="7" t="n">
        <v>6</v>
      </c>
    </row>
    <row r="6711" spans="1:10">
      <c r="A6711" t="s">
        <v>4</v>
      </c>
      <c r="B6711" s="4" t="s">
        <v>5</v>
      </c>
      <c r="C6711" s="4" t="s">
        <v>7</v>
      </c>
      <c r="D6711" s="4" t="s">
        <v>11</v>
      </c>
    </row>
    <row r="6712" spans="1:10">
      <c r="A6712" t="n">
        <v>68418</v>
      </c>
      <c r="B6712" s="35" t="n">
        <v>45</v>
      </c>
      <c r="C6712" s="7" t="n">
        <v>7</v>
      </c>
      <c r="D6712" s="7" t="n">
        <v>255</v>
      </c>
    </row>
    <row r="6713" spans="1:10">
      <c r="A6713" t="s">
        <v>4</v>
      </c>
      <c r="B6713" s="4" t="s">
        <v>5</v>
      </c>
      <c r="C6713" s="4" t="s">
        <v>7</v>
      </c>
      <c r="D6713" s="4" t="s">
        <v>11</v>
      </c>
      <c r="E6713" s="4" t="s">
        <v>11</v>
      </c>
      <c r="F6713" s="4" t="s">
        <v>7</v>
      </c>
    </row>
    <row r="6714" spans="1:10">
      <c r="A6714" t="n">
        <v>68422</v>
      </c>
      <c r="B6714" s="43" t="n">
        <v>25</v>
      </c>
      <c r="C6714" s="7" t="n">
        <v>1</v>
      </c>
      <c r="D6714" s="7" t="n">
        <v>60</v>
      </c>
      <c r="E6714" s="7" t="n">
        <v>640</v>
      </c>
      <c r="F6714" s="7" t="n">
        <v>1</v>
      </c>
    </row>
    <row r="6715" spans="1:10">
      <c r="A6715" t="s">
        <v>4</v>
      </c>
      <c r="B6715" s="4" t="s">
        <v>5</v>
      </c>
      <c r="C6715" s="4" t="s">
        <v>7</v>
      </c>
      <c r="D6715" s="4" t="s">
        <v>11</v>
      </c>
      <c r="E6715" s="4" t="s">
        <v>8</v>
      </c>
    </row>
    <row r="6716" spans="1:10">
      <c r="A6716" t="n">
        <v>68429</v>
      </c>
      <c r="B6716" s="38" t="n">
        <v>51</v>
      </c>
      <c r="C6716" s="7" t="n">
        <v>4</v>
      </c>
      <c r="D6716" s="7" t="n">
        <v>0</v>
      </c>
      <c r="E6716" s="7" t="s">
        <v>121</v>
      </c>
    </row>
    <row r="6717" spans="1:10">
      <c r="A6717" t="s">
        <v>4</v>
      </c>
      <c r="B6717" s="4" t="s">
        <v>5</v>
      </c>
      <c r="C6717" s="4" t="s">
        <v>11</v>
      </c>
    </row>
    <row r="6718" spans="1:10">
      <c r="A6718" t="n">
        <v>68443</v>
      </c>
      <c r="B6718" s="24" t="n">
        <v>16</v>
      </c>
      <c r="C6718" s="7" t="n">
        <v>0</v>
      </c>
    </row>
    <row r="6719" spans="1:10">
      <c r="A6719" t="s">
        <v>4</v>
      </c>
      <c r="B6719" s="4" t="s">
        <v>5</v>
      </c>
      <c r="C6719" s="4" t="s">
        <v>11</v>
      </c>
      <c r="D6719" s="4" t="s">
        <v>7</v>
      </c>
      <c r="E6719" s="4" t="s">
        <v>14</v>
      </c>
      <c r="F6719" s="4" t="s">
        <v>79</v>
      </c>
      <c r="G6719" s="4" t="s">
        <v>7</v>
      </c>
      <c r="H6719" s="4" t="s">
        <v>7</v>
      </c>
      <c r="I6719" s="4" t="s">
        <v>7</v>
      </c>
      <c r="J6719" s="4" t="s">
        <v>14</v>
      </c>
      <c r="K6719" s="4" t="s">
        <v>79</v>
      </c>
      <c r="L6719" s="4" t="s">
        <v>7</v>
      </c>
      <c r="M6719" s="4" t="s">
        <v>7</v>
      </c>
    </row>
    <row r="6720" spans="1:10">
      <c r="A6720" t="n">
        <v>68446</v>
      </c>
      <c r="B6720" s="39" t="n">
        <v>26</v>
      </c>
      <c r="C6720" s="7" t="n">
        <v>0</v>
      </c>
      <c r="D6720" s="7" t="n">
        <v>17</v>
      </c>
      <c r="E6720" s="7" t="n">
        <v>60310</v>
      </c>
      <c r="F6720" s="7" t="s">
        <v>480</v>
      </c>
      <c r="G6720" s="7" t="n">
        <v>2</v>
      </c>
      <c r="H6720" s="7" t="n">
        <v>3</v>
      </c>
      <c r="I6720" s="7" t="n">
        <v>17</v>
      </c>
      <c r="J6720" s="7" t="n">
        <v>60311</v>
      </c>
      <c r="K6720" s="7" t="s">
        <v>481</v>
      </c>
      <c r="L6720" s="7" t="n">
        <v>2</v>
      </c>
      <c r="M6720" s="7" t="n">
        <v>0</v>
      </c>
    </row>
    <row r="6721" spans="1:13">
      <c r="A6721" t="s">
        <v>4</v>
      </c>
      <c r="B6721" s="4" t="s">
        <v>5</v>
      </c>
    </row>
    <row r="6722" spans="1:13">
      <c r="A6722" t="n">
        <v>68585</v>
      </c>
      <c r="B6722" s="40" t="n">
        <v>28</v>
      </c>
    </row>
    <row r="6723" spans="1:13">
      <c r="A6723" t="s">
        <v>4</v>
      </c>
      <c r="B6723" s="4" t="s">
        <v>5</v>
      </c>
      <c r="C6723" s="4" t="s">
        <v>7</v>
      </c>
      <c r="D6723" s="4" t="s">
        <v>11</v>
      </c>
      <c r="E6723" s="4" t="s">
        <v>11</v>
      </c>
      <c r="F6723" s="4" t="s">
        <v>7</v>
      </c>
    </row>
    <row r="6724" spans="1:13">
      <c r="A6724" t="n">
        <v>68586</v>
      </c>
      <c r="B6724" s="43" t="n">
        <v>25</v>
      </c>
      <c r="C6724" s="7" t="n">
        <v>1</v>
      </c>
      <c r="D6724" s="7" t="n">
        <v>65535</v>
      </c>
      <c r="E6724" s="7" t="n">
        <v>65535</v>
      </c>
      <c r="F6724" s="7" t="n">
        <v>0</v>
      </c>
    </row>
    <row r="6725" spans="1:13">
      <c r="A6725" t="s">
        <v>4</v>
      </c>
      <c r="B6725" s="4" t="s">
        <v>5</v>
      </c>
      <c r="C6725" s="4" t="s">
        <v>7</v>
      </c>
      <c r="D6725" s="4" t="s">
        <v>11</v>
      </c>
      <c r="E6725" s="4" t="s">
        <v>8</v>
      </c>
    </row>
    <row r="6726" spans="1:13">
      <c r="A6726" t="n">
        <v>68593</v>
      </c>
      <c r="B6726" s="38" t="n">
        <v>51</v>
      </c>
      <c r="C6726" s="7" t="n">
        <v>4</v>
      </c>
      <c r="D6726" s="7" t="n">
        <v>6</v>
      </c>
      <c r="E6726" s="7" t="s">
        <v>78</v>
      </c>
    </row>
    <row r="6727" spans="1:13">
      <c r="A6727" t="s">
        <v>4</v>
      </c>
      <c r="B6727" s="4" t="s">
        <v>5</v>
      </c>
      <c r="C6727" s="4" t="s">
        <v>11</v>
      </c>
    </row>
    <row r="6728" spans="1:13">
      <c r="A6728" t="n">
        <v>68607</v>
      </c>
      <c r="B6728" s="24" t="n">
        <v>16</v>
      </c>
      <c r="C6728" s="7" t="n">
        <v>0</v>
      </c>
    </row>
    <row r="6729" spans="1:13">
      <c r="A6729" t="s">
        <v>4</v>
      </c>
      <c r="B6729" s="4" t="s">
        <v>5</v>
      </c>
      <c r="C6729" s="4" t="s">
        <v>11</v>
      </c>
      <c r="D6729" s="4" t="s">
        <v>7</v>
      </c>
      <c r="E6729" s="4" t="s">
        <v>14</v>
      </c>
      <c r="F6729" s="4" t="s">
        <v>79</v>
      </c>
      <c r="G6729" s="4" t="s">
        <v>7</v>
      </c>
      <c r="H6729" s="4" t="s">
        <v>7</v>
      </c>
      <c r="I6729" s="4" t="s">
        <v>7</v>
      </c>
      <c r="J6729" s="4" t="s">
        <v>14</v>
      </c>
      <c r="K6729" s="4" t="s">
        <v>79</v>
      </c>
      <c r="L6729" s="4" t="s">
        <v>7</v>
      </c>
      <c r="M6729" s="4" t="s">
        <v>7</v>
      </c>
    </row>
    <row r="6730" spans="1:13">
      <c r="A6730" t="n">
        <v>68610</v>
      </c>
      <c r="B6730" s="39" t="n">
        <v>26</v>
      </c>
      <c r="C6730" s="7" t="n">
        <v>6</v>
      </c>
      <c r="D6730" s="7" t="n">
        <v>17</v>
      </c>
      <c r="E6730" s="7" t="n">
        <v>60430</v>
      </c>
      <c r="F6730" s="7" t="s">
        <v>625</v>
      </c>
      <c r="G6730" s="7" t="n">
        <v>2</v>
      </c>
      <c r="H6730" s="7" t="n">
        <v>3</v>
      </c>
      <c r="I6730" s="7" t="n">
        <v>17</v>
      </c>
      <c r="J6730" s="7" t="n">
        <v>60431</v>
      </c>
      <c r="K6730" s="7" t="s">
        <v>626</v>
      </c>
      <c r="L6730" s="7" t="n">
        <v>2</v>
      </c>
      <c r="M6730" s="7" t="n">
        <v>0</v>
      </c>
    </row>
    <row r="6731" spans="1:13">
      <c r="A6731" t="s">
        <v>4</v>
      </c>
      <c r="B6731" s="4" t="s">
        <v>5</v>
      </c>
    </row>
    <row r="6732" spans="1:13">
      <c r="A6732" t="n">
        <v>68767</v>
      </c>
      <c r="B6732" s="40" t="n">
        <v>28</v>
      </c>
    </row>
    <row r="6733" spans="1:13">
      <c r="A6733" t="s">
        <v>4</v>
      </c>
      <c r="B6733" s="4" t="s">
        <v>5</v>
      </c>
      <c r="C6733" s="4" t="s">
        <v>7</v>
      </c>
      <c r="D6733" s="4" t="s">
        <v>11</v>
      </c>
      <c r="E6733" s="4" t="s">
        <v>11</v>
      </c>
      <c r="F6733" s="4" t="s">
        <v>7</v>
      </c>
    </row>
    <row r="6734" spans="1:13">
      <c r="A6734" t="n">
        <v>68768</v>
      </c>
      <c r="B6734" s="43" t="n">
        <v>25</v>
      </c>
      <c r="C6734" s="7" t="n">
        <v>1</v>
      </c>
      <c r="D6734" s="7" t="n">
        <v>60</v>
      </c>
      <c r="E6734" s="7" t="n">
        <v>640</v>
      </c>
      <c r="F6734" s="7" t="n">
        <v>1</v>
      </c>
    </row>
    <row r="6735" spans="1:13">
      <c r="A6735" t="s">
        <v>4</v>
      </c>
      <c r="B6735" s="4" t="s">
        <v>5</v>
      </c>
      <c r="C6735" s="4" t="s">
        <v>7</v>
      </c>
      <c r="D6735" s="4" t="s">
        <v>11</v>
      </c>
      <c r="E6735" s="4" t="s">
        <v>8</v>
      </c>
    </row>
    <row r="6736" spans="1:13">
      <c r="A6736" t="n">
        <v>68775</v>
      </c>
      <c r="B6736" s="38" t="n">
        <v>51</v>
      </c>
      <c r="C6736" s="7" t="n">
        <v>4</v>
      </c>
      <c r="D6736" s="7" t="n">
        <v>0</v>
      </c>
      <c r="E6736" s="7" t="s">
        <v>238</v>
      </c>
    </row>
    <row r="6737" spans="1:13">
      <c r="A6737" t="s">
        <v>4</v>
      </c>
      <c r="B6737" s="4" t="s">
        <v>5</v>
      </c>
      <c r="C6737" s="4" t="s">
        <v>11</v>
      </c>
    </row>
    <row r="6738" spans="1:13">
      <c r="A6738" t="n">
        <v>68788</v>
      </c>
      <c r="B6738" s="24" t="n">
        <v>16</v>
      </c>
      <c r="C6738" s="7" t="n">
        <v>0</v>
      </c>
    </row>
    <row r="6739" spans="1:13">
      <c r="A6739" t="s">
        <v>4</v>
      </c>
      <c r="B6739" s="4" t="s">
        <v>5</v>
      </c>
      <c r="C6739" s="4" t="s">
        <v>11</v>
      </c>
      <c r="D6739" s="4" t="s">
        <v>7</v>
      </c>
      <c r="E6739" s="4" t="s">
        <v>14</v>
      </c>
      <c r="F6739" s="4" t="s">
        <v>79</v>
      </c>
      <c r="G6739" s="4" t="s">
        <v>7</v>
      </c>
      <c r="H6739" s="4" t="s">
        <v>7</v>
      </c>
    </row>
    <row r="6740" spans="1:13">
      <c r="A6740" t="n">
        <v>68791</v>
      </c>
      <c r="B6740" s="39" t="n">
        <v>26</v>
      </c>
      <c r="C6740" s="7" t="n">
        <v>0</v>
      </c>
      <c r="D6740" s="7" t="n">
        <v>17</v>
      </c>
      <c r="E6740" s="7" t="n">
        <v>60377</v>
      </c>
      <c r="F6740" s="7" t="s">
        <v>566</v>
      </c>
      <c r="G6740" s="7" t="n">
        <v>2</v>
      </c>
      <c r="H6740" s="7" t="n">
        <v>0</v>
      </c>
    </row>
    <row r="6741" spans="1:13">
      <c r="A6741" t="s">
        <v>4</v>
      </c>
      <c r="B6741" s="4" t="s">
        <v>5</v>
      </c>
    </row>
    <row r="6742" spans="1:13">
      <c r="A6742" t="n">
        <v>68827</v>
      </c>
      <c r="B6742" s="40" t="n">
        <v>28</v>
      </c>
    </row>
    <row r="6743" spans="1:13">
      <c r="A6743" t="s">
        <v>4</v>
      </c>
      <c r="B6743" s="4" t="s">
        <v>5</v>
      </c>
      <c r="C6743" s="4" t="s">
        <v>7</v>
      </c>
      <c r="D6743" s="4" t="s">
        <v>11</v>
      </c>
      <c r="E6743" s="4" t="s">
        <v>11</v>
      </c>
      <c r="F6743" s="4" t="s">
        <v>7</v>
      </c>
    </row>
    <row r="6744" spans="1:13">
      <c r="A6744" t="n">
        <v>68828</v>
      </c>
      <c r="B6744" s="43" t="n">
        <v>25</v>
      </c>
      <c r="C6744" s="7" t="n">
        <v>1</v>
      </c>
      <c r="D6744" s="7" t="n">
        <v>65535</v>
      </c>
      <c r="E6744" s="7" t="n">
        <v>65535</v>
      </c>
      <c r="F6744" s="7" t="n">
        <v>0</v>
      </c>
    </row>
    <row r="6745" spans="1:13">
      <c r="A6745" t="s">
        <v>4</v>
      </c>
      <c r="B6745" s="4" t="s">
        <v>5</v>
      </c>
      <c r="C6745" s="4" t="s">
        <v>11</v>
      </c>
      <c r="D6745" s="4" t="s">
        <v>7</v>
      </c>
    </row>
    <row r="6746" spans="1:13">
      <c r="A6746" t="n">
        <v>68835</v>
      </c>
      <c r="B6746" s="44" t="n">
        <v>89</v>
      </c>
      <c r="C6746" s="7" t="n">
        <v>65533</v>
      </c>
      <c r="D6746" s="7" t="n">
        <v>1</v>
      </c>
    </row>
    <row r="6747" spans="1:13">
      <c r="A6747" t="s">
        <v>4</v>
      </c>
      <c r="B6747" s="4" t="s">
        <v>5</v>
      </c>
      <c r="C6747" s="4" t="s">
        <v>7</v>
      </c>
      <c r="D6747" s="4" t="s">
        <v>11</v>
      </c>
      <c r="E6747" s="4" t="s">
        <v>13</v>
      </c>
    </row>
    <row r="6748" spans="1:13">
      <c r="A6748" t="n">
        <v>68839</v>
      </c>
      <c r="B6748" s="17" t="n">
        <v>58</v>
      </c>
      <c r="C6748" s="7" t="n">
        <v>0</v>
      </c>
      <c r="D6748" s="7" t="n">
        <v>1000</v>
      </c>
      <c r="E6748" s="7" t="n">
        <v>1</v>
      </c>
    </row>
    <row r="6749" spans="1:13">
      <c r="A6749" t="s">
        <v>4</v>
      </c>
      <c r="B6749" s="4" t="s">
        <v>5</v>
      </c>
      <c r="C6749" s="4" t="s">
        <v>7</v>
      </c>
      <c r="D6749" s="4" t="s">
        <v>11</v>
      </c>
    </row>
    <row r="6750" spans="1:13">
      <c r="A6750" t="n">
        <v>68847</v>
      </c>
      <c r="B6750" s="17" t="n">
        <v>58</v>
      </c>
      <c r="C6750" s="7" t="n">
        <v>255</v>
      </c>
      <c r="D6750" s="7" t="n">
        <v>0</v>
      </c>
    </row>
    <row r="6751" spans="1:13">
      <c r="A6751" t="s">
        <v>4</v>
      </c>
      <c r="B6751" s="4" t="s">
        <v>5</v>
      </c>
      <c r="C6751" s="4" t="s">
        <v>11</v>
      </c>
      <c r="D6751" s="4" t="s">
        <v>13</v>
      </c>
      <c r="E6751" s="4" t="s">
        <v>13</v>
      </c>
      <c r="F6751" s="4" t="s">
        <v>13</v>
      </c>
      <c r="G6751" s="4" t="s">
        <v>13</v>
      </c>
    </row>
    <row r="6752" spans="1:13">
      <c r="A6752" t="n">
        <v>68851</v>
      </c>
      <c r="B6752" s="32" t="n">
        <v>46</v>
      </c>
      <c r="C6752" s="7" t="n">
        <v>0</v>
      </c>
      <c r="D6752" s="7" t="n">
        <v>-1.01999998092651</v>
      </c>
      <c r="E6752" s="7" t="n">
        <v>-0.5</v>
      </c>
      <c r="F6752" s="7" t="n">
        <v>-11.0900001525879</v>
      </c>
      <c r="G6752" s="7" t="n">
        <v>197.899993896484</v>
      </c>
    </row>
    <row r="6753" spans="1:8">
      <c r="A6753" t="s">
        <v>4</v>
      </c>
      <c r="B6753" s="4" t="s">
        <v>5</v>
      </c>
      <c r="C6753" s="4" t="s">
        <v>11</v>
      </c>
      <c r="D6753" s="4" t="s">
        <v>7</v>
      </c>
      <c r="E6753" s="4" t="s">
        <v>8</v>
      </c>
      <c r="F6753" s="4" t="s">
        <v>13</v>
      </c>
      <c r="G6753" s="4" t="s">
        <v>13</v>
      </c>
      <c r="H6753" s="4" t="s">
        <v>13</v>
      </c>
    </row>
    <row r="6754" spans="1:8">
      <c r="A6754" t="n">
        <v>68870</v>
      </c>
      <c r="B6754" s="33" t="n">
        <v>48</v>
      </c>
      <c r="C6754" s="7" t="n">
        <v>0</v>
      </c>
      <c r="D6754" s="7" t="n">
        <v>0</v>
      </c>
      <c r="E6754" s="7" t="s">
        <v>63</v>
      </c>
      <c r="F6754" s="7" t="n">
        <v>0</v>
      </c>
      <c r="G6754" s="7" t="n">
        <v>1</v>
      </c>
      <c r="H6754" s="7" t="n">
        <v>0</v>
      </c>
    </row>
    <row r="6755" spans="1:8">
      <c r="A6755" t="s">
        <v>4</v>
      </c>
      <c r="B6755" s="4" t="s">
        <v>5</v>
      </c>
      <c r="C6755" s="4" t="s">
        <v>7</v>
      </c>
      <c r="D6755" s="4" t="s">
        <v>11</v>
      </c>
      <c r="E6755" s="4" t="s">
        <v>8</v>
      </c>
      <c r="F6755" s="4" t="s">
        <v>8</v>
      </c>
      <c r="G6755" s="4" t="s">
        <v>8</v>
      </c>
      <c r="H6755" s="4" t="s">
        <v>8</v>
      </c>
    </row>
    <row r="6756" spans="1:8">
      <c r="A6756" t="n">
        <v>68896</v>
      </c>
      <c r="B6756" s="38" t="n">
        <v>51</v>
      </c>
      <c r="C6756" s="7" t="n">
        <v>3</v>
      </c>
      <c r="D6756" s="7" t="n">
        <v>0</v>
      </c>
      <c r="E6756" s="7" t="s">
        <v>407</v>
      </c>
      <c r="F6756" s="7" t="s">
        <v>109</v>
      </c>
      <c r="G6756" s="7" t="s">
        <v>86</v>
      </c>
      <c r="H6756" s="7" t="s">
        <v>87</v>
      </c>
    </row>
    <row r="6757" spans="1:8">
      <c r="A6757" t="s">
        <v>4</v>
      </c>
      <c r="B6757" s="4" t="s">
        <v>5</v>
      </c>
      <c r="C6757" s="4" t="s">
        <v>11</v>
      </c>
      <c r="D6757" s="4" t="s">
        <v>13</v>
      </c>
      <c r="E6757" s="4" t="s">
        <v>13</v>
      </c>
      <c r="F6757" s="4" t="s">
        <v>13</v>
      </c>
      <c r="G6757" s="4" t="s">
        <v>13</v>
      </c>
    </row>
    <row r="6758" spans="1:8">
      <c r="A6758" t="n">
        <v>68909</v>
      </c>
      <c r="B6758" s="32" t="n">
        <v>46</v>
      </c>
      <c r="C6758" s="7" t="n">
        <v>6</v>
      </c>
      <c r="D6758" s="7" t="n">
        <v>-1.75999999046326</v>
      </c>
      <c r="E6758" s="7" t="n">
        <v>-0.5</v>
      </c>
      <c r="F6758" s="7" t="n">
        <v>-10.6400003433228</v>
      </c>
      <c r="G6758" s="7" t="n">
        <v>215.100006103516</v>
      </c>
    </row>
    <row r="6759" spans="1:8">
      <c r="A6759" t="s">
        <v>4</v>
      </c>
      <c r="B6759" s="4" t="s">
        <v>5</v>
      </c>
      <c r="C6759" s="4" t="s">
        <v>11</v>
      </c>
      <c r="D6759" s="4" t="s">
        <v>7</v>
      </c>
      <c r="E6759" s="4" t="s">
        <v>8</v>
      </c>
      <c r="F6759" s="4" t="s">
        <v>13</v>
      </c>
      <c r="G6759" s="4" t="s">
        <v>13</v>
      </c>
      <c r="H6759" s="4" t="s">
        <v>13</v>
      </c>
    </row>
    <row r="6760" spans="1:8">
      <c r="A6760" t="n">
        <v>68928</v>
      </c>
      <c r="B6760" s="33" t="n">
        <v>48</v>
      </c>
      <c r="C6760" s="7" t="n">
        <v>6</v>
      </c>
      <c r="D6760" s="7" t="n">
        <v>0</v>
      </c>
      <c r="E6760" s="7" t="s">
        <v>63</v>
      </c>
      <c r="F6760" s="7" t="n">
        <v>0</v>
      </c>
      <c r="G6760" s="7" t="n">
        <v>1</v>
      </c>
      <c r="H6760" s="7" t="n">
        <v>0</v>
      </c>
    </row>
    <row r="6761" spans="1:8">
      <c r="A6761" t="s">
        <v>4</v>
      </c>
      <c r="B6761" s="4" t="s">
        <v>5</v>
      </c>
      <c r="C6761" s="4" t="s">
        <v>7</v>
      </c>
      <c r="D6761" s="4" t="s">
        <v>11</v>
      </c>
      <c r="E6761" s="4" t="s">
        <v>8</v>
      </c>
      <c r="F6761" s="4" t="s">
        <v>8</v>
      </c>
      <c r="G6761" s="4" t="s">
        <v>8</v>
      </c>
      <c r="H6761" s="4" t="s">
        <v>8</v>
      </c>
    </row>
    <row r="6762" spans="1:8">
      <c r="A6762" t="n">
        <v>68954</v>
      </c>
      <c r="B6762" s="38" t="n">
        <v>51</v>
      </c>
      <c r="C6762" s="7" t="n">
        <v>3</v>
      </c>
      <c r="D6762" s="7" t="n">
        <v>6</v>
      </c>
      <c r="E6762" s="7" t="s">
        <v>407</v>
      </c>
      <c r="F6762" s="7" t="s">
        <v>109</v>
      </c>
      <c r="G6762" s="7" t="s">
        <v>17</v>
      </c>
      <c r="H6762" s="7" t="s">
        <v>17</v>
      </c>
    </row>
    <row r="6763" spans="1:8">
      <c r="A6763" t="s">
        <v>4</v>
      </c>
      <c r="B6763" s="4" t="s">
        <v>5</v>
      </c>
      <c r="C6763" s="4" t="s">
        <v>7</v>
      </c>
      <c r="D6763" s="4" t="s">
        <v>11</v>
      </c>
      <c r="E6763" s="4" t="s">
        <v>13</v>
      </c>
      <c r="F6763" s="4" t="s">
        <v>11</v>
      </c>
      <c r="G6763" s="4" t="s">
        <v>14</v>
      </c>
      <c r="H6763" s="4" t="s">
        <v>14</v>
      </c>
      <c r="I6763" s="4" t="s">
        <v>11</v>
      </c>
      <c r="J6763" s="4" t="s">
        <v>11</v>
      </c>
      <c r="K6763" s="4" t="s">
        <v>14</v>
      </c>
      <c r="L6763" s="4" t="s">
        <v>14</v>
      </c>
      <c r="M6763" s="4" t="s">
        <v>14</v>
      </c>
      <c r="N6763" s="4" t="s">
        <v>14</v>
      </c>
      <c r="O6763" s="4" t="s">
        <v>8</v>
      </c>
    </row>
    <row r="6764" spans="1:8">
      <c r="A6764" t="n">
        <v>68964</v>
      </c>
      <c r="B6764" s="14" t="n">
        <v>50</v>
      </c>
      <c r="C6764" s="7" t="n">
        <v>0</v>
      </c>
      <c r="D6764" s="7" t="n">
        <v>2203</v>
      </c>
      <c r="E6764" s="7" t="n">
        <v>0.800000011920929</v>
      </c>
      <c r="F6764" s="7" t="n">
        <v>0</v>
      </c>
      <c r="G6764" s="7" t="n">
        <v>0</v>
      </c>
      <c r="H6764" s="7" t="n">
        <v>-1069547520</v>
      </c>
      <c r="I6764" s="7" t="n">
        <v>0</v>
      </c>
      <c r="J6764" s="7" t="n">
        <v>65533</v>
      </c>
      <c r="K6764" s="7" t="n">
        <v>0</v>
      </c>
      <c r="L6764" s="7" t="n">
        <v>0</v>
      </c>
      <c r="M6764" s="7" t="n">
        <v>0</v>
      </c>
      <c r="N6764" s="7" t="n">
        <v>0</v>
      </c>
      <c r="O6764" s="7" t="s">
        <v>17</v>
      </c>
    </row>
    <row r="6765" spans="1:8">
      <c r="A6765" t="s">
        <v>4</v>
      </c>
      <c r="B6765" s="4" t="s">
        <v>5</v>
      </c>
      <c r="C6765" s="4" t="s">
        <v>11</v>
      </c>
    </row>
    <row r="6766" spans="1:8">
      <c r="A6766" t="n">
        <v>69003</v>
      </c>
      <c r="B6766" s="24" t="n">
        <v>16</v>
      </c>
      <c r="C6766" s="7" t="n">
        <v>1000</v>
      </c>
    </row>
    <row r="6767" spans="1:8">
      <c r="A6767" t="s">
        <v>4</v>
      </c>
      <c r="B6767" s="4" t="s">
        <v>5</v>
      </c>
      <c r="C6767" s="4" t="s">
        <v>7</v>
      </c>
      <c r="D6767" s="4" t="s">
        <v>7</v>
      </c>
      <c r="E6767" s="4" t="s">
        <v>13</v>
      </c>
      <c r="F6767" s="4" t="s">
        <v>13</v>
      </c>
      <c r="G6767" s="4" t="s">
        <v>13</v>
      </c>
      <c r="H6767" s="4" t="s">
        <v>11</v>
      </c>
    </row>
    <row r="6768" spans="1:8">
      <c r="A6768" t="n">
        <v>69006</v>
      </c>
      <c r="B6768" s="35" t="n">
        <v>45</v>
      </c>
      <c r="C6768" s="7" t="n">
        <v>2</v>
      </c>
      <c r="D6768" s="7" t="n">
        <v>3</v>
      </c>
      <c r="E6768" s="7" t="n">
        <v>-1.16999995708466</v>
      </c>
      <c r="F6768" s="7" t="n">
        <v>2.6800000667572</v>
      </c>
      <c r="G6768" s="7" t="n">
        <v>-13.039999961853</v>
      </c>
      <c r="H6768" s="7" t="n">
        <v>0</v>
      </c>
    </row>
    <row r="6769" spans="1:15">
      <c r="A6769" t="s">
        <v>4</v>
      </c>
      <c r="B6769" s="4" t="s">
        <v>5</v>
      </c>
      <c r="C6769" s="4" t="s">
        <v>7</v>
      </c>
      <c r="D6769" s="4" t="s">
        <v>7</v>
      </c>
      <c r="E6769" s="4" t="s">
        <v>13</v>
      </c>
      <c r="F6769" s="4" t="s">
        <v>13</v>
      </c>
      <c r="G6769" s="4" t="s">
        <v>13</v>
      </c>
      <c r="H6769" s="4" t="s">
        <v>11</v>
      </c>
      <c r="I6769" s="4" t="s">
        <v>7</v>
      </c>
    </row>
    <row r="6770" spans="1:15">
      <c r="A6770" t="n">
        <v>69023</v>
      </c>
      <c r="B6770" s="35" t="n">
        <v>45</v>
      </c>
      <c r="C6770" s="7" t="n">
        <v>4</v>
      </c>
      <c r="D6770" s="7" t="n">
        <v>3</v>
      </c>
      <c r="E6770" s="7" t="n">
        <v>345.130004882813</v>
      </c>
      <c r="F6770" s="7" t="n">
        <v>232.669998168945</v>
      </c>
      <c r="G6770" s="7" t="n">
        <v>0</v>
      </c>
      <c r="H6770" s="7" t="n">
        <v>0</v>
      </c>
      <c r="I6770" s="7" t="n">
        <v>0</v>
      </c>
    </row>
    <row r="6771" spans="1:15">
      <c r="A6771" t="s">
        <v>4</v>
      </c>
      <c r="B6771" s="4" t="s">
        <v>5</v>
      </c>
      <c r="C6771" s="4" t="s">
        <v>7</v>
      </c>
      <c r="D6771" s="4" t="s">
        <v>7</v>
      </c>
      <c r="E6771" s="4" t="s">
        <v>13</v>
      </c>
      <c r="F6771" s="4" t="s">
        <v>11</v>
      </c>
    </row>
    <row r="6772" spans="1:15">
      <c r="A6772" t="n">
        <v>69041</v>
      </c>
      <c r="B6772" s="35" t="n">
        <v>45</v>
      </c>
      <c r="C6772" s="7" t="n">
        <v>5</v>
      </c>
      <c r="D6772" s="7" t="n">
        <v>3</v>
      </c>
      <c r="E6772" s="7" t="n">
        <v>5.80000019073486</v>
      </c>
      <c r="F6772" s="7" t="n">
        <v>0</v>
      </c>
    </row>
    <row r="6773" spans="1:15">
      <c r="A6773" t="s">
        <v>4</v>
      </c>
      <c r="B6773" s="4" t="s">
        <v>5</v>
      </c>
      <c r="C6773" s="4" t="s">
        <v>7</v>
      </c>
      <c r="D6773" s="4" t="s">
        <v>7</v>
      </c>
      <c r="E6773" s="4" t="s">
        <v>13</v>
      </c>
      <c r="F6773" s="4" t="s">
        <v>11</v>
      </c>
    </row>
    <row r="6774" spans="1:15">
      <c r="A6774" t="n">
        <v>69050</v>
      </c>
      <c r="B6774" s="35" t="n">
        <v>45</v>
      </c>
      <c r="C6774" s="7" t="n">
        <v>11</v>
      </c>
      <c r="D6774" s="7" t="n">
        <v>3</v>
      </c>
      <c r="E6774" s="7" t="n">
        <v>25.7999992370605</v>
      </c>
      <c r="F6774" s="7" t="n">
        <v>0</v>
      </c>
    </row>
    <row r="6775" spans="1:15">
      <c r="A6775" t="s">
        <v>4</v>
      </c>
      <c r="B6775" s="4" t="s">
        <v>5</v>
      </c>
      <c r="C6775" s="4" t="s">
        <v>7</v>
      </c>
      <c r="D6775" s="4" t="s">
        <v>7</v>
      </c>
      <c r="E6775" s="4" t="s">
        <v>13</v>
      </c>
      <c r="F6775" s="4" t="s">
        <v>13</v>
      </c>
      <c r="G6775" s="4" t="s">
        <v>13</v>
      </c>
      <c r="H6775" s="4" t="s">
        <v>11</v>
      </c>
    </row>
    <row r="6776" spans="1:15">
      <c r="A6776" t="n">
        <v>69059</v>
      </c>
      <c r="B6776" s="35" t="n">
        <v>45</v>
      </c>
      <c r="C6776" s="7" t="n">
        <v>2</v>
      </c>
      <c r="D6776" s="7" t="n">
        <v>3</v>
      </c>
      <c r="E6776" s="7" t="n">
        <v>-1.36000001430511</v>
      </c>
      <c r="F6776" s="7" t="n">
        <v>0.0599999986588955</v>
      </c>
      <c r="G6776" s="7" t="n">
        <v>-10.8400001525879</v>
      </c>
      <c r="H6776" s="7" t="n">
        <v>7000</v>
      </c>
    </row>
    <row r="6777" spans="1:15">
      <c r="A6777" t="s">
        <v>4</v>
      </c>
      <c r="B6777" s="4" t="s">
        <v>5</v>
      </c>
      <c r="C6777" s="4" t="s">
        <v>7</v>
      </c>
      <c r="D6777" s="4" t="s">
        <v>7</v>
      </c>
      <c r="E6777" s="4" t="s">
        <v>13</v>
      </c>
      <c r="F6777" s="4" t="s">
        <v>13</v>
      </c>
      <c r="G6777" s="4" t="s">
        <v>13</v>
      </c>
      <c r="H6777" s="4" t="s">
        <v>11</v>
      </c>
      <c r="I6777" s="4" t="s">
        <v>7</v>
      </c>
    </row>
    <row r="6778" spans="1:15">
      <c r="A6778" t="n">
        <v>69076</v>
      </c>
      <c r="B6778" s="35" t="n">
        <v>45</v>
      </c>
      <c r="C6778" s="7" t="n">
        <v>4</v>
      </c>
      <c r="D6778" s="7" t="n">
        <v>3</v>
      </c>
      <c r="E6778" s="7" t="n">
        <v>12.6199998855591</v>
      </c>
      <c r="F6778" s="7" t="n">
        <v>213.270004272461</v>
      </c>
      <c r="G6778" s="7" t="n">
        <v>0</v>
      </c>
      <c r="H6778" s="7" t="n">
        <v>7000</v>
      </c>
      <c r="I6778" s="7" t="n">
        <v>1</v>
      </c>
    </row>
    <row r="6779" spans="1:15">
      <c r="A6779" t="s">
        <v>4</v>
      </c>
      <c r="B6779" s="4" t="s">
        <v>5</v>
      </c>
      <c r="C6779" s="4" t="s">
        <v>7</v>
      </c>
      <c r="D6779" s="4" t="s">
        <v>7</v>
      </c>
      <c r="E6779" s="4" t="s">
        <v>13</v>
      </c>
      <c r="F6779" s="4" t="s">
        <v>11</v>
      </c>
    </row>
    <row r="6780" spans="1:15">
      <c r="A6780" t="n">
        <v>69094</v>
      </c>
      <c r="B6780" s="35" t="n">
        <v>45</v>
      </c>
      <c r="C6780" s="7" t="n">
        <v>5</v>
      </c>
      <c r="D6780" s="7" t="n">
        <v>3</v>
      </c>
      <c r="E6780" s="7" t="n">
        <v>4.80000019073486</v>
      </c>
      <c r="F6780" s="7" t="n">
        <v>7000</v>
      </c>
    </row>
    <row r="6781" spans="1:15">
      <c r="A6781" t="s">
        <v>4</v>
      </c>
      <c r="B6781" s="4" t="s">
        <v>5</v>
      </c>
      <c r="C6781" s="4" t="s">
        <v>7</v>
      </c>
      <c r="D6781" s="4" t="s">
        <v>11</v>
      </c>
      <c r="E6781" s="4" t="s">
        <v>13</v>
      </c>
    </row>
    <row r="6782" spans="1:15">
      <c r="A6782" t="n">
        <v>69103</v>
      </c>
      <c r="B6782" s="17" t="n">
        <v>58</v>
      </c>
      <c r="C6782" s="7" t="n">
        <v>100</v>
      </c>
      <c r="D6782" s="7" t="n">
        <v>1000</v>
      </c>
      <c r="E6782" s="7" t="n">
        <v>1</v>
      </c>
    </row>
    <row r="6783" spans="1:15">
      <c r="A6783" t="s">
        <v>4</v>
      </c>
      <c r="B6783" s="4" t="s">
        <v>5</v>
      </c>
      <c r="C6783" s="4" t="s">
        <v>7</v>
      </c>
      <c r="D6783" s="4" t="s">
        <v>11</v>
      </c>
    </row>
    <row r="6784" spans="1:15">
      <c r="A6784" t="n">
        <v>69111</v>
      </c>
      <c r="B6784" s="17" t="n">
        <v>58</v>
      </c>
      <c r="C6784" s="7" t="n">
        <v>255</v>
      </c>
      <c r="D6784" s="7" t="n">
        <v>0</v>
      </c>
    </row>
    <row r="6785" spans="1:9">
      <c r="A6785" t="s">
        <v>4</v>
      </c>
      <c r="B6785" s="4" t="s">
        <v>5</v>
      </c>
      <c r="C6785" s="4" t="s">
        <v>7</v>
      </c>
      <c r="D6785" s="4" t="s">
        <v>11</v>
      </c>
    </row>
    <row r="6786" spans="1:9">
      <c r="A6786" t="n">
        <v>69115</v>
      </c>
      <c r="B6786" s="35" t="n">
        <v>45</v>
      </c>
      <c r="C6786" s="7" t="n">
        <v>7</v>
      </c>
      <c r="D6786" s="7" t="n">
        <v>255</v>
      </c>
    </row>
    <row r="6787" spans="1:9">
      <c r="A6787" t="s">
        <v>4</v>
      </c>
      <c r="B6787" s="4" t="s">
        <v>5</v>
      </c>
      <c r="C6787" s="4" t="s">
        <v>7</v>
      </c>
      <c r="D6787" s="4" t="s">
        <v>11</v>
      </c>
      <c r="E6787" s="4" t="s">
        <v>13</v>
      </c>
    </row>
    <row r="6788" spans="1:9">
      <c r="A6788" t="n">
        <v>69119</v>
      </c>
      <c r="B6788" s="17" t="n">
        <v>58</v>
      </c>
      <c r="C6788" s="7" t="n">
        <v>101</v>
      </c>
      <c r="D6788" s="7" t="n">
        <v>500</v>
      </c>
      <c r="E6788" s="7" t="n">
        <v>1</v>
      </c>
    </row>
    <row r="6789" spans="1:9">
      <c r="A6789" t="s">
        <v>4</v>
      </c>
      <c r="B6789" s="4" t="s">
        <v>5</v>
      </c>
      <c r="C6789" s="4" t="s">
        <v>7</v>
      </c>
      <c r="D6789" s="4" t="s">
        <v>11</v>
      </c>
    </row>
    <row r="6790" spans="1:9">
      <c r="A6790" t="n">
        <v>69127</v>
      </c>
      <c r="B6790" s="17" t="n">
        <v>58</v>
      </c>
      <c r="C6790" s="7" t="n">
        <v>254</v>
      </c>
      <c r="D6790" s="7" t="n">
        <v>0</v>
      </c>
    </row>
    <row r="6791" spans="1:9">
      <c r="A6791" t="s">
        <v>4</v>
      </c>
      <c r="B6791" s="4" t="s">
        <v>5</v>
      </c>
      <c r="C6791" s="4" t="s">
        <v>7</v>
      </c>
    </row>
    <row r="6792" spans="1:9">
      <c r="A6792" t="n">
        <v>69131</v>
      </c>
      <c r="B6792" s="31" t="n">
        <v>116</v>
      </c>
      <c r="C6792" s="7" t="n">
        <v>0</v>
      </c>
    </row>
    <row r="6793" spans="1:9">
      <c r="A6793" t="s">
        <v>4</v>
      </c>
      <c r="B6793" s="4" t="s">
        <v>5</v>
      </c>
      <c r="C6793" s="4" t="s">
        <v>7</v>
      </c>
      <c r="D6793" s="4" t="s">
        <v>11</v>
      </c>
    </row>
    <row r="6794" spans="1:9">
      <c r="A6794" t="n">
        <v>69133</v>
      </c>
      <c r="B6794" s="31" t="n">
        <v>116</v>
      </c>
      <c r="C6794" s="7" t="n">
        <v>2</v>
      </c>
      <c r="D6794" s="7" t="n">
        <v>1</v>
      </c>
    </row>
    <row r="6795" spans="1:9">
      <c r="A6795" t="s">
        <v>4</v>
      </c>
      <c r="B6795" s="4" t="s">
        <v>5</v>
      </c>
      <c r="C6795" s="4" t="s">
        <v>7</v>
      </c>
      <c r="D6795" s="4" t="s">
        <v>14</v>
      </c>
    </row>
    <row r="6796" spans="1:9">
      <c r="A6796" t="n">
        <v>69137</v>
      </c>
      <c r="B6796" s="31" t="n">
        <v>116</v>
      </c>
      <c r="C6796" s="7" t="n">
        <v>5</v>
      </c>
      <c r="D6796" s="7" t="n">
        <v>1092616192</v>
      </c>
    </row>
    <row r="6797" spans="1:9">
      <c r="A6797" t="s">
        <v>4</v>
      </c>
      <c r="B6797" s="4" t="s">
        <v>5</v>
      </c>
      <c r="C6797" s="4" t="s">
        <v>7</v>
      </c>
      <c r="D6797" s="4" t="s">
        <v>11</v>
      </c>
    </row>
    <row r="6798" spans="1:9">
      <c r="A6798" t="n">
        <v>69143</v>
      </c>
      <c r="B6798" s="31" t="n">
        <v>116</v>
      </c>
      <c r="C6798" s="7" t="n">
        <v>6</v>
      </c>
      <c r="D6798" s="7" t="n">
        <v>1</v>
      </c>
    </row>
    <row r="6799" spans="1:9">
      <c r="A6799" t="s">
        <v>4</v>
      </c>
      <c r="B6799" s="4" t="s">
        <v>5</v>
      </c>
      <c r="C6799" s="4" t="s">
        <v>7</v>
      </c>
      <c r="D6799" s="4" t="s">
        <v>7</v>
      </c>
      <c r="E6799" s="4" t="s">
        <v>13</v>
      </c>
      <c r="F6799" s="4" t="s">
        <v>13</v>
      </c>
      <c r="G6799" s="4" t="s">
        <v>13</v>
      </c>
      <c r="H6799" s="4" t="s">
        <v>11</v>
      </c>
    </row>
    <row r="6800" spans="1:9">
      <c r="A6800" t="n">
        <v>69147</v>
      </c>
      <c r="B6800" s="35" t="n">
        <v>45</v>
      </c>
      <c r="C6800" s="7" t="n">
        <v>2</v>
      </c>
      <c r="D6800" s="7" t="n">
        <v>3</v>
      </c>
      <c r="E6800" s="7" t="n">
        <v>-1.80999994277954</v>
      </c>
      <c r="F6800" s="7" t="n">
        <v>0.219999998807907</v>
      </c>
      <c r="G6800" s="7" t="n">
        <v>-10.7200002670288</v>
      </c>
      <c r="H6800" s="7" t="n">
        <v>0</v>
      </c>
    </row>
    <row r="6801" spans="1:8">
      <c r="A6801" t="s">
        <v>4</v>
      </c>
      <c r="B6801" s="4" t="s">
        <v>5</v>
      </c>
      <c r="C6801" s="4" t="s">
        <v>7</v>
      </c>
      <c r="D6801" s="4" t="s">
        <v>7</v>
      </c>
      <c r="E6801" s="4" t="s">
        <v>13</v>
      </c>
      <c r="F6801" s="4" t="s">
        <v>13</v>
      </c>
      <c r="G6801" s="4" t="s">
        <v>13</v>
      </c>
      <c r="H6801" s="4" t="s">
        <v>11</v>
      </c>
      <c r="I6801" s="4" t="s">
        <v>7</v>
      </c>
    </row>
    <row r="6802" spans="1:8">
      <c r="A6802" t="n">
        <v>69164</v>
      </c>
      <c r="B6802" s="35" t="n">
        <v>45</v>
      </c>
      <c r="C6802" s="7" t="n">
        <v>4</v>
      </c>
      <c r="D6802" s="7" t="n">
        <v>3</v>
      </c>
      <c r="E6802" s="7" t="n">
        <v>0.219999998807907</v>
      </c>
      <c r="F6802" s="7" t="n">
        <v>195.970001220703</v>
      </c>
      <c r="G6802" s="7" t="n">
        <v>0</v>
      </c>
      <c r="H6802" s="7" t="n">
        <v>0</v>
      </c>
      <c r="I6802" s="7" t="n">
        <v>0</v>
      </c>
    </row>
    <row r="6803" spans="1:8">
      <c r="A6803" t="s">
        <v>4</v>
      </c>
      <c r="B6803" s="4" t="s">
        <v>5</v>
      </c>
      <c r="C6803" s="4" t="s">
        <v>7</v>
      </c>
      <c r="D6803" s="4" t="s">
        <v>7</v>
      </c>
      <c r="E6803" s="4" t="s">
        <v>13</v>
      </c>
      <c r="F6803" s="4" t="s">
        <v>11</v>
      </c>
    </row>
    <row r="6804" spans="1:8">
      <c r="A6804" t="n">
        <v>69182</v>
      </c>
      <c r="B6804" s="35" t="n">
        <v>45</v>
      </c>
      <c r="C6804" s="7" t="n">
        <v>5</v>
      </c>
      <c r="D6804" s="7" t="n">
        <v>3</v>
      </c>
      <c r="E6804" s="7" t="n">
        <v>1.5</v>
      </c>
      <c r="F6804" s="7" t="n">
        <v>0</v>
      </c>
    </row>
    <row r="6805" spans="1:8">
      <c r="A6805" t="s">
        <v>4</v>
      </c>
      <c r="B6805" s="4" t="s">
        <v>5</v>
      </c>
      <c r="C6805" s="4" t="s">
        <v>7</v>
      </c>
      <c r="D6805" s="4" t="s">
        <v>7</v>
      </c>
      <c r="E6805" s="4" t="s">
        <v>13</v>
      </c>
      <c r="F6805" s="4" t="s">
        <v>11</v>
      </c>
    </row>
    <row r="6806" spans="1:8">
      <c r="A6806" t="n">
        <v>69191</v>
      </c>
      <c r="B6806" s="35" t="n">
        <v>45</v>
      </c>
      <c r="C6806" s="7" t="n">
        <v>11</v>
      </c>
      <c r="D6806" s="7" t="n">
        <v>3</v>
      </c>
      <c r="E6806" s="7" t="n">
        <v>25.7999992370605</v>
      </c>
      <c r="F6806" s="7" t="n">
        <v>0</v>
      </c>
    </row>
    <row r="6807" spans="1:8">
      <c r="A6807" t="s">
        <v>4</v>
      </c>
      <c r="B6807" s="4" t="s">
        <v>5</v>
      </c>
      <c r="C6807" s="4" t="s">
        <v>7</v>
      </c>
      <c r="D6807" s="4" t="s">
        <v>7</v>
      </c>
      <c r="E6807" s="4" t="s">
        <v>13</v>
      </c>
      <c r="F6807" s="4" t="s">
        <v>13</v>
      </c>
      <c r="G6807" s="4" t="s">
        <v>13</v>
      </c>
      <c r="H6807" s="4" t="s">
        <v>11</v>
      </c>
      <c r="I6807" s="4" t="s">
        <v>7</v>
      </c>
    </row>
    <row r="6808" spans="1:8">
      <c r="A6808" t="n">
        <v>69200</v>
      </c>
      <c r="B6808" s="35" t="n">
        <v>45</v>
      </c>
      <c r="C6808" s="7" t="n">
        <v>4</v>
      </c>
      <c r="D6808" s="7" t="n">
        <v>3</v>
      </c>
      <c r="E6808" s="7" t="n">
        <v>3.57999992370605</v>
      </c>
      <c r="F6808" s="7" t="n">
        <v>178.149993896484</v>
      </c>
      <c r="G6808" s="7" t="n">
        <v>0</v>
      </c>
      <c r="H6808" s="7" t="n">
        <v>20000</v>
      </c>
      <c r="I6808" s="7" t="n">
        <v>0</v>
      </c>
    </row>
    <row r="6809" spans="1:8">
      <c r="A6809" t="s">
        <v>4</v>
      </c>
      <c r="B6809" s="4" t="s">
        <v>5</v>
      </c>
      <c r="C6809" s="4" t="s">
        <v>8</v>
      </c>
      <c r="D6809" s="4" t="s">
        <v>8</v>
      </c>
    </row>
    <row r="6810" spans="1:8">
      <c r="A6810" t="n">
        <v>69218</v>
      </c>
      <c r="B6810" s="46" t="n">
        <v>70</v>
      </c>
      <c r="C6810" s="7" t="s">
        <v>478</v>
      </c>
      <c r="D6810" s="7" t="s">
        <v>420</v>
      </c>
    </row>
    <row r="6811" spans="1:8">
      <c r="A6811" t="s">
        <v>4</v>
      </c>
      <c r="B6811" s="4" t="s">
        <v>5</v>
      </c>
      <c r="C6811" s="4" t="s">
        <v>7</v>
      </c>
      <c r="D6811" s="4" t="s">
        <v>11</v>
      </c>
    </row>
    <row r="6812" spans="1:8">
      <c r="A6812" t="n">
        <v>69233</v>
      </c>
      <c r="B6812" s="17" t="n">
        <v>58</v>
      </c>
      <c r="C6812" s="7" t="n">
        <v>255</v>
      </c>
      <c r="D6812" s="7" t="n">
        <v>0</v>
      </c>
    </row>
    <row r="6813" spans="1:8">
      <c r="A6813" t="s">
        <v>4</v>
      </c>
      <c r="B6813" s="4" t="s">
        <v>5</v>
      </c>
      <c r="C6813" s="4" t="s">
        <v>7</v>
      </c>
      <c r="D6813" s="4" t="s">
        <v>11</v>
      </c>
      <c r="E6813" s="4" t="s">
        <v>8</v>
      </c>
    </row>
    <row r="6814" spans="1:8">
      <c r="A6814" t="n">
        <v>69237</v>
      </c>
      <c r="B6814" s="38" t="n">
        <v>51</v>
      </c>
      <c r="C6814" s="7" t="n">
        <v>4</v>
      </c>
      <c r="D6814" s="7" t="n">
        <v>6</v>
      </c>
      <c r="E6814" s="7" t="s">
        <v>227</v>
      </c>
    </row>
    <row r="6815" spans="1:8">
      <c r="A6815" t="s">
        <v>4</v>
      </c>
      <c r="B6815" s="4" t="s">
        <v>5</v>
      </c>
      <c r="C6815" s="4" t="s">
        <v>11</v>
      </c>
    </row>
    <row r="6816" spans="1:8">
      <c r="A6816" t="n">
        <v>69251</v>
      </c>
      <c r="B6816" s="24" t="n">
        <v>16</v>
      </c>
      <c r="C6816" s="7" t="n">
        <v>0</v>
      </c>
    </row>
    <row r="6817" spans="1:9">
      <c r="A6817" t="s">
        <v>4</v>
      </c>
      <c r="B6817" s="4" t="s">
        <v>5</v>
      </c>
      <c r="C6817" s="4" t="s">
        <v>11</v>
      </c>
      <c r="D6817" s="4" t="s">
        <v>7</v>
      </c>
      <c r="E6817" s="4" t="s">
        <v>14</v>
      </c>
      <c r="F6817" s="4" t="s">
        <v>79</v>
      </c>
      <c r="G6817" s="4" t="s">
        <v>7</v>
      </c>
      <c r="H6817" s="4" t="s">
        <v>7</v>
      </c>
      <c r="I6817" s="4" t="s">
        <v>7</v>
      </c>
      <c r="J6817" s="4" t="s">
        <v>14</v>
      </c>
      <c r="K6817" s="4" t="s">
        <v>79</v>
      </c>
      <c r="L6817" s="4" t="s">
        <v>7</v>
      </c>
      <c r="M6817" s="4" t="s">
        <v>7</v>
      </c>
    </row>
    <row r="6818" spans="1:9">
      <c r="A6818" t="n">
        <v>69254</v>
      </c>
      <c r="B6818" s="39" t="n">
        <v>26</v>
      </c>
      <c r="C6818" s="7" t="n">
        <v>6</v>
      </c>
      <c r="D6818" s="7" t="n">
        <v>17</v>
      </c>
      <c r="E6818" s="7" t="n">
        <v>60432</v>
      </c>
      <c r="F6818" s="7" t="s">
        <v>627</v>
      </c>
      <c r="G6818" s="7" t="n">
        <v>2</v>
      </c>
      <c r="H6818" s="7" t="n">
        <v>3</v>
      </c>
      <c r="I6818" s="7" t="n">
        <v>17</v>
      </c>
      <c r="J6818" s="7" t="n">
        <v>60433</v>
      </c>
      <c r="K6818" s="7" t="s">
        <v>628</v>
      </c>
      <c r="L6818" s="7" t="n">
        <v>2</v>
      </c>
      <c r="M6818" s="7" t="n">
        <v>0</v>
      </c>
    </row>
    <row r="6819" spans="1:9">
      <c r="A6819" t="s">
        <v>4</v>
      </c>
      <c r="B6819" s="4" t="s">
        <v>5</v>
      </c>
    </row>
    <row r="6820" spans="1:9">
      <c r="A6820" t="n">
        <v>69416</v>
      </c>
      <c r="B6820" s="40" t="n">
        <v>28</v>
      </c>
    </row>
    <row r="6821" spans="1:9">
      <c r="A6821" t="s">
        <v>4</v>
      </c>
      <c r="B6821" s="4" t="s">
        <v>5</v>
      </c>
      <c r="C6821" s="4" t="s">
        <v>7</v>
      </c>
      <c r="D6821" s="4" t="s">
        <v>11</v>
      </c>
      <c r="E6821" s="4" t="s">
        <v>11</v>
      </c>
      <c r="F6821" s="4" t="s">
        <v>7</v>
      </c>
    </row>
    <row r="6822" spans="1:9">
      <c r="A6822" t="n">
        <v>69417</v>
      </c>
      <c r="B6822" s="43" t="n">
        <v>25</v>
      </c>
      <c r="C6822" s="7" t="n">
        <v>1</v>
      </c>
      <c r="D6822" s="7" t="n">
        <v>60</v>
      </c>
      <c r="E6822" s="7" t="n">
        <v>640</v>
      </c>
      <c r="F6822" s="7" t="n">
        <v>1</v>
      </c>
    </row>
    <row r="6823" spans="1:9">
      <c r="A6823" t="s">
        <v>4</v>
      </c>
      <c r="B6823" s="4" t="s">
        <v>5</v>
      </c>
      <c r="C6823" s="4" t="s">
        <v>7</v>
      </c>
      <c r="D6823" s="4" t="s">
        <v>11</v>
      </c>
      <c r="E6823" s="4" t="s">
        <v>8</v>
      </c>
    </row>
    <row r="6824" spans="1:9">
      <c r="A6824" t="n">
        <v>69424</v>
      </c>
      <c r="B6824" s="38" t="n">
        <v>51</v>
      </c>
      <c r="C6824" s="7" t="n">
        <v>4</v>
      </c>
      <c r="D6824" s="7" t="n">
        <v>0</v>
      </c>
      <c r="E6824" s="7" t="s">
        <v>240</v>
      </c>
    </row>
    <row r="6825" spans="1:9">
      <c r="A6825" t="s">
        <v>4</v>
      </c>
      <c r="B6825" s="4" t="s">
        <v>5</v>
      </c>
      <c r="C6825" s="4" t="s">
        <v>11</v>
      </c>
    </row>
    <row r="6826" spans="1:9">
      <c r="A6826" t="n">
        <v>69438</v>
      </c>
      <c r="B6826" s="24" t="n">
        <v>16</v>
      </c>
      <c r="C6826" s="7" t="n">
        <v>0</v>
      </c>
    </row>
    <row r="6827" spans="1:9">
      <c r="A6827" t="s">
        <v>4</v>
      </c>
      <c r="B6827" s="4" t="s">
        <v>5</v>
      </c>
      <c r="C6827" s="4" t="s">
        <v>11</v>
      </c>
      <c r="D6827" s="4" t="s">
        <v>7</v>
      </c>
      <c r="E6827" s="4" t="s">
        <v>14</v>
      </c>
      <c r="F6827" s="4" t="s">
        <v>79</v>
      </c>
      <c r="G6827" s="4" t="s">
        <v>7</v>
      </c>
      <c r="H6827" s="4" t="s">
        <v>7</v>
      </c>
      <c r="I6827" s="4" t="s">
        <v>7</v>
      </c>
      <c r="J6827" s="4" t="s">
        <v>14</v>
      </c>
      <c r="K6827" s="4" t="s">
        <v>79</v>
      </c>
      <c r="L6827" s="4" t="s">
        <v>7</v>
      </c>
      <c r="M6827" s="4" t="s">
        <v>7</v>
      </c>
      <c r="N6827" s="4" t="s">
        <v>7</v>
      </c>
      <c r="O6827" s="4" t="s">
        <v>14</v>
      </c>
      <c r="P6827" s="4" t="s">
        <v>79</v>
      </c>
      <c r="Q6827" s="4" t="s">
        <v>7</v>
      </c>
      <c r="R6827" s="4" t="s">
        <v>7</v>
      </c>
    </row>
    <row r="6828" spans="1:9">
      <c r="A6828" t="n">
        <v>69441</v>
      </c>
      <c r="B6828" s="39" t="n">
        <v>26</v>
      </c>
      <c r="C6828" s="7" t="n">
        <v>0</v>
      </c>
      <c r="D6828" s="7" t="n">
        <v>17</v>
      </c>
      <c r="E6828" s="7" t="n">
        <v>60317</v>
      </c>
      <c r="F6828" s="7" t="s">
        <v>487</v>
      </c>
      <c r="G6828" s="7" t="n">
        <v>2</v>
      </c>
      <c r="H6828" s="7" t="n">
        <v>3</v>
      </c>
      <c r="I6828" s="7" t="n">
        <v>17</v>
      </c>
      <c r="J6828" s="7" t="n">
        <v>60380</v>
      </c>
      <c r="K6828" s="7" t="s">
        <v>569</v>
      </c>
      <c r="L6828" s="7" t="n">
        <v>2</v>
      </c>
      <c r="M6828" s="7" t="n">
        <v>3</v>
      </c>
      <c r="N6828" s="7" t="n">
        <v>17</v>
      </c>
      <c r="O6828" s="7" t="n">
        <v>60319</v>
      </c>
      <c r="P6828" s="7" t="s">
        <v>489</v>
      </c>
      <c r="Q6828" s="7" t="n">
        <v>2</v>
      </c>
      <c r="R6828" s="7" t="n">
        <v>0</v>
      </c>
    </row>
    <row r="6829" spans="1:9">
      <c r="A6829" t="s">
        <v>4</v>
      </c>
      <c r="B6829" s="4" t="s">
        <v>5</v>
      </c>
    </row>
    <row r="6830" spans="1:9">
      <c r="A6830" t="n">
        <v>69683</v>
      </c>
      <c r="B6830" s="40" t="n">
        <v>28</v>
      </c>
    </row>
    <row r="6831" spans="1:9">
      <c r="A6831" t="s">
        <v>4</v>
      </c>
      <c r="B6831" s="4" t="s">
        <v>5</v>
      </c>
      <c r="C6831" s="4" t="s">
        <v>7</v>
      </c>
      <c r="D6831" s="4" t="s">
        <v>11</v>
      </c>
      <c r="E6831" s="4" t="s">
        <v>11</v>
      </c>
      <c r="F6831" s="4" t="s">
        <v>7</v>
      </c>
    </row>
    <row r="6832" spans="1:9">
      <c r="A6832" t="n">
        <v>69684</v>
      </c>
      <c r="B6832" s="43" t="n">
        <v>25</v>
      </c>
      <c r="C6832" s="7" t="n">
        <v>1</v>
      </c>
      <c r="D6832" s="7" t="n">
        <v>65535</v>
      </c>
      <c r="E6832" s="7" t="n">
        <v>65535</v>
      </c>
      <c r="F6832" s="7" t="n">
        <v>0</v>
      </c>
    </row>
    <row r="6833" spans="1:18">
      <c r="A6833" t="s">
        <v>4</v>
      </c>
      <c r="B6833" s="4" t="s">
        <v>5</v>
      </c>
      <c r="C6833" s="4" t="s">
        <v>11</v>
      </c>
      <c r="D6833" s="4" t="s">
        <v>11</v>
      </c>
      <c r="E6833" s="4" t="s">
        <v>11</v>
      </c>
    </row>
    <row r="6834" spans="1:18">
      <c r="A6834" t="n">
        <v>69691</v>
      </c>
      <c r="B6834" s="48" t="n">
        <v>61</v>
      </c>
      <c r="C6834" s="7" t="n">
        <v>0</v>
      </c>
      <c r="D6834" s="7" t="n">
        <v>6</v>
      </c>
      <c r="E6834" s="7" t="n">
        <v>1000</v>
      </c>
    </row>
    <row r="6835" spans="1:18">
      <c r="A6835" t="s">
        <v>4</v>
      </c>
      <c r="B6835" s="4" t="s">
        <v>5</v>
      </c>
      <c r="C6835" s="4" t="s">
        <v>11</v>
      </c>
      <c r="D6835" s="4" t="s">
        <v>11</v>
      </c>
      <c r="E6835" s="4" t="s">
        <v>11</v>
      </c>
    </row>
    <row r="6836" spans="1:18">
      <c r="A6836" t="n">
        <v>69698</v>
      </c>
      <c r="B6836" s="48" t="n">
        <v>61</v>
      </c>
      <c r="C6836" s="7" t="n">
        <v>6</v>
      </c>
      <c r="D6836" s="7" t="n">
        <v>0</v>
      </c>
      <c r="E6836" s="7" t="n">
        <v>1000</v>
      </c>
    </row>
    <row r="6837" spans="1:18">
      <c r="A6837" t="s">
        <v>4</v>
      </c>
      <c r="B6837" s="4" t="s">
        <v>5</v>
      </c>
      <c r="C6837" s="4" t="s">
        <v>11</v>
      </c>
    </row>
    <row r="6838" spans="1:18">
      <c r="A6838" t="n">
        <v>69705</v>
      </c>
      <c r="B6838" s="24" t="n">
        <v>16</v>
      </c>
      <c r="C6838" s="7" t="n">
        <v>300</v>
      </c>
    </row>
    <row r="6839" spans="1:18">
      <c r="A6839" t="s">
        <v>4</v>
      </c>
      <c r="B6839" s="4" t="s">
        <v>5</v>
      </c>
      <c r="C6839" s="4" t="s">
        <v>7</v>
      </c>
      <c r="D6839" s="4" t="s">
        <v>11</v>
      </c>
      <c r="E6839" s="4" t="s">
        <v>8</v>
      </c>
    </row>
    <row r="6840" spans="1:18">
      <c r="A6840" t="n">
        <v>69708</v>
      </c>
      <c r="B6840" s="38" t="n">
        <v>51</v>
      </c>
      <c r="C6840" s="7" t="n">
        <v>4</v>
      </c>
      <c r="D6840" s="7" t="n">
        <v>6</v>
      </c>
      <c r="E6840" s="7" t="s">
        <v>238</v>
      </c>
    </row>
    <row r="6841" spans="1:18">
      <c r="A6841" t="s">
        <v>4</v>
      </c>
      <c r="B6841" s="4" t="s">
        <v>5</v>
      </c>
      <c r="C6841" s="4" t="s">
        <v>11</v>
      </c>
    </row>
    <row r="6842" spans="1:18">
      <c r="A6842" t="n">
        <v>69721</v>
      </c>
      <c r="B6842" s="24" t="n">
        <v>16</v>
      </c>
      <c r="C6842" s="7" t="n">
        <v>0</v>
      </c>
    </row>
    <row r="6843" spans="1:18">
      <c r="A6843" t="s">
        <v>4</v>
      </c>
      <c r="B6843" s="4" t="s">
        <v>5</v>
      </c>
      <c r="C6843" s="4" t="s">
        <v>11</v>
      </c>
      <c r="D6843" s="4" t="s">
        <v>7</v>
      </c>
      <c r="E6843" s="4" t="s">
        <v>14</v>
      </c>
      <c r="F6843" s="4" t="s">
        <v>79</v>
      </c>
      <c r="G6843" s="4" t="s">
        <v>7</v>
      </c>
      <c r="H6843" s="4" t="s">
        <v>7</v>
      </c>
      <c r="I6843" s="4" t="s">
        <v>7</v>
      </c>
      <c r="J6843" s="4" t="s">
        <v>14</v>
      </c>
      <c r="K6843" s="4" t="s">
        <v>79</v>
      </c>
      <c r="L6843" s="4" t="s">
        <v>7</v>
      </c>
      <c r="M6843" s="4" t="s">
        <v>7</v>
      </c>
    </row>
    <row r="6844" spans="1:18">
      <c r="A6844" t="n">
        <v>69724</v>
      </c>
      <c r="B6844" s="39" t="n">
        <v>26</v>
      </c>
      <c r="C6844" s="7" t="n">
        <v>6</v>
      </c>
      <c r="D6844" s="7" t="n">
        <v>17</v>
      </c>
      <c r="E6844" s="7" t="n">
        <v>60434</v>
      </c>
      <c r="F6844" s="7" t="s">
        <v>629</v>
      </c>
      <c r="G6844" s="7" t="n">
        <v>2</v>
      </c>
      <c r="H6844" s="7" t="n">
        <v>3</v>
      </c>
      <c r="I6844" s="7" t="n">
        <v>17</v>
      </c>
      <c r="J6844" s="7" t="n">
        <v>60435</v>
      </c>
      <c r="K6844" s="7" t="s">
        <v>630</v>
      </c>
      <c r="L6844" s="7" t="n">
        <v>2</v>
      </c>
      <c r="M6844" s="7" t="n">
        <v>0</v>
      </c>
    </row>
    <row r="6845" spans="1:18">
      <c r="A6845" t="s">
        <v>4</v>
      </c>
      <c r="B6845" s="4" t="s">
        <v>5</v>
      </c>
    </row>
    <row r="6846" spans="1:18">
      <c r="A6846" t="n">
        <v>69844</v>
      </c>
      <c r="B6846" s="40" t="n">
        <v>28</v>
      </c>
    </row>
    <row r="6847" spans="1:18">
      <c r="A6847" t="s">
        <v>4</v>
      </c>
      <c r="B6847" s="4" t="s">
        <v>5</v>
      </c>
      <c r="C6847" s="4" t="s">
        <v>11</v>
      </c>
      <c r="D6847" s="4" t="s">
        <v>7</v>
      </c>
    </row>
    <row r="6848" spans="1:18">
      <c r="A6848" t="n">
        <v>69845</v>
      </c>
      <c r="B6848" s="44" t="n">
        <v>89</v>
      </c>
      <c r="C6848" s="7" t="n">
        <v>65533</v>
      </c>
      <c r="D6848" s="7" t="n">
        <v>1</v>
      </c>
    </row>
    <row r="6849" spans="1:13">
      <c r="A6849" t="s">
        <v>4</v>
      </c>
      <c r="B6849" s="4" t="s">
        <v>5</v>
      </c>
      <c r="C6849" s="4" t="s">
        <v>7</v>
      </c>
      <c r="D6849" s="4" t="s">
        <v>11</v>
      </c>
      <c r="E6849" s="4" t="s">
        <v>13</v>
      </c>
    </row>
    <row r="6850" spans="1:13">
      <c r="A6850" t="n">
        <v>69849</v>
      </c>
      <c r="B6850" s="17" t="n">
        <v>58</v>
      </c>
      <c r="C6850" s="7" t="n">
        <v>101</v>
      </c>
      <c r="D6850" s="7" t="n">
        <v>500</v>
      </c>
      <c r="E6850" s="7" t="n">
        <v>1</v>
      </c>
    </row>
    <row r="6851" spans="1:13">
      <c r="A6851" t="s">
        <v>4</v>
      </c>
      <c r="B6851" s="4" t="s">
        <v>5</v>
      </c>
      <c r="C6851" s="4" t="s">
        <v>7</v>
      </c>
      <c r="D6851" s="4" t="s">
        <v>11</v>
      </c>
    </row>
    <row r="6852" spans="1:13">
      <c r="A6852" t="n">
        <v>69857</v>
      </c>
      <c r="B6852" s="17" t="n">
        <v>58</v>
      </c>
      <c r="C6852" s="7" t="n">
        <v>254</v>
      </c>
      <c r="D6852" s="7" t="n">
        <v>0</v>
      </c>
    </row>
    <row r="6853" spans="1:13">
      <c r="A6853" t="s">
        <v>4</v>
      </c>
      <c r="B6853" s="4" t="s">
        <v>5</v>
      </c>
      <c r="C6853" s="4" t="s">
        <v>7</v>
      </c>
      <c r="D6853" s="4" t="s">
        <v>7</v>
      </c>
      <c r="E6853" s="4" t="s">
        <v>13</v>
      </c>
      <c r="F6853" s="4" t="s">
        <v>13</v>
      </c>
      <c r="G6853" s="4" t="s">
        <v>13</v>
      </c>
      <c r="H6853" s="4" t="s">
        <v>11</v>
      </c>
    </row>
    <row r="6854" spans="1:13">
      <c r="A6854" t="n">
        <v>69861</v>
      </c>
      <c r="B6854" s="35" t="n">
        <v>45</v>
      </c>
      <c r="C6854" s="7" t="n">
        <v>2</v>
      </c>
      <c r="D6854" s="7" t="n">
        <v>3</v>
      </c>
      <c r="E6854" s="7" t="n">
        <v>-1.50999999046326</v>
      </c>
      <c r="F6854" s="7" t="n">
        <v>0.219999998807907</v>
      </c>
      <c r="G6854" s="7" t="n">
        <v>-11.1099996566772</v>
      </c>
      <c r="H6854" s="7" t="n">
        <v>0</v>
      </c>
    </row>
    <row r="6855" spans="1:13">
      <c r="A6855" t="s">
        <v>4</v>
      </c>
      <c r="B6855" s="4" t="s">
        <v>5</v>
      </c>
      <c r="C6855" s="4" t="s">
        <v>7</v>
      </c>
      <c r="D6855" s="4" t="s">
        <v>7</v>
      </c>
      <c r="E6855" s="4" t="s">
        <v>13</v>
      </c>
      <c r="F6855" s="4" t="s">
        <v>13</v>
      </c>
      <c r="G6855" s="4" t="s">
        <v>13</v>
      </c>
      <c r="H6855" s="4" t="s">
        <v>11</v>
      </c>
      <c r="I6855" s="4" t="s">
        <v>7</v>
      </c>
    </row>
    <row r="6856" spans="1:13">
      <c r="A6856" t="n">
        <v>69878</v>
      </c>
      <c r="B6856" s="35" t="n">
        <v>45</v>
      </c>
      <c r="C6856" s="7" t="n">
        <v>4</v>
      </c>
      <c r="D6856" s="7" t="n">
        <v>3</v>
      </c>
      <c r="E6856" s="7" t="n">
        <v>359.450012207031</v>
      </c>
      <c r="F6856" s="7" t="n">
        <v>218.889999389648</v>
      </c>
      <c r="G6856" s="7" t="n">
        <v>5</v>
      </c>
      <c r="H6856" s="7" t="n">
        <v>0</v>
      </c>
      <c r="I6856" s="7" t="n">
        <v>0</v>
      </c>
    </row>
    <row r="6857" spans="1:13">
      <c r="A6857" t="s">
        <v>4</v>
      </c>
      <c r="B6857" s="4" t="s">
        <v>5</v>
      </c>
      <c r="C6857" s="4" t="s">
        <v>7</v>
      </c>
      <c r="D6857" s="4" t="s">
        <v>7</v>
      </c>
      <c r="E6857" s="4" t="s">
        <v>13</v>
      </c>
      <c r="F6857" s="4" t="s">
        <v>11</v>
      </c>
    </row>
    <row r="6858" spans="1:13">
      <c r="A6858" t="n">
        <v>69896</v>
      </c>
      <c r="B6858" s="35" t="n">
        <v>45</v>
      </c>
      <c r="C6858" s="7" t="n">
        <v>5</v>
      </c>
      <c r="D6858" s="7" t="n">
        <v>3</v>
      </c>
      <c r="E6858" s="7" t="n">
        <v>1.5</v>
      </c>
      <c r="F6858" s="7" t="n">
        <v>0</v>
      </c>
    </row>
    <row r="6859" spans="1:13">
      <c r="A6859" t="s">
        <v>4</v>
      </c>
      <c r="B6859" s="4" t="s">
        <v>5</v>
      </c>
      <c r="C6859" s="4" t="s">
        <v>7</v>
      </c>
      <c r="D6859" s="4" t="s">
        <v>7</v>
      </c>
      <c r="E6859" s="4" t="s">
        <v>13</v>
      </c>
      <c r="F6859" s="4" t="s">
        <v>11</v>
      </c>
    </row>
    <row r="6860" spans="1:13">
      <c r="A6860" t="n">
        <v>69905</v>
      </c>
      <c r="B6860" s="35" t="n">
        <v>45</v>
      </c>
      <c r="C6860" s="7" t="n">
        <v>11</v>
      </c>
      <c r="D6860" s="7" t="n">
        <v>3</v>
      </c>
      <c r="E6860" s="7" t="n">
        <v>25.7999992370605</v>
      </c>
      <c r="F6860" s="7" t="n">
        <v>0</v>
      </c>
    </row>
    <row r="6861" spans="1:13">
      <c r="A6861" t="s">
        <v>4</v>
      </c>
      <c r="B6861" s="4" t="s">
        <v>5</v>
      </c>
      <c r="C6861" s="4" t="s">
        <v>7</v>
      </c>
      <c r="D6861" s="4" t="s">
        <v>7</v>
      </c>
      <c r="E6861" s="4" t="s">
        <v>13</v>
      </c>
      <c r="F6861" s="4" t="s">
        <v>13</v>
      </c>
      <c r="G6861" s="4" t="s">
        <v>13</v>
      </c>
      <c r="H6861" s="4" t="s">
        <v>11</v>
      </c>
    </row>
    <row r="6862" spans="1:13">
      <c r="A6862" t="n">
        <v>69914</v>
      </c>
      <c r="B6862" s="35" t="n">
        <v>45</v>
      </c>
      <c r="C6862" s="7" t="n">
        <v>2</v>
      </c>
      <c r="D6862" s="7" t="n">
        <v>3</v>
      </c>
      <c r="E6862" s="7" t="n">
        <v>-1.50999999046326</v>
      </c>
      <c r="F6862" s="7" t="n">
        <v>0.219999998807907</v>
      </c>
      <c r="G6862" s="7" t="n">
        <v>-11.1099996566772</v>
      </c>
      <c r="H6862" s="7" t="n">
        <v>25000</v>
      </c>
    </row>
    <row r="6863" spans="1:13">
      <c r="A6863" t="s">
        <v>4</v>
      </c>
      <c r="B6863" s="4" t="s">
        <v>5</v>
      </c>
      <c r="C6863" s="4" t="s">
        <v>7</v>
      </c>
      <c r="D6863" s="4" t="s">
        <v>7</v>
      </c>
      <c r="E6863" s="4" t="s">
        <v>13</v>
      </c>
      <c r="F6863" s="4" t="s">
        <v>13</v>
      </c>
      <c r="G6863" s="4" t="s">
        <v>13</v>
      </c>
      <c r="H6863" s="4" t="s">
        <v>11</v>
      </c>
      <c r="I6863" s="4" t="s">
        <v>7</v>
      </c>
    </row>
    <row r="6864" spans="1:13">
      <c r="A6864" t="n">
        <v>69931</v>
      </c>
      <c r="B6864" s="35" t="n">
        <v>45</v>
      </c>
      <c r="C6864" s="7" t="n">
        <v>4</v>
      </c>
      <c r="D6864" s="7" t="n">
        <v>3</v>
      </c>
      <c r="E6864" s="7" t="n">
        <v>4.05999994277954</v>
      </c>
      <c r="F6864" s="7" t="n">
        <v>211.050003051758</v>
      </c>
      <c r="G6864" s="7" t="n">
        <v>5</v>
      </c>
      <c r="H6864" s="7" t="n">
        <v>25000</v>
      </c>
      <c r="I6864" s="7" t="n">
        <v>1</v>
      </c>
    </row>
    <row r="6865" spans="1:9">
      <c r="A6865" t="s">
        <v>4</v>
      </c>
      <c r="B6865" s="4" t="s">
        <v>5</v>
      </c>
      <c r="C6865" s="4" t="s">
        <v>7</v>
      </c>
      <c r="D6865" s="4" t="s">
        <v>11</v>
      </c>
    </row>
    <row r="6866" spans="1:9">
      <c r="A6866" t="n">
        <v>69949</v>
      </c>
      <c r="B6866" s="17" t="n">
        <v>58</v>
      </c>
      <c r="C6866" s="7" t="n">
        <v>255</v>
      </c>
      <c r="D6866" s="7" t="n">
        <v>0</v>
      </c>
    </row>
    <row r="6867" spans="1:9">
      <c r="A6867" t="s">
        <v>4</v>
      </c>
      <c r="B6867" s="4" t="s">
        <v>5</v>
      </c>
      <c r="C6867" s="4" t="s">
        <v>7</v>
      </c>
      <c r="D6867" s="4" t="s">
        <v>11</v>
      </c>
      <c r="E6867" s="4" t="s">
        <v>8</v>
      </c>
      <c r="F6867" s="4" t="s">
        <v>8</v>
      </c>
      <c r="G6867" s="4" t="s">
        <v>8</v>
      </c>
      <c r="H6867" s="4" t="s">
        <v>8</v>
      </c>
    </row>
    <row r="6868" spans="1:9">
      <c r="A6868" t="n">
        <v>69953</v>
      </c>
      <c r="B6868" s="38" t="n">
        <v>51</v>
      </c>
      <c r="C6868" s="7" t="n">
        <v>3</v>
      </c>
      <c r="D6868" s="7" t="n">
        <v>0</v>
      </c>
      <c r="E6868" s="7" t="s">
        <v>117</v>
      </c>
      <c r="F6868" s="7" t="s">
        <v>87</v>
      </c>
      <c r="G6868" s="7" t="s">
        <v>86</v>
      </c>
      <c r="H6868" s="7" t="s">
        <v>87</v>
      </c>
    </row>
    <row r="6869" spans="1:9">
      <c r="A6869" t="s">
        <v>4</v>
      </c>
      <c r="B6869" s="4" t="s">
        <v>5</v>
      </c>
      <c r="C6869" s="4" t="s">
        <v>11</v>
      </c>
      <c r="D6869" s="4" t="s">
        <v>7</v>
      </c>
      <c r="E6869" s="4" t="s">
        <v>13</v>
      </c>
      <c r="F6869" s="4" t="s">
        <v>11</v>
      </c>
    </row>
    <row r="6870" spans="1:9">
      <c r="A6870" t="n">
        <v>69966</v>
      </c>
      <c r="B6870" s="41" t="n">
        <v>59</v>
      </c>
      <c r="C6870" s="7" t="n">
        <v>0</v>
      </c>
      <c r="D6870" s="7" t="n">
        <v>13</v>
      </c>
      <c r="E6870" s="7" t="n">
        <v>0.0799999982118607</v>
      </c>
      <c r="F6870" s="7" t="n">
        <v>0</v>
      </c>
    </row>
    <row r="6871" spans="1:9">
      <c r="A6871" t="s">
        <v>4</v>
      </c>
      <c r="B6871" s="4" t="s">
        <v>5</v>
      </c>
      <c r="C6871" s="4" t="s">
        <v>11</v>
      </c>
    </row>
    <row r="6872" spans="1:9">
      <c r="A6872" t="n">
        <v>69976</v>
      </c>
      <c r="B6872" s="24" t="n">
        <v>16</v>
      </c>
      <c r="C6872" s="7" t="n">
        <v>1300</v>
      </c>
    </row>
    <row r="6873" spans="1:9">
      <c r="A6873" t="s">
        <v>4</v>
      </c>
      <c r="B6873" s="4" t="s">
        <v>5</v>
      </c>
      <c r="C6873" s="4" t="s">
        <v>7</v>
      </c>
      <c r="D6873" s="4" t="s">
        <v>11</v>
      </c>
      <c r="E6873" s="4" t="s">
        <v>8</v>
      </c>
    </row>
    <row r="6874" spans="1:9">
      <c r="A6874" t="n">
        <v>69979</v>
      </c>
      <c r="B6874" s="38" t="n">
        <v>51</v>
      </c>
      <c r="C6874" s="7" t="n">
        <v>4</v>
      </c>
      <c r="D6874" s="7" t="n">
        <v>0</v>
      </c>
      <c r="E6874" s="7" t="s">
        <v>121</v>
      </c>
    </row>
    <row r="6875" spans="1:9">
      <c r="A6875" t="s">
        <v>4</v>
      </c>
      <c r="B6875" s="4" t="s">
        <v>5</v>
      </c>
      <c r="C6875" s="4" t="s">
        <v>11</v>
      </c>
    </row>
    <row r="6876" spans="1:9">
      <c r="A6876" t="n">
        <v>69993</v>
      </c>
      <c r="B6876" s="24" t="n">
        <v>16</v>
      </c>
      <c r="C6876" s="7" t="n">
        <v>0</v>
      </c>
    </row>
    <row r="6877" spans="1:9">
      <c r="A6877" t="s">
        <v>4</v>
      </c>
      <c r="B6877" s="4" t="s">
        <v>5</v>
      </c>
      <c r="C6877" s="4" t="s">
        <v>11</v>
      </c>
      <c r="D6877" s="4" t="s">
        <v>7</v>
      </c>
      <c r="E6877" s="4" t="s">
        <v>14</v>
      </c>
      <c r="F6877" s="4" t="s">
        <v>79</v>
      </c>
      <c r="G6877" s="4" t="s">
        <v>7</v>
      </c>
      <c r="H6877" s="4" t="s">
        <v>7</v>
      </c>
      <c r="I6877" s="4" t="s">
        <v>7</v>
      </c>
      <c r="J6877" s="4" t="s">
        <v>14</v>
      </c>
      <c r="K6877" s="4" t="s">
        <v>79</v>
      </c>
      <c r="L6877" s="4" t="s">
        <v>7</v>
      </c>
      <c r="M6877" s="4" t="s">
        <v>7</v>
      </c>
    </row>
    <row r="6878" spans="1:9">
      <c r="A6878" t="n">
        <v>69996</v>
      </c>
      <c r="B6878" s="39" t="n">
        <v>26</v>
      </c>
      <c r="C6878" s="7" t="n">
        <v>0</v>
      </c>
      <c r="D6878" s="7" t="n">
        <v>17</v>
      </c>
      <c r="E6878" s="7" t="n">
        <v>60278</v>
      </c>
      <c r="F6878" s="7" t="s">
        <v>437</v>
      </c>
      <c r="G6878" s="7" t="n">
        <v>2</v>
      </c>
      <c r="H6878" s="7" t="n">
        <v>3</v>
      </c>
      <c r="I6878" s="7" t="n">
        <v>17</v>
      </c>
      <c r="J6878" s="7" t="n">
        <v>60279</v>
      </c>
      <c r="K6878" s="7" t="s">
        <v>438</v>
      </c>
      <c r="L6878" s="7" t="n">
        <v>2</v>
      </c>
      <c r="M6878" s="7" t="n">
        <v>0</v>
      </c>
    </row>
    <row r="6879" spans="1:9">
      <c r="A6879" t="s">
        <v>4</v>
      </c>
      <c r="B6879" s="4" t="s">
        <v>5</v>
      </c>
    </row>
    <row r="6880" spans="1:9">
      <c r="A6880" t="n">
        <v>70117</v>
      </c>
      <c r="B6880" s="40" t="n">
        <v>28</v>
      </c>
    </row>
    <row r="6881" spans="1:13">
      <c r="A6881" t="s">
        <v>4</v>
      </c>
      <c r="B6881" s="4" t="s">
        <v>5</v>
      </c>
      <c r="C6881" s="4" t="s">
        <v>7</v>
      </c>
      <c r="D6881" s="4" t="s">
        <v>11</v>
      </c>
      <c r="E6881" s="4" t="s">
        <v>8</v>
      </c>
    </row>
    <row r="6882" spans="1:13">
      <c r="A6882" t="n">
        <v>70118</v>
      </c>
      <c r="B6882" s="38" t="n">
        <v>51</v>
      </c>
      <c r="C6882" s="7" t="n">
        <v>4</v>
      </c>
      <c r="D6882" s="7" t="n">
        <v>6</v>
      </c>
      <c r="E6882" s="7" t="s">
        <v>570</v>
      </c>
    </row>
    <row r="6883" spans="1:13">
      <c r="A6883" t="s">
        <v>4</v>
      </c>
      <c r="B6883" s="4" t="s">
        <v>5</v>
      </c>
      <c r="C6883" s="4" t="s">
        <v>11</v>
      </c>
    </row>
    <row r="6884" spans="1:13">
      <c r="A6884" t="n">
        <v>70131</v>
      </c>
      <c r="B6884" s="24" t="n">
        <v>16</v>
      </c>
      <c r="C6884" s="7" t="n">
        <v>0</v>
      </c>
    </row>
    <row r="6885" spans="1:13">
      <c r="A6885" t="s">
        <v>4</v>
      </c>
      <c r="B6885" s="4" t="s">
        <v>5</v>
      </c>
      <c r="C6885" s="4" t="s">
        <v>11</v>
      </c>
      <c r="D6885" s="4" t="s">
        <v>7</v>
      </c>
      <c r="E6885" s="4" t="s">
        <v>14</v>
      </c>
      <c r="F6885" s="4" t="s">
        <v>79</v>
      </c>
      <c r="G6885" s="4" t="s">
        <v>7</v>
      </c>
      <c r="H6885" s="4" t="s">
        <v>7</v>
      </c>
      <c r="I6885" s="4" t="s">
        <v>7</v>
      </c>
      <c r="J6885" s="4" t="s">
        <v>14</v>
      </c>
      <c r="K6885" s="4" t="s">
        <v>79</v>
      </c>
      <c r="L6885" s="4" t="s">
        <v>7</v>
      </c>
      <c r="M6885" s="4" t="s">
        <v>7</v>
      </c>
      <c r="N6885" s="4" t="s">
        <v>7</v>
      </c>
      <c r="O6885" s="4" t="s">
        <v>14</v>
      </c>
      <c r="P6885" s="4" t="s">
        <v>79</v>
      </c>
      <c r="Q6885" s="4" t="s">
        <v>7</v>
      </c>
      <c r="R6885" s="4" t="s">
        <v>7</v>
      </c>
      <c r="S6885" s="4" t="s">
        <v>7</v>
      </c>
      <c r="T6885" s="4" t="s">
        <v>14</v>
      </c>
      <c r="U6885" s="4" t="s">
        <v>79</v>
      </c>
      <c r="V6885" s="4" t="s">
        <v>7</v>
      </c>
      <c r="W6885" s="4" t="s">
        <v>7</v>
      </c>
    </row>
    <row r="6886" spans="1:13">
      <c r="A6886" t="n">
        <v>70134</v>
      </c>
      <c r="B6886" s="39" t="n">
        <v>26</v>
      </c>
      <c r="C6886" s="7" t="n">
        <v>6</v>
      </c>
      <c r="D6886" s="7" t="n">
        <v>17</v>
      </c>
      <c r="E6886" s="7" t="n">
        <v>60436</v>
      </c>
      <c r="F6886" s="7" t="s">
        <v>631</v>
      </c>
      <c r="G6886" s="7" t="n">
        <v>2</v>
      </c>
      <c r="H6886" s="7" t="n">
        <v>3</v>
      </c>
      <c r="I6886" s="7" t="n">
        <v>17</v>
      </c>
      <c r="J6886" s="7" t="n">
        <v>60437</v>
      </c>
      <c r="K6886" s="7" t="s">
        <v>632</v>
      </c>
      <c r="L6886" s="7" t="n">
        <v>2</v>
      </c>
      <c r="M6886" s="7" t="n">
        <v>3</v>
      </c>
      <c r="N6886" s="7" t="n">
        <v>17</v>
      </c>
      <c r="O6886" s="7" t="n">
        <v>60438</v>
      </c>
      <c r="P6886" s="7" t="s">
        <v>633</v>
      </c>
      <c r="Q6886" s="7" t="n">
        <v>2</v>
      </c>
      <c r="R6886" s="7" t="n">
        <v>3</v>
      </c>
      <c r="S6886" s="7" t="n">
        <v>17</v>
      </c>
      <c r="T6886" s="7" t="n">
        <v>60439</v>
      </c>
      <c r="U6886" s="7" t="s">
        <v>634</v>
      </c>
      <c r="V6886" s="7" t="n">
        <v>2</v>
      </c>
      <c r="W6886" s="7" t="n">
        <v>0</v>
      </c>
    </row>
    <row r="6887" spans="1:13">
      <c r="A6887" t="s">
        <v>4</v>
      </c>
      <c r="B6887" s="4" t="s">
        <v>5</v>
      </c>
    </row>
    <row r="6888" spans="1:13">
      <c r="A6888" t="n">
        <v>70514</v>
      </c>
      <c r="B6888" s="40" t="n">
        <v>28</v>
      </c>
    </row>
    <row r="6889" spans="1:13">
      <c r="A6889" t="s">
        <v>4</v>
      </c>
      <c r="B6889" s="4" t="s">
        <v>5</v>
      </c>
      <c r="C6889" s="4" t="s">
        <v>7</v>
      </c>
      <c r="D6889" s="4" t="s">
        <v>11</v>
      </c>
      <c r="E6889" s="4" t="s">
        <v>8</v>
      </c>
      <c r="F6889" s="4" t="s">
        <v>8</v>
      </c>
      <c r="G6889" s="4" t="s">
        <v>8</v>
      </c>
      <c r="H6889" s="4" t="s">
        <v>8</v>
      </c>
    </row>
    <row r="6890" spans="1:13">
      <c r="A6890" t="n">
        <v>70515</v>
      </c>
      <c r="B6890" s="38" t="n">
        <v>51</v>
      </c>
      <c r="C6890" s="7" t="n">
        <v>3</v>
      </c>
      <c r="D6890" s="7" t="n">
        <v>0</v>
      </c>
      <c r="E6890" s="7" t="s">
        <v>117</v>
      </c>
      <c r="F6890" s="7" t="s">
        <v>183</v>
      </c>
      <c r="G6890" s="7" t="s">
        <v>86</v>
      </c>
      <c r="H6890" s="7" t="s">
        <v>87</v>
      </c>
    </row>
    <row r="6891" spans="1:13">
      <c r="A6891" t="s">
        <v>4</v>
      </c>
      <c r="B6891" s="4" t="s">
        <v>5</v>
      </c>
      <c r="C6891" s="4" t="s">
        <v>11</v>
      </c>
      <c r="D6891" s="4" t="s">
        <v>7</v>
      </c>
      <c r="E6891" s="4" t="s">
        <v>13</v>
      </c>
      <c r="F6891" s="4" t="s">
        <v>11</v>
      </c>
    </row>
    <row r="6892" spans="1:13">
      <c r="A6892" t="n">
        <v>70528</v>
      </c>
      <c r="B6892" s="41" t="n">
        <v>59</v>
      </c>
      <c r="C6892" s="7" t="n">
        <v>0</v>
      </c>
      <c r="D6892" s="7" t="n">
        <v>1</v>
      </c>
      <c r="E6892" s="7" t="n">
        <v>0.0799999982118607</v>
      </c>
      <c r="F6892" s="7" t="n">
        <v>0</v>
      </c>
    </row>
    <row r="6893" spans="1:13">
      <c r="A6893" t="s">
        <v>4</v>
      </c>
      <c r="B6893" s="4" t="s">
        <v>5</v>
      </c>
      <c r="C6893" s="4" t="s">
        <v>11</v>
      </c>
    </row>
    <row r="6894" spans="1:13">
      <c r="A6894" t="n">
        <v>70538</v>
      </c>
      <c r="B6894" s="24" t="n">
        <v>16</v>
      </c>
      <c r="C6894" s="7" t="n">
        <v>1300</v>
      </c>
    </row>
    <row r="6895" spans="1:13">
      <c r="A6895" t="s">
        <v>4</v>
      </c>
      <c r="B6895" s="4" t="s">
        <v>5</v>
      </c>
      <c r="C6895" s="4" t="s">
        <v>7</v>
      </c>
      <c r="D6895" s="4" t="s">
        <v>11</v>
      </c>
      <c r="E6895" s="4" t="s">
        <v>8</v>
      </c>
    </row>
    <row r="6896" spans="1:13">
      <c r="A6896" t="n">
        <v>70541</v>
      </c>
      <c r="B6896" s="38" t="n">
        <v>51</v>
      </c>
      <c r="C6896" s="7" t="n">
        <v>4</v>
      </c>
      <c r="D6896" s="7" t="n">
        <v>0</v>
      </c>
      <c r="E6896" s="7" t="s">
        <v>121</v>
      </c>
    </row>
    <row r="6897" spans="1:23">
      <c r="A6897" t="s">
        <v>4</v>
      </c>
      <c r="B6897" s="4" t="s">
        <v>5</v>
      </c>
      <c r="C6897" s="4" t="s">
        <v>11</v>
      </c>
    </row>
    <row r="6898" spans="1:23">
      <c r="A6898" t="n">
        <v>70555</v>
      </c>
      <c r="B6898" s="24" t="n">
        <v>16</v>
      </c>
      <c r="C6898" s="7" t="n">
        <v>0</v>
      </c>
    </row>
    <row r="6899" spans="1:23">
      <c r="A6899" t="s">
        <v>4</v>
      </c>
      <c r="B6899" s="4" t="s">
        <v>5</v>
      </c>
      <c r="C6899" s="4" t="s">
        <v>11</v>
      </c>
      <c r="D6899" s="4" t="s">
        <v>7</v>
      </c>
      <c r="E6899" s="4" t="s">
        <v>14</v>
      </c>
      <c r="F6899" s="4" t="s">
        <v>79</v>
      </c>
      <c r="G6899" s="4" t="s">
        <v>7</v>
      </c>
      <c r="H6899" s="4" t="s">
        <v>7</v>
      </c>
      <c r="I6899" s="4" t="s">
        <v>7</v>
      </c>
      <c r="J6899" s="4" t="s">
        <v>14</v>
      </c>
      <c r="K6899" s="4" t="s">
        <v>79</v>
      </c>
      <c r="L6899" s="4" t="s">
        <v>7</v>
      </c>
      <c r="M6899" s="4" t="s">
        <v>7</v>
      </c>
    </row>
    <row r="6900" spans="1:23">
      <c r="A6900" t="n">
        <v>70558</v>
      </c>
      <c r="B6900" s="39" t="n">
        <v>26</v>
      </c>
      <c r="C6900" s="7" t="n">
        <v>0</v>
      </c>
      <c r="D6900" s="7" t="n">
        <v>17</v>
      </c>
      <c r="E6900" s="7" t="n">
        <v>60387</v>
      </c>
      <c r="F6900" s="7" t="s">
        <v>575</v>
      </c>
      <c r="G6900" s="7" t="n">
        <v>2</v>
      </c>
      <c r="H6900" s="7" t="n">
        <v>3</v>
      </c>
      <c r="I6900" s="7" t="n">
        <v>17</v>
      </c>
      <c r="J6900" s="7" t="n">
        <v>60440</v>
      </c>
      <c r="K6900" s="7" t="s">
        <v>635</v>
      </c>
      <c r="L6900" s="7" t="n">
        <v>2</v>
      </c>
      <c r="M6900" s="7" t="n">
        <v>0</v>
      </c>
    </row>
    <row r="6901" spans="1:23">
      <c r="A6901" t="s">
        <v>4</v>
      </c>
      <c r="B6901" s="4" t="s">
        <v>5</v>
      </c>
    </row>
    <row r="6902" spans="1:23">
      <c r="A6902" t="n">
        <v>70714</v>
      </c>
      <c r="B6902" s="40" t="n">
        <v>28</v>
      </c>
    </row>
    <row r="6903" spans="1:23">
      <c r="A6903" t="s">
        <v>4</v>
      </c>
      <c r="B6903" s="4" t="s">
        <v>5</v>
      </c>
      <c r="C6903" s="4" t="s">
        <v>7</v>
      </c>
      <c r="D6903" s="4" t="s">
        <v>11</v>
      </c>
      <c r="E6903" s="4" t="s">
        <v>8</v>
      </c>
    </row>
    <row r="6904" spans="1:23">
      <c r="A6904" t="n">
        <v>70715</v>
      </c>
      <c r="B6904" s="38" t="n">
        <v>51</v>
      </c>
      <c r="C6904" s="7" t="n">
        <v>4</v>
      </c>
      <c r="D6904" s="7" t="n">
        <v>6</v>
      </c>
      <c r="E6904" s="7" t="s">
        <v>231</v>
      </c>
    </row>
    <row r="6905" spans="1:23">
      <c r="A6905" t="s">
        <v>4</v>
      </c>
      <c r="B6905" s="4" t="s">
        <v>5</v>
      </c>
      <c r="C6905" s="4" t="s">
        <v>11</v>
      </c>
    </row>
    <row r="6906" spans="1:23">
      <c r="A6906" t="n">
        <v>70728</v>
      </c>
      <c r="B6906" s="24" t="n">
        <v>16</v>
      </c>
      <c r="C6906" s="7" t="n">
        <v>0</v>
      </c>
    </row>
    <row r="6907" spans="1:23">
      <c r="A6907" t="s">
        <v>4</v>
      </c>
      <c r="B6907" s="4" t="s">
        <v>5</v>
      </c>
      <c r="C6907" s="4" t="s">
        <v>11</v>
      </c>
      <c r="D6907" s="4" t="s">
        <v>7</v>
      </c>
      <c r="E6907" s="4" t="s">
        <v>14</v>
      </c>
      <c r="F6907" s="4" t="s">
        <v>79</v>
      </c>
      <c r="G6907" s="4" t="s">
        <v>7</v>
      </c>
      <c r="H6907" s="4" t="s">
        <v>7</v>
      </c>
      <c r="I6907" s="4" t="s">
        <v>7</v>
      </c>
      <c r="J6907" s="4" t="s">
        <v>14</v>
      </c>
      <c r="K6907" s="4" t="s">
        <v>79</v>
      </c>
      <c r="L6907" s="4" t="s">
        <v>7</v>
      </c>
      <c r="M6907" s="4" t="s">
        <v>7</v>
      </c>
      <c r="N6907" s="4" t="s">
        <v>7</v>
      </c>
      <c r="O6907" s="4" t="s">
        <v>14</v>
      </c>
      <c r="P6907" s="4" t="s">
        <v>79</v>
      </c>
      <c r="Q6907" s="4" t="s">
        <v>7</v>
      </c>
      <c r="R6907" s="4" t="s">
        <v>7</v>
      </c>
      <c r="S6907" s="4" t="s">
        <v>7</v>
      </c>
      <c r="T6907" s="4" t="s">
        <v>14</v>
      </c>
      <c r="U6907" s="4" t="s">
        <v>79</v>
      </c>
      <c r="V6907" s="4" t="s">
        <v>7</v>
      </c>
      <c r="W6907" s="4" t="s">
        <v>7</v>
      </c>
      <c r="X6907" s="4" t="s">
        <v>7</v>
      </c>
      <c r="Y6907" s="4" t="s">
        <v>14</v>
      </c>
      <c r="Z6907" s="4" t="s">
        <v>79</v>
      </c>
      <c r="AA6907" s="4" t="s">
        <v>7</v>
      </c>
      <c r="AB6907" s="4" t="s">
        <v>7</v>
      </c>
    </row>
    <row r="6908" spans="1:23">
      <c r="A6908" t="n">
        <v>70731</v>
      </c>
      <c r="B6908" s="39" t="n">
        <v>26</v>
      </c>
      <c r="C6908" s="7" t="n">
        <v>6</v>
      </c>
      <c r="D6908" s="7" t="n">
        <v>17</v>
      </c>
      <c r="E6908" s="7" t="n">
        <v>60441</v>
      </c>
      <c r="F6908" s="7" t="s">
        <v>636</v>
      </c>
      <c r="G6908" s="7" t="n">
        <v>2</v>
      </c>
      <c r="H6908" s="7" t="n">
        <v>3</v>
      </c>
      <c r="I6908" s="7" t="n">
        <v>17</v>
      </c>
      <c r="J6908" s="7" t="n">
        <v>60442</v>
      </c>
      <c r="K6908" s="7" t="s">
        <v>637</v>
      </c>
      <c r="L6908" s="7" t="n">
        <v>2</v>
      </c>
      <c r="M6908" s="7" t="n">
        <v>3</v>
      </c>
      <c r="N6908" s="7" t="n">
        <v>17</v>
      </c>
      <c r="O6908" s="7" t="n">
        <v>60443</v>
      </c>
      <c r="P6908" s="7" t="s">
        <v>638</v>
      </c>
      <c r="Q6908" s="7" t="n">
        <v>2</v>
      </c>
      <c r="R6908" s="7" t="n">
        <v>3</v>
      </c>
      <c r="S6908" s="7" t="n">
        <v>17</v>
      </c>
      <c r="T6908" s="7" t="n">
        <v>60444</v>
      </c>
      <c r="U6908" s="7" t="s">
        <v>639</v>
      </c>
      <c r="V6908" s="7" t="n">
        <v>2</v>
      </c>
      <c r="W6908" s="7" t="n">
        <v>3</v>
      </c>
      <c r="X6908" s="7" t="n">
        <v>17</v>
      </c>
      <c r="Y6908" s="7" t="n">
        <v>60445</v>
      </c>
      <c r="Z6908" s="7" t="s">
        <v>640</v>
      </c>
      <c r="AA6908" s="7" t="n">
        <v>2</v>
      </c>
      <c r="AB6908" s="7" t="n">
        <v>0</v>
      </c>
    </row>
    <row r="6909" spans="1:23">
      <c r="A6909" t="s">
        <v>4</v>
      </c>
      <c r="B6909" s="4" t="s">
        <v>5</v>
      </c>
    </row>
    <row r="6910" spans="1:23">
      <c r="A6910" t="n">
        <v>71070</v>
      </c>
      <c r="B6910" s="40" t="n">
        <v>28</v>
      </c>
    </row>
    <row r="6911" spans="1:23">
      <c r="A6911" t="s">
        <v>4</v>
      </c>
      <c r="B6911" s="4" t="s">
        <v>5</v>
      </c>
      <c r="C6911" s="4" t="s">
        <v>7</v>
      </c>
      <c r="D6911" s="4" t="s">
        <v>11</v>
      </c>
      <c r="E6911" s="4" t="s">
        <v>8</v>
      </c>
    </row>
    <row r="6912" spans="1:23">
      <c r="A6912" t="n">
        <v>71071</v>
      </c>
      <c r="B6912" s="38" t="n">
        <v>51</v>
      </c>
      <c r="C6912" s="7" t="n">
        <v>4</v>
      </c>
      <c r="D6912" s="7" t="n">
        <v>0</v>
      </c>
      <c r="E6912" s="7" t="s">
        <v>121</v>
      </c>
    </row>
    <row r="6913" spans="1:28">
      <c r="A6913" t="s">
        <v>4</v>
      </c>
      <c r="B6913" s="4" t="s">
        <v>5</v>
      </c>
      <c r="C6913" s="4" t="s">
        <v>11</v>
      </c>
    </row>
    <row r="6914" spans="1:28">
      <c r="A6914" t="n">
        <v>71085</v>
      </c>
      <c r="B6914" s="24" t="n">
        <v>16</v>
      </c>
      <c r="C6914" s="7" t="n">
        <v>0</v>
      </c>
    </row>
    <row r="6915" spans="1:28">
      <c r="A6915" t="s">
        <v>4</v>
      </c>
      <c r="B6915" s="4" t="s">
        <v>5</v>
      </c>
      <c r="C6915" s="4" t="s">
        <v>11</v>
      </c>
      <c r="D6915" s="4" t="s">
        <v>7</v>
      </c>
      <c r="E6915" s="4" t="s">
        <v>14</v>
      </c>
      <c r="F6915" s="4" t="s">
        <v>79</v>
      </c>
      <c r="G6915" s="4" t="s">
        <v>7</v>
      </c>
      <c r="H6915" s="4" t="s">
        <v>7</v>
      </c>
    </row>
    <row r="6916" spans="1:28">
      <c r="A6916" t="n">
        <v>71088</v>
      </c>
      <c r="B6916" s="39" t="n">
        <v>26</v>
      </c>
      <c r="C6916" s="7" t="n">
        <v>0</v>
      </c>
      <c r="D6916" s="7" t="n">
        <v>17</v>
      </c>
      <c r="E6916" s="7" t="n">
        <v>60291</v>
      </c>
      <c r="F6916" s="7" t="s">
        <v>452</v>
      </c>
      <c r="G6916" s="7" t="n">
        <v>2</v>
      </c>
      <c r="H6916" s="7" t="n">
        <v>0</v>
      </c>
    </row>
    <row r="6917" spans="1:28">
      <c r="A6917" t="s">
        <v>4</v>
      </c>
      <c r="B6917" s="4" t="s">
        <v>5</v>
      </c>
    </row>
    <row r="6918" spans="1:28">
      <c r="A6918" t="n">
        <v>71105</v>
      </c>
      <c r="B6918" s="40" t="n">
        <v>28</v>
      </c>
    </row>
    <row r="6919" spans="1:28">
      <c r="A6919" t="s">
        <v>4</v>
      </c>
      <c r="B6919" s="4" t="s">
        <v>5</v>
      </c>
      <c r="C6919" s="4" t="s">
        <v>11</v>
      </c>
      <c r="D6919" s="4" t="s">
        <v>7</v>
      </c>
    </row>
    <row r="6920" spans="1:28">
      <c r="A6920" t="n">
        <v>71106</v>
      </c>
      <c r="B6920" s="44" t="n">
        <v>89</v>
      </c>
      <c r="C6920" s="7" t="n">
        <v>65533</v>
      </c>
      <c r="D6920" s="7" t="n">
        <v>1</v>
      </c>
    </row>
    <row r="6921" spans="1:28">
      <c r="A6921" t="s">
        <v>4</v>
      </c>
      <c r="B6921" s="4" t="s">
        <v>5</v>
      </c>
      <c r="C6921" s="4" t="s">
        <v>7</v>
      </c>
      <c r="D6921" s="4" t="s">
        <v>11</v>
      </c>
      <c r="E6921" s="4" t="s">
        <v>13</v>
      </c>
    </row>
    <row r="6922" spans="1:28">
      <c r="A6922" t="n">
        <v>71110</v>
      </c>
      <c r="B6922" s="17" t="n">
        <v>58</v>
      </c>
      <c r="C6922" s="7" t="n">
        <v>101</v>
      </c>
      <c r="D6922" s="7" t="n">
        <v>500</v>
      </c>
      <c r="E6922" s="7" t="n">
        <v>1</v>
      </c>
    </row>
    <row r="6923" spans="1:28">
      <c r="A6923" t="s">
        <v>4</v>
      </c>
      <c r="B6923" s="4" t="s">
        <v>5</v>
      </c>
      <c r="C6923" s="4" t="s">
        <v>7</v>
      </c>
      <c r="D6923" s="4" t="s">
        <v>11</v>
      </c>
    </row>
    <row r="6924" spans="1:28">
      <c r="A6924" t="n">
        <v>71118</v>
      </c>
      <c r="B6924" s="17" t="n">
        <v>58</v>
      </c>
      <c r="C6924" s="7" t="n">
        <v>254</v>
      </c>
      <c r="D6924" s="7" t="n">
        <v>0</v>
      </c>
    </row>
    <row r="6925" spans="1:28">
      <c r="A6925" t="s">
        <v>4</v>
      </c>
      <c r="B6925" s="4" t="s">
        <v>5</v>
      </c>
      <c r="C6925" s="4" t="s">
        <v>7</v>
      </c>
    </row>
    <row r="6926" spans="1:28">
      <c r="A6926" t="n">
        <v>71122</v>
      </c>
      <c r="B6926" s="35" t="n">
        <v>45</v>
      </c>
      <c r="C6926" s="7" t="n">
        <v>0</v>
      </c>
    </row>
    <row r="6927" spans="1:28">
      <c r="A6927" t="s">
        <v>4</v>
      </c>
      <c r="B6927" s="4" t="s">
        <v>5</v>
      </c>
      <c r="C6927" s="4" t="s">
        <v>7</v>
      </c>
      <c r="D6927" s="4" t="s">
        <v>7</v>
      </c>
      <c r="E6927" s="4" t="s">
        <v>13</v>
      </c>
      <c r="F6927" s="4" t="s">
        <v>13</v>
      </c>
      <c r="G6927" s="4" t="s">
        <v>13</v>
      </c>
      <c r="H6927" s="4" t="s">
        <v>11</v>
      </c>
    </row>
    <row r="6928" spans="1:28">
      <c r="A6928" t="n">
        <v>71124</v>
      </c>
      <c r="B6928" s="35" t="n">
        <v>45</v>
      </c>
      <c r="C6928" s="7" t="n">
        <v>2</v>
      </c>
      <c r="D6928" s="7" t="n">
        <v>3</v>
      </c>
      <c r="E6928" s="7" t="n">
        <v>-1.10000002384186</v>
      </c>
      <c r="F6928" s="7" t="n">
        <v>0.230000004172325</v>
      </c>
      <c r="G6928" s="7" t="n">
        <v>-11.210000038147</v>
      </c>
      <c r="H6928" s="7" t="n">
        <v>0</v>
      </c>
    </row>
    <row r="6929" spans="1:8">
      <c r="A6929" t="s">
        <v>4</v>
      </c>
      <c r="B6929" s="4" t="s">
        <v>5</v>
      </c>
      <c r="C6929" s="4" t="s">
        <v>7</v>
      </c>
      <c r="D6929" s="4" t="s">
        <v>7</v>
      </c>
      <c r="E6929" s="4" t="s">
        <v>13</v>
      </c>
      <c r="F6929" s="4" t="s">
        <v>13</v>
      </c>
      <c r="G6929" s="4" t="s">
        <v>13</v>
      </c>
      <c r="H6929" s="4" t="s">
        <v>11</v>
      </c>
      <c r="I6929" s="4" t="s">
        <v>7</v>
      </c>
    </row>
    <row r="6930" spans="1:8">
      <c r="A6930" t="n">
        <v>71141</v>
      </c>
      <c r="B6930" s="35" t="n">
        <v>45</v>
      </c>
      <c r="C6930" s="7" t="n">
        <v>4</v>
      </c>
      <c r="D6930" s="7" t="n">
        <v>3</v>
      </c>
      <c r="E6930" s="7" t="n">
        <v>357.540008544922</v>
      </c>
      <c r="F6930" s="7" t="n">
        <v>234.199996948242</v>
      </c>
      <c r="G6930" s="7" t="n">
        <v>0</v>
      </c>
      <c r="H6930" s="7" t="n">
        <v>0</v>
      </c>
      <c r="I6930" s="7" t="n">
        <v>0</v>
      </c>
    </row>
    <row r="6931" spans="1:8">
      <c r="A6931" t="s">
        <v>4</v>
      </c>
      <c r="B6931" s="4" t="s">
        <v>5</v>
      </c>
      <c r="C6931" s="4" t="s">
        <v>7</v>
      </c>
      <c r="D6931" s="4" t="s">
        <v>7</v>
      </c>
      <c r="E6931" s="4" t="s">
        <v>13</v>
      </c>
      <c r="F6931" s="4" t="s">
        <v>11</v>
      </c>
    </row>
    <row r="6932" spans="1:8">
      <c r="A6932" t="n">
        <v>71159</v>
      </c>
      <c r="B6932" s="35" t="n">
        <v>45</v>
      </c>
      <c r="C6932" s="7" t="n">
        <v>5</v>
      </c>
      <c r="D6932" s="7" t="n">
        <v>3</v>
      </c>
      <c r="E6932" s="7" t="n">
        <v>1.20000004768372</v>
      </c>
      <c r="F6932" s="7" t="n">
        <v>0</v>
      </c>
    </row>
    <row r="6933" spans="1:8">
      <c r="A6933" t="s">
        <v>4</v>
      </c>
      <c r="B6933" s="4" t="s">
        <v>5</v>
      </c>
      <c r="C6933" s="4" t="s">
        <v>7</v>
      </c>
      <c r="D6933" s="4" t="s">
        <v>7</v>
      </c>
      <c r="E6933" s="4" t="s">
        <v>13</v>
      </c>
      <c r="F6933" s="4" t="s">
        <v>11</v>
      </c>
    </row>
    <row r="6934" spans="1:8">
      <c r="A6934" t="n">
        <v>71168</v>
      </c>
      <c r="B6934" s="35" t="n">
        <v>45</v>
      </c>
      <c r="C6934" s="7" t="n">
        <v>11</v>
      </c>
      <c r="D6934" s="7" t="n">
        <v>3</v>
      </c>
      <c r="E6934" s="7" t="n">
        <v>28.7000007629395</v>
      </c>
      <c r="F6934" s="7" t="n">
        <v>0</v>
      </c>
    </row>
    <row r="6935" spans="1:8">
      <c r="A6935" t="s">
        <v>4</v>
      </c>
      <c r="B6935" s="4" t="s">
        <v>5</v>
      </c>
      <c r="C6935" s="4" t="s">
        <v>7</v>
      </c>
      <c r="D6935" s="4" t="s">
        <v>11</v>
      </c>
    </row>
    <row r="6936" spans="1:8">
      <c r="A6936" t="n">
        <v>71177</v>
      </c>
      <c r="B6936" s="17" t="n">
        <v>58</v>
      </c>
      <c r="C6936" s="7" t="n">
        <v>255</v>
      </c>
      <c r="D6936" s="7" t="n">
        <v>0</v>
      </c>
    </row>
    <row r="6937" spans="1:8">
      <c r="A6937" t="s">
        <v>4</v>
      </c>
      <c r="B6937" s="4" t="s">
        <v>5</v>
      </c>
      <c r="C6937" s="4" t="s">
        <v>11</v>
      </c>
      <c r="D6937" s="4" t="s">
        <v>7</v>
      </c>
      <c r="E6937" s="4" t="s">
        <v>13</v>
      </c>
      <c r="F6937" s="4" t="s">
        <v>11</v>
      </c>
    </row>
    <row r="6938" spans="1:8">
      <c r="A6938" t="n">
        <v>71181</v>
      </c>
      <c r="B6938" s="41" t="n">
        <v>59</v>
      </c>
      <c r="C6938" s="7" t="n">
        <v>0</v>
      </c>
      <c r="D6938" s="7" t="n">
        <v>8</v>
      </c>
      <c r="E6938" s="7" t="n">
        <v>0.150000005960464</v>
      </c>
      <c r="F6938" s="7" t="n">
        <v>0</v>
      </c>
    </row>
    <row r="6939" spans="1:8">
      <c r="A6939" t="s">
        <v>4</v>
      </c>
      <c r="B6939" s="4" t="s">
        <v>5</v>
      </c>
      <c r="C6939" s="4" t="s">
        <v>11</v>
      </c>
    </row>
    <row r="6940" spans="1:8">
      <c r="A6940" t="n">
        <v>71191</v>
      </c>
      <c r="B6940" s="24" t="n">
        <v>16</v>
      </c>
      <c r="C6940" s="7" t="n">
        <v>1500</v>
      </c>
    </row>
    <row r="6941" spans="1:8">
      <c r="A6941" t="s">
        <v>4</v>
      </c>
      <c r="B6941" s="4" t="s">
        <v>5</v>
      </c>
      <c r="C6941" s="4" t="s">
        <v>11</v>
      </c>
      <c r="D6941" s="4" t="s">
        <v>7</v>
      </c>
      <c r="E6941" s="4" t="s">
        <v>13</v>
      </c>
      <c r="F6941" s="4" t="s">
        <v>11</v>
      </c>
    </row>
    <row r="6942" spans="1:8">
      <c r="A6942" t="n">
        <v>71194</v>
      </c>
      <c r="B6942" s="41" t="n">
        <v>59</v>
      </c>
      <c r="C6942" s="7" t="n">
        <v>0</v>
      </c>
      <c r="D6942" s="7" t="n">
        <v>255</v>
      </c>
      <c r="E6942" s="7" t="n">
        <v>0</v>
      </c>
      <c r="F6942" s="7" t="n">
        <v>0</v>
      </c>
    </row>
    <row r="6943" spans="1:8">
      <c r="A6943" t="s">
        <v>4</v>
      </c>
      <c r="B6943" s="4" t="s">
        <v>5</v>
      </c>
      <c r="C6943" s="4" t="s">
        <v>7</v>
      </c>
      <c r="D6943" s="4" t="s">
        <v>11</v>
      </c>
      <c r="E6943" s="4" t="s">
        <v>8</v>
      </c>
    </row>
    <row r="6944" spans="1:8">
      <c r="A6944" t="n">
        <v>71204</v>
      </c>
      <c r="B6944" s="38" t="n">
        <v>51</v>
      </c>
      <c r="C6944" s="7" t="n">
        <v>4</v>
      </c>
      <c r="D6944" s="7" t="n">
        <v>0</v>
      </c>
      <c r="E6944" s="7" t="s">
        <v>453</v>
      </c>
    </row>
    <row r="6945" spans="1:9">
      <c r="A6945" t="s">
        <v>4</v>
      </c>
      <c r="B6945" s="4" t="s">
        <v>5</v>
      </c>
      <c r="C6945" s="4" t="s">
        <v>11</v>
      </c>
    </row>
    <row r="6946" spans="1:9">
      <c r="A6946" t="n">
        <v>71218</v>
      </c>
      <c r="B6946" s="24" t="n">
        <v>16</v>
      </c>
      <c r="C6946" s="7" t="n">
        <v>0</v>
      </c>
    </row>
    <row r="6947" spans="1:9">
      <c r="A6947" t="s">
        <v>4</v>
      </c>
      <c r="B6947" s="4" t="s">
        <v>5</v>
      </c>
      <c r="C6947" s="4" t="s">
        <v>11</v>
      </c>
      <c r="D6947" s="4" t="s">
        <v>7</v>
      </c>
      <c r="E6947" s="4" t="s">
        <v>14</v>
      </c>
      <c r="F6947" s="4" t="s">
        <v>79</v>
      </c>
      <c r="G6947" s="4" t="s">
        <v>7</v>
      </c>
      <c r="H6947" s="4" t="s">
        <v>7</v>
      </c>
    </row>
    <row r="6948" spans="1:9">
      <c r="A6948" t="n">
        <v>71221</v>
      </c>
      <c r="B6948" s="39" t="n">
        <v>26</v>
      </c>
      <c r="C6948" s="7" t="n">
        <v>0</v>
      </c>
      <c r="D6948" s="7" t="n">
        <v>17</v>
      </c>
      <c r="E6948" s="7" t="n">
        <v>60292</v>
      </c>
      <c r="F6948" s="7" t="s">
        <v>503</v>
      </c>
      <c r="G6948" s="7" t="n">
        <v>2</v>
      </c>
      <c r="H6948" s="7" t="n">
        <v>0</v>
      </c>
    </row>
    <row r="6949" spans="1:9">
      <c r="A6949" t="s">
        <v>4</v>
      </c>
      <c r="B6949" s="4" t="s">
        <v>5</v>
      </c>
    </row>
    <row r="6950" spans="1:9">
      <c r="A6950" t="n">
        <v>71244</v>
      </c>
      <c r="B6950" s="40" t="n">
        <v>28</v>
      </c>
    </row>
    <row r="6951" spans="1:9">
      <c r="A6951" t="s">
        <v>4</v>
      </c>
      <c r="B6951" s="4" t="s">
        <v>5</v>
      </c>
      <c r="C6951" s="4" t="s">
        <v>11</v>
      </c>
    </row>
    <row r="6952" spans="1:9">
      <c r="A6952" t="n">
        <v>71245</v>
      </c>
      <c r="B6952" s="24" t="n">
        <v>16</v>
      </c>
      <c r="C6952" s="7" t="n">
        <v>500</v>
      </c>
    </row>
    <row r="6953" spans="1:9">
      <c r="A6953" t="s">
        <v>4</v>
      </c>
      <c r="B6953" s="4" t="s">
        <v>5</v>
      </c>
      <c r="C6953" s="4" t="s">
        <v>7</v>
      </c>
      <c r="D6953" s="4" t="s">
        <v>13</v>
      </c>
      <c r="E6953" s="4" t="s">
        <v>13</v>
      </c>
      <c r="F6953" s="4" t="s">
        <v>13</v>
      </c>
    </row>
    <row r="6954" spans="1:9">
      <c r="A6954" t="n">
        <v>71248</v>
      </c>
      <c r="B6954" s="35" t="n">
        <v>45</v>
      </c>
      <c r="C6954" s="7" t="n">
        <v>9</v>
      </c>
      <c r="D6954" s="7" t="n">
        <v>0.0199999995529652</v>
      </c>
      <c r="E6954" s="7" t="n">
        <v>0.0199999995529652</v>
      </c>
      <c r="F6954" s="7" t="n">
        <v>0.5</v>
      </c>
    </row>
    <row r="6955" spans="1:9">
      <c r="A6955" t="s">
        <v>4</v>
      </c>
      <c r="B6955" s="4" t="s">
        <v>5</v>
      </c>
      <c r="C6955" s="4" t="s">
        <v>7</v>
      </c>
      <c r="D6955" s="4" t="s">
        <v>7</v>
      </c>
      <c r="E6955" s="4" t="s">
        <v>13</v>
      </c>
      <c r="F6955" s="4" t="s">
        <v>11</v>
      </c>
    </row>
    <row r="6956" spans="1:9">
      <c r="A6956" t="n">
        <v>71262</v>
      </c>
      <c r="B6956" s="35" t="n">
        <v>45</v>
      </c>
      <c r="C6956" s="7" t="n">
        <v>5</v>
      </c>
      <c r="D6956" s="7" t="n">
        <v>3</v>
      </c>
      <c r="E6956" s="7" t="n">
        <v>1.39999997615814</v>
      </c>
      <c r="F6956" s="7" t="n">
        <v>500</v>
      </c>
    </row>
    <row r="6957" spans="1:9">
      <c r="A6957" t="s">
        <v>4</v>
      </c>
      <c r="B6957" s="4" t="s">
        <v>5</v>
      </c>
      <c r="C6957" s="4" t="s">
        <v>7</v>
      </c>
      <c r="D6957" s="4" t="s">
        <v>11</v>
      </c>
      <c r="E6957" s="4" t="s">
        <v>8</v>
      </c>
    </row>
    <row r="6958" spans="1:9">
      <c r="A6958" t="n">
        <v>71271</v>
      </c>
      <c r="B6958" s="38" t="n">
        <v>51</v>
      </c>
      <c r="C6958" s="7" t="n">
        <v>4</v>
      </c>
      <c r="D6958" s="7" t="n">
        <v>0</v>
      </c>
      <c r="E6958" s="7" t="s">
        <v>455</v>
      </c>
    </row>
    <row r="6959" spans="1:9">
      <c r="A6959" t="s">
        <v>4</v>
      </c>
      <c r="B6959" s="4" t="s">
        <v>5</v>
      </c>
      <c r="C6959" s="4" t="s">
        <v>11</v>
      </c>
    </row>
    <row r="6960" spans="1:9">
      <c r="A6960" t="n">
        <v>71285</v>
      </c>
      <c r="B6960" s="24" t="n">
        <v>16</v>
      </c>
      <c r="C6960" s="7" t="n">
        <v>0</v>
      </c>
    </row>
    <row r="6961" spans="1:8">
      <c r="A6961" t="s">
        <v>4</v>
      </c>
      <c r="B6961" s="4" t="s">
        <v>5</v>
      </c>
      <c r="C6961" s="4" t="s">
        <v>11</v>
      </c>
      <c r="D6961" s="4" t="s">
        <v>7</v>
      </c>
      <c r="E6961" s="4" t="s">
        <v>14</v>
      </c>
      <c r="F6961" s="4" t="s">
        <v>79</v>
      </c>
      <c r="G6961" s="4" t="s">
        <v>7</v>
      </c>
      <c r="H6961" s="4" t="s">
        <v>7</v>
      </c>
    </row>
    <row r="6962" spans="1:8">
      <c r="A6962" t="n">
        <v>71288</v>
      </c>
      <c r="B6962" s="39" t="n">
        <v>26</v>
      </c>
      <c r="C6962" s="7" t="n">
        <v>0</v>
      </c>
      <c r="D6962" s="7" t="n">
        <v>17</v>
      </c>
      <c r="E6962" s="7" t="n">
        <v>60293</v>
      </c>
      <c r="F6962" s="7" t="s">
        <v>504</v>
      </c>
      <c r="G6962" s="7" t="n">
        <v>2</v>
      </c>
      <c r="H6962" s="7" t="n">
        <v>0</v>
      </c>
    </row>
    <row r="6963" spans="1:8">
      <c r="A6963" t="s">
        <v>4</v>
      </c>
      <c r="B6963" s="4" t="s">
        <v>5</v>
      </c>
    </row>
    <row r="6964" spans="1:8">
      <c r="A6964" t="n">
        <v>71316</v>
      </c>
      <c r="B6964" s="40" t="n">
        <v>28</v>
      </c>
    </row>
    <row r="6965" spans="1:8">
      <c r="A6965" t="s">
        <v>4</v>
      </c>
      <c r="B6965" s="4" t="s">
        <v>5</v>
      </c>
      <c r="C6965" s="4" t="s">
        <v>11</v>
      </c>
      <c r="D6965" s="4" t="s">
        <v>7</v>
      </c>
    </row>
    <row r="6966" spans="1:8">
      <c r="A6966" t="n">
        <v>71317</v>
      </c>
      <c r="B6966" s="44" t="n">
        <v>89</v>
      </c>
      <c r="C6966" s="7" t="n">
        <v>65533</v>
      </c>
      <c r="D6966" s="7" t="n">
        <v>1</v>
      </c>
    </row>
    <row r="6967" spans="1:8">
      <c r="A6967" t="s">
        <v>4</v>
      </c>
      <c r="B6967" s="4" t="s">
        <v>5</v>
      </c>
      <c r="C6967" s="4" t="s">
        <v>7</v>
      </c>
      <c r="D6967" s="4" t="s">
        <v>11</v>
      </c>
      <c r="E6967" s="4" t="s">
        <v>11</v>
      </c>
      <c r="F6967" s="4" t="s">
        <v>7</v>
      </c>
    </row>
    <row r="6968" spans="1:8">
      <c r="A6968" t="n">
        <v>71321</v>
      </c>
      <c r="B6968" s="43" t="n">
        <v>25</v>
      </c>
      <c r="C6968" s="7" t="n">
        <v>1</v>
      </c>
      <c r="D6968" s="7" t="n">
        <v>60</v>
      </c>
      <c r="E6968" s="7" t="n">
        <v>640</v>
      </c>
      <c r="F6968" s="7" t="n">
        <v>2</v>
      </c>
    </row>
    <row r="6969" spans="1:8">
      <c r="A6969" t="s">
        <v>4</v>
      </c>
      <c r="B6969" s="4" t="s">
        <v>5</v>
      </c>
      <c r="C6969" s="4" t="s">
        <v>7</v>
      </c>
      <c r="D6969" s="4" t="s">
        <v>11</v>
      </c>
      <c r="E6969" s="4" t="s">
        <v>8</v>
      </c>
    </row>
    <row r="6970" spans="1:8">
      <c r="A6970" t="n">
        <v>71328</v>
      </c>
      <c r="B6970" s="38" t="n">
        <v>51</v>
      </c>
      <c r="C6970" s="7" t="n">
        <v>4</v>
      </c>
      <c r="D6970" s="7" t="n">
        <v>6</v>
      </c>
      <c r="E6970" s="7" t="s">
        <v>285</v>
      </c>
    </row>
    <row r="6971" spans="1:8">
      <c r="A6971" t="s">
        <v>4</v>
      </c>
      <c r="B6971" s="4" t="s">
        <v>5</v>
      </c>
      <c r="C6971" s="4" t="s">
        <v>11</v>
      </c>
    </row>
    <row r="6972" spans="1:8">
      <c r="A6972" t="n">
        <v>71342</v>
      </c>
      <c r="B6972" s="24" t="n">
        <v>16</v>
      </c>
      <c r="C6972" s="7" t="n">
        <v>0</v>
      </c>
    </row>
    <row r="6973" spans="1:8">
      <c r="A6973" t="s">
        <v>4</v>
      </c>
      <c r="B6973" s="4" t="s">
        <v>5</v>
      </c>
      <c r="C6973" s="4" t="s">
        <v>11</v>
      </c>
      <c r="D6973" s="4" t="s">
        <v>7</v>
      </c>
      <c r="E6973" s="4" t="s">
        <v>14</v>
      </c>
      <c r="F6973" s="4" t="s">
        <v>79</v>
      </c>
      <c r="G6973" s="4" t="s">
        <v>7</v>
      </c>
      <c r="H6973" s="4" t="s">
        <v>7</v>
      </c>
      <c r="I6973" s="4" t="s">
        <v>7</v>
      </c>
      <c r="J6973" s="4" t="s">
        <v>14</v>
      </c>
      <c r="K6973" s="4" t="s">
        <v>79</v>
      </c>
      <c r="L6973" s="4" t="s">
        <v>7</v>
      </c>
      <c r="M6973" s="4" t="s">
        <v>7</v>
      </c>
    </row>
    <row r="6974" spans="1:8">
      <c r="A6974" t="n">
        <v>71345</v>
      </c>
      <c r="B6974" s="39" t="n">
        <v>26</v>
      </c>
      <c r="C6974" s="7" t="n">
        <v>6</v>
      </c>
      <c r="D6974" s="7" t="n">
        <v>17</v>
      </c>
      <c r="E6974" s="7" t="n">
        <v>60446</v>
      </c>
      <c r="F6974" s="7" t="s">
        <v>641</v>
      </c>
      <c r="G6974" s="7" t="n">
        <v>2</v>
      </c>
      <c r="H6974" s="7" t="n">
        <v>3</v>
      </c>
      <c r="I6974" s="7" t="n">
        <v>17</v>
      </c>
      <c r="J6974" s="7" t="n">
        <v>60447</v>
      </c>
      <c r="K6974" s="7" t="s">
        <v>642</v>
      </c>
      <c r="L6974" s="7" t="n">
        <v>2</v>
      </c>
      <c r="M6974" s="7" t="n">
        <v>0</v>
      </c>
    </row>
    <row r="6975" spans="1:8">
      <c r="A6975" t="s">
        <v>4</v>
      </c>
      <c r="B6975" s="4" t="s">
        <v>5</v>
      </c>
    </row>
    <row r="6976" spans="1:8">
      <c r="A6976" t="n">
        <v>71549</v>
      </c>
      <c r="B6976" s="40" t="n">
        <v>28</v>
      </c>
    </row>
    <row r="6977" spans="1:13">
      <c r="A6977" t="s">
        <v>4</v>
      </c>
      <c r="B6977" s="4" t="s">
        <v>5</v>
      </c>
      <c r="C6977" s="4" t="s">
        <v>7</v>
      </c>
      <c r="D6977" s="4" t="s">
        <v>11</v>
      </c>
      <c r="E6977" s="4" t="s">
        <v>11</v>
      </c>
      <c r="F6977" s="4" t="s">
        <v>7</v>
      </c>
    </row>
    <row r="6978" spans="1:13">
      <c r="A6978" t="n">
        <v>71550</v>
      </c>
      <c r="B6978" s="43" t="n">
        <v>25</v>
      </c>
      <c r="C6978" s="7" t="n">
        <v>1</v>
      </c>
      <c r="D6978" s="7" t="n">
        <v>65535</v>
      </c>
      <c r="E6978" s="7" t="n">
        <v>65535</v>
      </c>
      <c r="F6978" s="7" t="n">
        <v>0</v>
      </c>
    </row>
    <row r="6979" spans="1:13">
      <c r="A6979" t="s">
        <v>4</v>
      </c>
      <c r="B6979" s="4" t="s">
        <v>5</v>
      </c>
      <c r="C6979" s="4" t="s">
        <v>7</v>
      </c>
      <c r="D6979" s="4" t="s">
        <v>11</v>
      </c>
      <c r="E6979" s="4" t="s">
        <v>8</v>
      </c>
    </row>
    <row r="6980" spans="1:13">
      <c r="A6980" t="n">
        <v>71557</v>
      </c>
      <c r="B6980" s="38" t="n">
        <v>51</v>
      </c>
      <c r="C6980" s="7" t="n">
        <v>4</v>
      </c>
      <c r="D6980" s="7" t="n">
        <v>0</v>
      </c>
      <c r="E6980" s="7" t="s">
        <v>446</v>
      </c>
    </row>
    <row r="6981" spans="1:13">
      <c r="A6981" t="s">
        <v>4</v>
      </c>
      <c r="B6981" s="4" t="s">
        <v>5</v>
      </c>
      <c r="C6981" s="4" t="s">
        <v>11</v>
      </c>
    </row>
    <row r="6982" spans="1:13">
      <c r="A6982" t="n">
        <v>71570</v>
      </c>
      <c r="B6982" s="24" t="n">
        <v>16</v>
      </c>
      <c r="C6982" s="7" t="n">
        <v>0</v>
      </c>
    </row>
    <row r="6983" spans="1:13">
      <c r="A6983" t="s">
        <v>4</v>
      </c>
      <c r="B6983" s="4" t="s">
        <v>5</v>
      </c>
      <c r="C6983" s="4" t="s">
        <v>11</v>
      </c>
      <c r="D6983" s="4" t="s">
        <v>7</v>
      </c>
      <c r="E6983" s="4" t="s">
        <v>14</v>
      </c>
      <c r="F6983" s="4" t="s">
        <v>79</v>
      </c>
      <c r="G6983" s="4" t="s">
        <v>7</v>
      </c>
      <c r="H6983" s="4" t="s">
        <v>7</v>
      </c>
      <c r="I6983" s="4" t="s">
        <v>7</v>
      </c>
      <c r="J6983" s="4" t="s">
        <v>14</v>
      </c>
      <c r="K6983" s="4" t="s">
        <v>79</v>
      </c>
      <c r="L6983" s="4" t="s">
        <v>7</v>
      </c>
      <c r="M6983" s="4" t="s">
        <v>7</v>
      </c>
      <c r="N6983" s="4" t="s">
        <v>7</v>
      </c>
      <c r="O6983" s="4" t="s">
        <v>14</v>
      </c>
      <c r="P6983" s="4" t="s">
        <v>79</v>
      </c>
      <c r="Q6983" s="4" t="s">
        <v>7</v>
      </c>
      <c r="R6983" s="4" t="s">
        <v>7</v>
      </c>
      <c r="S6983" s="4" t="s">
        <v>7</v>
      </c>
      <c r="T6983" s="4" t="s">
        <v>14</v>
      </c>
      <c r="U6983" s="4" t="s">
        <v>79</v>
      </c>
      <c r="V6983" s="4" t="s">
        <v>7</v>
      </c>
      <c r="W6983" s="4" t="s">
        <v>7</v>
      </c>
      <c r="X6983" s="4" t="s">
        <v>7</v>
      </c>
      <c r="Y6983" s="4" t="s">
        <v>14</v>
      </c>
      <c r="Z6983" s="4" t="s">
        <v>79</v>
      </c>
      <c r="AA6983" s="4" t="s">
        <v>7</v>
      </c>
      <c r="AB6983" s="4" t="s">
        <v>7</v>
      </c>
    </row>
    <row r="6984" spans="1:13">
      <c r="A6984" t="n">
        <v>71573</v>
      </c>
      <c r="B6984" s="39" t="n">
        <v>26</v>
      </c>
      <c r="C6984" s="7" t="n">
        <v>0</v>
      </c>
      <c r="D6984" s="7" t="n">
        <v>17</v>
      </c>
      <c r="E6984" s="7" t="n">
        <v>60296</v>
      </c>
      <c r="F6984" s="7" t="s">
        <v>460</v>
      </c>
      <c r="G6984" s="7" t="n">
        <v>2</v>
      </c>
      <c r="H6984" s="7" t="n">
        <v>3</v>
      </c>
      <c r="I6984" s="7" t="n">
        <v>17</v>
      </c>
      <c r="J6984" s="7" t="n">
        <v>60298</v>
      </c>
      <c r="K6984" s="7" t="s">
        <v>461</v>
      </c>
      <c r="L6984" s="7" t="n">
        <v>2</v>
      </c>
      <c r="M6984" s="7" t="n">
        <v>3</v>
      </c>
      <c r="N6984" s="7" t="n">
        <v>17</v>
      </c>
      <c r="O6984" s="7" t="n">
        <v>60299</v>
      </c>
      <c r="P6984" s="7" t="s">
        <v>462</v>
      </c>
      <c r="Q6984" s="7" t="n">
        <v>2</v>
      </c>
      <c r="R6984" s="7" t="n">
        <v>3</v>
      </c>
      <c r="S6984" s="7" t="n">
        <v>17</v>
      </c>
      <c r="T6984" s="7" t="n">
        <v>60300</v>
      </c>
      <c r="U6984" s="7" t="s">
        <v>508</v>
      </c>
      <c r="V6984" s="7" t="n">
        <v>2</v>
      </c>
      <c r="W6984" s="7" t="n">
        <v>3</v>
      </c>
      <c r="X6984" s="7" t="n">
        <v>17</v>
      </c>
      <c r="Y6984" s="7" t="n">
        <v>60301</v>
      </c>
      <c r="Z6984" s="7" t="s">
        <v>464</v>
      </c>
      <c r="AA6984" s="7" t="n">
        <v>2</v>
      </c>
      <c r="AB6984" s="7" t="n">
        <v>0</v>
      </c>
    </row>
    <row r="6985" spans="1:13">
      <c r="A6985" t="s">
        <v>4</v>
      </c>
      <c r="B6985" s="4" t="s">
        <v>5</v>
      </c>
    </row>
    <row r="6986" spans="1:13">
      <c r="A6986" t="n">
        <v>71968</v>
      </c>
      <c r="B6986" s="40" t="n">
        <v>28</v>
      </c>
    </row>
    <row r="6987" spans="1:13">
      <c r="A6987" t="s">
        <v>4</v>
      </c>
      <c r="B6987" s="4" t="s">
        <v>5</v>
      </c>
      <c r="C6987" s="4" t="s">
        <v>11</v>
      </c>
      <c r="D6987" s="4" t="s">
        <v>7</v>
      </c>
    </row>
    <row r="6988" spans="1:13">
      <c r="A6988" t="n">
        <v>71969</v>
      </c>
      <c r="B6988" s="44" t="n">
        <v>89</v>
      </c>
      <c r="C6988" s="7" t="n">
        <v>65533</v>
      </c>
      <c r="D6988" s="7" t="n">
        <v>1</v>
      </c>
    </row>
    <row r="6989" spans="1:13">
      <c r="A6989" t="s">
        <v>4</v>
      </c>
      <c r="B6989" s="4" t="s">
        <v>5</v>
      </c>
      <c r="C6989" s="4" t="s">
        <v>7</v>
      </c>
      <c r="D6989" s="4" t="s">
        <v>11</v>
      </c>
      <c r="E6989" s="4" t="s">
        <v>13</v>
      </c>
    </row>
    <row r="6990" spans="1:13">
      <c r="A6990" t="n">
        <v>71973</v>
      </c>
      <c r="B6990" s="17" t="n">
        <v>58</v>
      </c>
      <c r="C6990" s="7" t="n">
        <v>101</v>
      </c>
      <c r="D6990" s="7" t="n">
        <v>300</v>
      </c>
      <c r="E6990" s="7" t="n">
        <v>1</v>
      </c>
    </row>
    <row r="6991" spans="1:13">
      <c r="A6991" t="s">
        <v>4</v>
      </c>
      <c r="B6991" s="4" t="s">
        <v>5</v>
      </c>
      <c r="C6991" s="4" t="s">
        <v>7</v>
      </c>
      <c r="D6991" s="4" t="s">
        <v>11</v>
      </c>
    </row>
    <row r="6992" spans="1:13">
      <c r="A6992" t="n">
        <v>71981</v>
      </c>
      <c r="B6992" s="17" t="n">
        <v>58</v>
      </c>
      <c r="C6992" s="7" t="n">
        <v>254</v>
      </c>
      <c r="D6992" s="7" t="n">
        <v>0</v>
      </c>
    </row>
    <row r="6993" spans="1:28">
      <c r="A6993" t="s">
        <v>4</v>
      </c>
      <c r="B6993" s="4" t="s">
        <v>5</v>
      </c>
      <c r="C6993" s="4" t="s">
        <v>7</v>
      </c>
      <c r="D6993" s="4" t="s">
        <v>7</v>
      </c>
      <c r="E6993" s="4" t="s">
        <v>13</v>
      </c>
      <c r="F6993" s="4" t="s">
        <v>13</v>
      </c>
      <c r="G6993" s="4" t="s">
        <v>13</v>
      </c>
      <c r="H6993" s="4" t="s">
        <v>11</v>
      </c>
    </row>
    <row r="6994" spans="1:28">
      <c r="A6994" t="n">
        <v>71985</v>
      </c>
      <c r="B6994" s="35" t="n">
        <v>45</v>
      </c>
      <c r="C6994" s="7" t="n">
        <v>2</v>
      </c>
      <c r="D6994" s="7" t="n">
        <v>3</v>
      </c>
      <c r="E6994" s="7" t="n">
        <v>-1.77999997138977</v>
      </c>
      <c r="F6994" s="7" t="n">
        <v>0.230000004172325</v>
      </c>
      <c r="G6994" s="7" t="n">
        <v>-10.7600002288818</v>
      </c>
      <c r="H6994" s="7" t="n">
        <v>0</v>
      </c>
    </row>
    <row r="6995" spans="1:28">
      <c r="A6995" t="s">
        <v>4</v>
      </c>
      <c r="B6995" s="4" t="s">
        <v>5</v>
      </c>
      <c r="C6995" s="4" t="s">
        <v>7</v>
      </c>
      <c r="D6995" s="4" t="s">
        <v>7</v>
      </c>
      <c r="E6995" s="4" t="s">
        <v>13</v>
      </c>
      <c r="F6995" s="4" t="s">
        <v>13</v>
      </c>
      <c r="G6995" s="4" t="s">
        <v>13</v>
      </c>
      <c r="H6995" s="4" t="s">
        <v>11</v>
      </c>
      <c r="I6995" s="4" t="s">
        <v>7</v>
      </c>
    </row>
    <row r="6996" spans="1:28">
      <c r="A6996" t="n">
        <v>72002</v>
      </c>
      <c r="B6996" s="35" t="n">
        <v>45</v>
      </c>
      <c r="C6996" s="7" t="n">
        <v>4</v>
      </c>
      <c r="D6996" s="7" t="n">
        <v>3</v>
      </c>
      <c r="E6996" s="7" t="n">
        <v>10.3599996566772</v>
      </c>
      <c r="F6996" s="7" t="n">
        <v>185.830001831055</v>
      </c>
      <c r="G6996" s="7" t="n">
        <v>4.55999994277954</v>
      </c>
      <c r="H6996" s="7" t="n">
        <v>0</v>
      </c>
      <c r="I6996" s="7" t="n">
        <v>0</v>
      </c>
    </row>
    <row r="6997" spans="1:28">
      <c r="A6997" t="s">
        <v>4</v>
      </c>
      <c r="B6997" s="4" t="s">
        <v>5</v>
      </c>
      <c r="C6997" s="4" t="s">
        <v>7</v>
      </c>
      <c r="D6997" s="4" t="s">
        <v>7</v>
      </c>
      <c r="E6997" s="4" t="s">
        <v>13</v>
      </c>
      <c r="F6997" s="4" t="s">
        <v>11</v>
      </c>
    </row>
    <row r="6998" spans="1:28">
      <c r="A6998" t="n">
        <v>72020</v>
      </c>
      <c r="B6998" s="35" t="n">
        <v>45</v>
      </c>
      <c r="C6998" s="7" t="n">
        <v>5</v>
      </c>
      <c r="D6998" s="7" t="n">
        <v>3</v>
      </c>
      <c r="E6998" s="7" t="n">
        <v>1.20000004768372</v>
      </c>
      <c r="F6998" s="7" t="n">
        <v>0</v>
      </c>
    </row>
    <row r="6999" spans="1:28">
      <c r="A6999" t="s">
        <v>4</v>
      </c>
      <c r="B6999" s="4" t="s">
        <v>5</v>
      </c>
      <c r="C6999" s="4" t="s">
        <v>7</v>
      </c>
      <c r="D6999" s="4" t="s">
        <v>7</v>
      </c>
      <c r="E6999" s="4" t="s">
        <v>13</v>
      </c>
      <c r="F6999" s="4" t="s">
        <v>11</v>
      </c>
    </row>
    <row r="7000" spans="1:28">
      <c r="A7000" t="n">
        <v>72029</v>
      </c>
      <c r="B7000" s="35" t="n">
        <v>45</v>
      </c>
      <c r="C7000" s="7" t="n">
        <v>11</v>
      </c>
      <c r="D7000" s="7" t="n">
        <v>3</v>
      </c>
      <c r="E7000" s="7" t="n">
        <v>28.7000007629395</v>
      </c>
      <c r="F7000" s="7" t="n">
        <v>0</v>
      </c>
    </row>
    <row r="7001" spans="1:28">
      <c r="A7001" t="s">
        <v>4</v>
      </c>
      <c r="B7001" s="4" t="s">
        <v>5</v>
      </c>
      <c r="C7001" s="4" t="s">
        <v>7</v>
      </c>
      <c r="D7001" s="4" t="s">
        <v>7</v>
      </c>
      <c r="E7001" s="4" t="s">
        <v>13</v>
      </c>
      <c r="F7001" s="4" t="s">
        <v>13</v>
      </c>
      <c r="G7001" s="4" t="s">
        <v>13</v>
      </c>
      <c r="H7001" s="4" t="s">
        <v>11</v>
      </c>
      <c r="I7001" s="4" t="s">
        <v>7</v>
      </c>
    </row>
    <row r="7002" spans="1:28">
      <c r="A7002" t="n">
        <v>72038</v>
      </c>
      <c r="B7002" s="35" t="n">
        <v>45</v>
      </c>
      <c r="C7002" s="7" t="n">
        <v>4</v>
      </c>
      <c r="D7002" s="7" t="n">
        <v>3</v>
      </c>
      <c r="E7002" s="7" t="n">
        <v>4.8899998664856</v>
      </c>
      <c r="F7002" s="7" t="n">
        <v>172.210006713867</v>
      </c>
      <c r="G7002" s="7" t="n">
        <v>4.55999994277954</v>
      </c>
      <c r="H7002" s="7" t="n">
        <v>20000</v>
      </c>
      <c r="I7002" s="7" t="n">
        <v>1</v>
      </c>
    </row>
    <row r="7003" spans="1:28">
      <c r="A7003" t="s">
        <v>4</v>
      </c>
      <c r="B7003" s="4" t="s">
        <v>5</v>
      </c>
      <c r="C7003" s="4" t="s">
        <v>7</v>
      </c>
      <c r="D7003" s="4" t="s">
        <v>11</v>
      </c>
      <c r="E7003" s="4" t="s">
        <v>8</v>
      </c>
      <c r="F7003" s="4" t="s">
        <v>8</v>
      </c>
      <c r="G7003" s="4" t="s">
        <v>8</v>
      </c>
      <c r="H7003" s="4" t="s">
        <v>8</v>
      </c>
    </row>
    <row r="7004" spans="1:28">
      <c r="A7004" t="n">
        <v>72056</v>
      </c>
      <c r="B7004" s="38" t="n">
        <v>51</v>
      </c>
      <c r="C7004" s="7" t="n">
        <v>3</v>
      </c>
      <c r="D7004" s="7" t="n">
        <v>6</v>
      </c>
      <c r="E7004" s="7" t="s">
        <v>183</v>
      </c>
      <c r="F7004" s="7" t="s">
        <v>109</v>
      </c>
      <c r="G7004" s="7" t="s">
        <v>86</v>
      </c>
      <c r="H7004" s="7" t="s">
        <v>87</v>
      </c>
    </row>
    <row r="7005" spans="1:28">
      <c r="A7005" t="s">
        <v>4</v>
      </c>
      <c r="B7005" s="4" t="s">
        <v>5</v>
      </c>
      <c r="C7005" s="4" t="s">
        <v>7</v>
      </c>
      <c r="D7005" s="4" t="s">
        <v>11</v>
      </c>
    </row>
    <row r="7006" spans="1:28">
      <c r="A7006" t="n">
        <v>72069</v>
      </c>
      <c r="B7006" s="17" t="n">
        <v>58</v>
      </c>
      <c r="C7006" s="7" t="n">
        <v>255</v>
      </c>
      <c r="D7006" s="7" t="n">
        <v>0</v>
      </c>
    </row>
    <row r="7007" spans="1:28">
      <c r="A7007" t="s">
        <v>4</v>
      </c>
      <c r="B7007" s="4" t="s">
        <v>5</v>
      </c>
      <c r="C7007" s="4" t="s">
        <v>7</v>
      </c>
      <c r="D7007" s="4" t="s">
        <v>11</v>
      </c>
      <c r="E7007" s="4" t="s">
        <v>8</v>
      </c>
    </row>
    <row r="7008" spans="1:28">
      <c r="A7008" t="n">
        <v>72073</v>
      </c>
      <c r="B7008" s="38" t="n">
        <v>51</v>
      </c>
      <c r="C7008" s="7" t="n">
        <v>4</v>
      </c>
      <c r="D7008" s="7" t="n">
        <v>6</v>
      </c>
      <c r="E7008" s="7" t="s">
        <v>231</v>
      </c>
    </row>
    <row r="7009" spans="1:9">
      <c r="A7009" t="s">
        <v>4</v>
      </c>
      <c r="B7009" s="4" t="s">
        <v>5</v>
      </c>
      <c r="C7009" s="4" t="s">
        <v>11</v>
      </c>
    </row>
    <row r="7010" spans="1:9">
      <c r="A7010" t="n">
        <v>72086</v>
      </c>
      <c r="B7010" s="24" t="n">
        <v>16</v>
      </c>
      <c r="C7010" s="7" t="n">
        <v>0</v>
      </c>
    </row>
    <row r="7011" spans="1:9">
      <c r="A7011" t="s">
        <v>4</v>
      </c>
      <c r="B7011" s="4" t="s">
        <v>5</v>
      </c>
      <c r="C7011" s="4" t="s">
        <v>11</v>
      </c>
      <c r="D7011" s="4" t="s">
        <v>7</v>
      </c>
      <c r="E7011" s="4" t="s">
        <v>14</v>
      </c>
      <c r="F7011" s="4" t="s">
        <v>79</v>
      </c>
      <c r="G7011" s="4" t="s">
        <v>7</v>
      </c>
      <c r="H7011" s="4" t="s">
        <v>7</v>
      </c>
      <c r="I7011" s="4" t="s">
        <v>7</v>
      </c>
      <c r="J7011" s="4" t="s">
        <v>14</v>
      </c>
      <c r="K7011" s="4" t="s">
        <v>79</v>
      </c>
      <c r="L7011" s="4" t="s">
        <v>7</v>
      </c>
      <c r="M7011" s="4" t="s">
        <v>7</v>
      </c>
      <c r="N7011" s="4" t="s">
        <v>7</v>
      </c>
      <c r="O7011" s="4" t="s">
        <v>14</v>
      </c>
      <c r="P7011" s="4" t="s">
        <v>79</v>
      </c>
      <c r="Q7011" s="4" t="s">
        <v>7</v>
      </c>
      <c r="R7011" s="4" t="s">
        <v>7</v>
      </c>
    </row>
    <row r="7012" spans="1:9">
      <c r="A7012" t="n">
        <v>72089</v>
      </c>
      <c r="B7012" s="39" t="n">
        <v>26</v>
      </c>
      <c r="C7012" s="7" t="n">
        <v>6</v>
      </c>
      <c r="D7012" s="7" t="n">
        <v>17</v>
      </c>
      <c r="E7012" s="7" t="n">
        <v>60448</v>
      </c>
      <c r="F7012" s="7" t="s">
        <v>643</v>
      </c>
      <c r="G7012" s="7" t="n">
        <v>2</v>
      </c>
      <c r="H7012" s="7" t="n">
        <v>3</v>
      </c>
      <c r="I7012" s="7" t="n">
        <v>17</v>
      </c>
      <c r="J7012" s="7" t="n">
        <v>60449</v>
      </c>
      <c r="K7012" s="7" t="s">
        <v>644</v>
      </c>
      <c r="L7012" s="7" t="n">
        <v>2</v>
      </c>
      <c r="M7012" s="7" t="n">
        <v>3</v>
      </c>
      <c r="N7012" s="7" t="n">
        <v>17</v>
      </c>
      <c r="O7012" s="7" t="n">
        <v>60450</v>
      </c>
      <c r="P7012" s="7" t="s">
        <v>645</v>
      </c>
      <c r="Q7012" s="7" t="n">
        <v>2</v>
      </c>
      <c r="R7012" s="7" t="n">
        <v>0</v>
      </c>
    </row>
    <row r="7013" spans="1:9">
      <c r="A7013" t="s">
        <v>4</v>
      </c>
      <c r="B7013" s="4" t="s">
        <v>5</v>
      </c>
    </row>
    <row r="7014" spans="1:9">
      <c r="A7014" t="n">
        <v>72236</v>
      </c>
      <c r="B7014" s="40" t="n">
        <v>28</v>
      </c>
    </row>
    <row r="7015" spans="1:9">
      <c r="A7015" t="s">
        <v>4</v>
      </c>
      <c r="B7015" s="4" t="s">
        <v>5</v>
      </c>
      <c r="C7015" s="4" t="s">
        <v>7</v>
      </c>
      <c r="D7015" s="4" t="s">
        <v>11</v>
      </c>
      <c r="E7015" s="4" t="s">
        <v>11</v>
      </c>
      <c r="F7015" s="4" t="s">
        <v>7</v>
      </c>
    </row>
    <row r="7016" spans="1:9">
      <c r="A7016" t="n">
        <v>72237</v>
      </c>
      <c r="B7016" s="43" t="n">
        <v>25</v>
      </c>
      <c r="C7016" s="7" t="n">
        <v>1</v>
      </c>
      <c r="D7016" s="7" t="n">
        <v>60</v>
      </c>
      <c r="E7016" s="7" t="n">
        <v>640</v>
      </c>
      <c r="F7016" s="7" t="n">
        <v>1</v>
      </c>
    </row>
    <row r="7017" spans="1:9">
      <c r="A7017" t="s">
        <v>4</v>
      </c>
      <c r="B7017" s="4" t="s">
        <v>5</v>
      </c>
      <c r="C7017" s="4" t="s">
        <v>7</v>
      </c>
      <c r="D7017" s="4" t="s">
        <v>11</v>
      </c>
      <c r="E7017" s="4" t="s">
        <v>8</v>
      </c>
    </row>
    <row r="7018" spans="1:9">
      <c r="A7018" t="n">
        <v>72244</v>
      </c>
      <c r="B7018" s="38" t="n">
        <v>51</v>
      </c>
      <c r="C7018" s="7" t="n">
        <v>4</v>
      </c>
      <c r="D7018" s="7" t="n">
        <v>0</v>
      </c>
      <c r="E7018" s="7" t="s">
        <v>240</v>
      </c>
    </row>
    <row r="7019" spans="1:9">
      <c r="A7019" t="s">
        <v>4</v>
      </c>
      <c r="B7019" s="4" t="s">
        <v>5</v>
      </c>
      <c r="C7019" s="4" t="s">
        <v>11</v>
      </c>
    </row>
    <row r="7020" spans="1:9">
      <c r="A7020" t="n">
        <v>72258</v>
      </c>
      <c r="B7020" s="24" t="n">
        <v>16</v>
      </c>
      <c r="C7020" s="7" t="n">
        <v>0</v>
      </c>
    </row>
    <row r="7021" spans="1:9">
      <c r="A7021" t="s">
        <v>4</v>
      </c>
      <c r="B7021" s="4" t="s">
        <v>5</v>
      </c>
      <c r="C7021" s="4" t="s">
        <v>11</v>
      </c>
      <c r="D7021" s="4" t="s">
        <v>7</v>
      </c>
      <c r="E7021" s="4" t="s">
        <v>14</v>
      </c>
      <c r="F7021" s="4" t="s">
        <v>79</v>
      </c>
      <c r="G7021" s="4" t="s">
        <v>7</v>
      </c>
      <c r="H7021" s="4" t="s">
        <v>7</v>
      </c>
      <c r="I7021" s="4" t="s">
        <v>7</v>
      </c>
      <c r="J7021" s="4" t="s">
        <v>14</v>
      </c>
      <c r="K7021" s="4" t="s">
        <v>79</v>
      </c>
      <c r="L7021" s="4" t="s">
        <v>7</v>
      </c>
      <c r="M7021" s="4" t="s">
        <v>7</v>
      </c>
      <c r="N7021" s="4" t="s">
        <v>7</v>
      </c>
      <c r="O7021" s="4" t="s">
        <v>14</v>
      </c>
      <c r="P7021" s="4" t="s">
        <v>79</v>
      </c>
      <c r="Q7021" s="4" t="s">
        <v>7</v>
      </c>
      <c r="R7021" s="4" t="s">
        <v>7</v>
      </c>
      <c r="S7021" s="4" t="s">
        <v>7</v>
      </c>
      <c r="T7021" s="4" t="s">
        <v>14</v>
      </c>
      <c r="U7021" s="4" t="s">
        <v>79</v>
      </c>
      <c r="V7021" s="4" t="s">
        <v>7</v>
      </c>
      <c r="W7021" s="4" t="s">
        <v>7</v>
      </c>
    </row>
    <row r="7022" spans="1:9">
      <c r="A7022" t="n">
        <v>72261</v>
      </c>
      <c r="B7022" s="39" t="n">
        <v>26</v>
      </c>
      <c r="C7022" s="7" t="n">
        <v>0</v>
      </c>
      <c r="D7022" s="7" t="n">
        <v>17</v>
      </c>
      <c r="E7022" s="7" t="n">
        <v>60399</v>
      </c>
      <c r="F7022" s="7" t="s">
        <v>587</v>
      </c>
      <c r="G7022" s="7" t="n">
        <v>2</v>
      </c>
      <c r="H7022" s="7" t="n">
        <v>3</v>
      </c>
      <c r="I7022" s="7" t="n">
        <v>17</v>
      </c>
      <c r="J7022" s="7" t="n">
        <v>60306</v>
      </c>
      <c r="K7022" s="7" t="s">
        <v>470</v>
      </c>
      <c r="L7022" s="7" t="n">
        <v>2</v>
      </c>
      <c r="M7022" s="7" t="n">
        <v>3</v>
      </c>
      <c r="N7022" s="7" t="n">
        <v>17</v>
      </c>
      <c r="O7022" s="7" t="n">
        <v>60307</v>
      </c>
      <c r="P7022" s="7" t="s">
        <v>471</v>
      </c>
      <c r="Q7022" s="7" t="n">
        <v>2</v>
      </c>
      <c r="R7022" s="7" t="n">
        <v>3</v>
      </c>
      <c r="S7022" s="7" t="n">
        <v>17</v>
      </c>
      <c r="T7022" s="7" t="n">
        <v>60308</v>
      </c>
      <c r="U7022" s="7" t="s">
        <v>472</v>
      </c>
      <c r="V7022" s="7" t="n">
        <v>2</v>
      </c>
      <c r="W7022" s="7" t="n">
        <v>0</v>
      </c>
    </row>
    <row r="7023" spans="1:9">
      <c r="A7023" t="s">
        <v>4</v>
      </c>
      <c r="B7023" s="4" t="s">
        <v>5</v>
      </c>
    </row>
    <row r="7024" spans="1:9">
      <c r="A7024" t="n">
        <v>72546</v>
      </c>
      <c r="B7024" s="40" t="n">
        <v>28</v>
      </c>
    </row>
    <row r="7025" spans="1:23">
      <c r="A7025" t="s">
        <v>4</v>
      </c>
      <c r="B7025" s="4" t="s">
        <v>5</v>
      </c>
      <c r="C7025" s="4" t="s">
        <v>7</v>
      </c>
      <c r="D7025" s="4" t="s">
        <v>11</v>
      </c>
      <c r="E7025" s="4" t="s">
        <v>11</v>
      </c>
      <c r="F7025" s="4" t="s">
        <v>7</v>
      </c>
    </row>
    <row r="7026" spans="1:23">
      <c r="A7026" t="n">
        <v>72547</v>
      </c>
      <c r="B7026" s="43" t="n">
        <v>25</v>
      </c>
      <c r="C7026" s="7" t="n">
        <v>1</v>
      </c>
      <c r="D7026" s="7" t="n">
        <v>65535</v>
      </c>
      <c r="E7026" s="7" t="n">
        <v>65535</v>
      </c>
      <c r="F7026" s="7" t="n">
        <v>0</v>
      </c>
    </row>
    <row r="7027" spans="1:23">
      <c r="A7027" t="s">
        <v>4</v>
      </c>
      <c r="B7027" s="4" t="s">
        <v>5</v>
      </c>
      <c r="C7027" s="4" t="s">
        <v>7</v>
      </c>
      <c r="D7027" s="4" t="s">
        <v>11</v>
      </c>
      <c r="E7027" s="4" t="s">
        <v>8</v>
      </c>
    </row>
    <row r="7028" spans="1:23">
      <c r="A7028" t="n">
        <v>72554</v>
      </c>
      <c r="B7028" s="38" t="n">
        <v>51</v>
      </c>
      <c r="C7028" s="7" t="n">
        <v>4</v>
      </c>
      <c r="D7028" s="7" t="n">
        <v>6</v>
      </c>
      <c r="E7028" s="7" t="s">
        <v>545</v>
      </c>
    </row>
    <row r="7029" spans="1:23">
      <c r="A7029" t="s">
        <v>4</v>
      </c>
      <c r="B7029" s="4" t="s">
        <v>5</v>
      </c>
      <c r="C7029" s="4" t="s">
        <v>11</v>
      </c>
    </row>
    <row r="7030" spans="1:23">
      <c r="A7030" t="n">
        <v>72568</v>
      </c>
      <c r="B7030" s="24" t="n">
        <v>16</v>
      </c>
      <c r="C7030" s="7" t="n">
        <v>0</v>
      </c>
    </row>
    <row r="7031" spans="1:23">
      <c r="A7031" t="s">
        <v>4</v>
      </c>
      <c r="B7031" s="4" t="s">
        <v>5</v>
      </c>
      <c r="C7031" s="4" t="s">
        <v>11</v>
      </c>
      <c r="D7031" s="4" t="s">
        <v>7</v>
      </c>
      <c r="E7031" s="4" t="s">
        <v>14</v>
      </c>
      <c r="F7031" s="4" t="s">
        <v>79</v>
      </c>
      <c r="G7031" s="4" t="s">
        <v>7</v>
      </c>
      <c r="H7031" s="4" t="s">
        <v>7</v>
      </c>
    </row>
    <row r="7032" spans="1:23">
      <c r="A7032" t="n">
        <v>72571</v>
      </c>
      <c r="B7032" s="39" t="n">
        <v>26</v>
      </c>
      <c r="C7032" s="7" t="n">
        <v>6</v>
      </c>
      <c r="D7032" s="7" t="n">
        <v>17</v>
      </c>
      <c r="E7032" s="7" t="n">
        <v>60451</v>
      </c>
      <c r="F7032" s="7" t="s">
        <v>646</v>
      </c>
      <c r="G7032" s="7" t="n">
        <v>2</v>
      </c>
      <c r="H7032" s="7" t="n">
        <v>0</v>
      </c>
    </row>
    <row r="7033" spans="1:23">
      <c r="A7033" t="s">
        <v>4</v>
      </c>
      <c r="B7033" s="4" t="s">
        <v>5</v>
      </c>
    </row>
    <row r="7034" spans="1:23">
      <c r="A7034" t="n">
        <v>72604</v>
      </c>
      <c r="B7034" s="40" t="n">
        <v>28</v>
      </c>
    </row>
    <row r="7035" spans="1:23">
      <c r="A7035" t="s">
        <v>4</v>
      </c>
      <c r="B7035" s="4" t="s">
        <v>5</v>
      </c>
      <c r="C7035" s="4" t="s">
        <v>11</v>
      </c>
      <c r="D7035" s="4" t="s">
        <v>7</v>
      </c>
    </row>
    <row r="7036" spans="1:23">
      <c r="A7036" t="n">
        <v>72605</v>
      </c>
      <c r="B7036" s="44" t="n">
        <v>89</v>
      </c>
      <c r="C7036" s="7" t="n">
        <v>65533</v>
      </c>
      <c r="D7036" s="7" t="n">
        <v>1</v>
      </c>
    </row>
    <row r="7037" spans="1:23">
      <c r="A7037" t="s">
        <v>4</v>
      </c>
      <c r="B7037" s="4" t="s">
        <v>5</v>
      </c>
      <c r="C7037" s="4" t="s">
        <v>7</v>
      </c>
      <c r="D7037" s="4" t="s">
        <v>11</v>
      </c>
      <c r="E7037" s="4" t="s">
        <v>13</v>
      </c>
    </row>
    <row r="7038" spans="1:23">
      <c r="A7038" t="n">
        <v>72609</v>
      </c>
      <c r="B7038" s="17" t="n">
        <v>58</v>
      </c>
      <c r="C7038" s="7" t="n">
        <v>101</v>
      </c>
      <c r="D7038" s="7" t="n">
        <v>1000</v>
      </c>
      <c r="E7038" s="7" t="n">
        <v>1</v>
      </c>
    </row>
    <row r="7039" spans="1:23">
      <c r="A7039" t="s">
        <v>4</v>
      </c>
      <c r="B7039" s="4" t="s">
        <v>5</v>
      </c>
      <c r="C7039" s="4" t="s">
        <v>7</v>
      </c>
      <c r="D7039" s="4" t="s">
        <v>11</v>
      </c>
    </row>
    <row r="7040" spans="1:23">
      <c r="A7040" t="n">
        <v>72617</v>
      </c>
      <c r="B7040" s="17" t="n">
        <v>58</v>
      </c>
      <c r="C7040" s="7" t="n">
        <v>254</v>
      </c>
      <c r="D7040" s="7" t="n">
        <v>0</v>
      </c>
    </row>
    <row r="7041" spans="1:8">
      <c r="A7041" t="s">
        <v>4</v>
      </c>
      <c r="B7041" s="4" t="s">
        <v>5</v>
      </c>
      <c r="C7041" s="4" t="s">
        <v>7</v>
      </c>
    </row>
    <row r="7042" spans="1:8">
      <c r="A7042" t="n">
        <v>72621</v>
      </c>
      <c r="B7042" s="31" t="n">
        <v>116</v>
      </c>
      <c r="C7042" s="7" t="n">
        <v>1</v>
      </c>
    </row>
    <row r="7043" spans="1:8">
      <c r="A7043" t="s">
        <v>4</v>
      </c>
      <c r="B7043" s="4" t="s">
        <v>5</v>
      </c>
      <c r="C7043" s="4" t="s">
        <v>7</v>
      </c>
      <c r="D7043" s="4" t="s">
        <v>7</v>
      </c>
      <c r="E7043" s="4" t="s">
        <v>13</v>
      </c>
      <c r="F7043" s="4" t="s">
        <v>13</v>
      </c>
      <c r="G7043" s="4" t="s">
        <v>13</v>
      </c>
      <c r="H7043" s="4" t="s">
        <v>11</v>
      </c>
    </row>
    <row r="7044" spans="1:8">
      <c r="A7044" t="n">
        <v>72623</v>
      </c>
      <c r="B7044" s="35" t="n">
        <v>45</v>
      </c>
      <c r="C7044" s="7" t="n">
        <v>2</v>
      </c>
      <c r="D7044" s="7" t="n">
        <v>3</v>
      </c>
      <c r="E7044" s="7" t="n">
        <v>-1.12999999523163</v>
      </c>
      <c r="F7044" s="7" t="n">
        <v>0.360000014305115</v>
      </c>
      <c r="G7044" s="7" t="n">
        <v>-11.4200000762939</v>
      </c>
      <c r="H7044" s="7" t="n">
        <v>0</v>
      </c>
    </row>
    <row r="7045" spans="1:8">
      <c r="A7045" t="s">
        <v>4</v>
      </c>
      <c r="B7045" s="4" t="s">
        <v>5</v>
      </c>
      <c r="C7045" s="4" t="s">
        <v>7</v>
      </c>
      <c r="D7045" s="4" t="s">
        <v>7</v>
      </c>
      <c r="E7045" s="4" t="s">
        <v>13</v>
      </c>
      <c r="F7045" s="4" t="s">
        <v>13</v>
      </c>
      <c r="G7045" s="4" t="s">
        <v>13</v>
      </c>
      <c r="H7045" s="4" t="s">
        <v>11</v>
      </c>
      <c r="I7045" s="4" t="s">
        <v>7</v>
      </c>
    </row>
    <row r="7046" spans="1:8">
      <c r="A7046" t="n">
        <v>72640</v>
      </c>
      <c r="B7046" s="35" t="n">
        <v>45</v>
      </c>
      <c r="C7046" s="7" t="n">
        <v>4</v>
      </c>
      <c r="D7046" s="7" t="n">
        <v>3</v>
      </c>
      <c r="E7046" s="7" t="n">
        <v>359.609985351563</v>
      </c>
      <c r="F7046" s="7" t="n">
        <v>81.6500015258789</v>
      </c>
      <c r="G7046" s="7" t="n">
        <v>0</v>
      </c>
      <c r="H7046" s="7" t="n">
        <v>0</v>
      </c>
      <c r="I7046" s="7" t="n">
        <v>0</v>
      </c>
    </row>
    <row r="7047" spans="1:8">
      <c r="A7047" t="s">
        <v>4</v>
      </c>
      <c r="B7047" s="4" t="s">
        <v>5</v>
      </c>
      <c r="C7047" s="4" t="s">
        <v>7</v>
      </c>
      <c r="D7047" s="4" t="s">
        <v>7</v>
      </c>
      <c r="E7047" s="4" t="s">
        <v>13</v>
      </c>
      <c r="F7047" s="4" t="s">
        <v>11</v>
      </c>
    </row>
    <row r="7048" spans="1:8">
      <c r="A7048" t="n">
        <v>72658</v>
      </c>
      <c r="B7048" s="35" t="n">
        <v>45</v>
      </c>
      <c r="C7048" s="7" t="n">
        <v>5</v>
      </c>
      <c r="D7048" s="7" t="n">
        <v>3</v>
      </c>
      <c r="E7048" s="7" t="n">
        <v>1.70000004768372</v>
      </c>
      <c r="F7048" s="7" t="n">
        <v>0</v>
      </c>
    </row>
    <row r="7049" spans="1:8">
      <c r="A7049" t="s">
        <v>4</v>
      </c>
      <c r="B7049" s="4" t="s">
        <v>5</v>
      </c>
      <c r="C7049" s="4" t="s">
        <v>7</v>
      </c>
      <c r="D7049" s="4" t="s">
        <v>7</v>
      </c>
      <c r="E7049" s="4" t="s">
        <v>13</v>
      </c>
      <c r="F7049" s="4" t="s">
        <v>11</v>
      </c>
    </row>
    <row r="7050" spans="1:8">
      <c r="A7050" t="n">
        <v>72667</v>
      </c>
      <c r="B7050" s="35" t="n">
        <v>45</v>
      </c>
      <c r="C7050" s="7" t="n">
        <v>11</v>
      </c>
      <c r="D7050" s="7" t="n">
        <v>3</v>
      </c>
      <c r="E7050" s="7" t="n">
        <v>28.7000007629395</v>
      </c>
      <c r="F7050" s="7" t="n">
        <v>0</v>
      </c>
    </row>
    <row r="7051" spans="1:8">
      <c r="A7051" t="s">
        <v>4</v>
      </c>
      <c r="B7051" s="4" t="s">
        <v>5</v>
      </c>
      <c r="C7051" s="4" t="s">
        <v>7</v>
      </c>
      <c r="D7051" s="4" t="s">
        <v>7</v>
      </c>
      <c r="E7051" s="4" t="s">
        <v>13</v>
      </c>
      <c r="F7051" s="4" t="s">
        <v>13</v>
      </c>
      <c r="G7051" s="4" t="s">
        <v>13</v>
      </c>
      <c r="H7051" s="4" t="s">
        <v>11</v>
      </c>
    </row>
    <row r="7052" spans="1:8">
      <c r="A7052" t="n">
        <v>72676</v>
      </c>
      <c r="B7052" s="35" t="n">
        <v>45</v>
      </c>
      <c r="C7052" s="7" t="n">
        <v>2</v>
      </c>
      <c r="D7052" s="7" t="n">
        <v>3</v>
      </c>
      <c r="E7052" s="7" t="n">
        <v>-1.3400000333786</v>
      </c>
      <c r="F7052" s="7" t="n">
        <v>1.53999996185303</v>
      </c>
      <c r="G7052" s="7" t="n">
        <v>-12.2299995422363</v>
      </c>
      <c r="H7052" s="7" t="n">
        <v>8000</v>
      </c>
    </row>
    <row r="7053" spans="1:8">
      <c r="A7053" t="s">
        <v>4</v>
      </c>
      <c r="B7053" s="4" t="s">
        <v>5</v>
      </c>
      <c r="C7053" s="4" t="s">
        <v>7</v>
      </c>
      <c r="D7053" s="4" t="s">
        <v>7</v>
      </c>
      <c r="E7053" s="4" t="s">
        <v>13</v>
      </c>
      <c r="F7053" s="4" t="s">
        <v>13</v>
      </c>
      <c r="G7053" s="4" t="s">
        <v>13</v>
      </c>
      <c r="H7053" s="4" t="s">
        <v>11</v>
      </c>
      <c r="I7053" s="4" t="s">
        <v>7</v>
      </c>
    </row>
    <row r="7054" spans="1:8">
      <c r="A7054" t="n">
        <v>72693</v>
      </c>
      <c r="B7054" s="35" t="n">
        <v>45</v>
      </c>
      <c r="C7054" s="7" t="n">
        <v>4</v>
      </c>
      <c r="D7054" s="7" t="n">
        <v>3</v>
      </c>
      <c r="E7054" s="7" t="n">
        <v>328.010009765625</v>
      </c>
      <c r="F7054" s="7" t="n">
        <v>17.1599998474121</v>
      </c>
      <c r="G7054" s="7" t="n">
        <v>0</v>
      </c>
      <c r="H7054" s="7" t="n">
        <v>8000</v>
      </c>
      <c r="I7054" s="7" t="n">
        <v>0</v>
      </c>
    </row>
    <row r="7055" spans="1:8">
      <c r="A7055" t="s">
        <v>4</v>
      </c>
      <c r="B7055" s="4" t="s">
        <v>5</v>
      </c>
      <c r="C7055" s="4" t="s">
        <v>11</v>
      </c>
    </row>
    <row r="7056" spans="1:8">
      <c r="A7056" t="n">
        <v>72711</v>
      </c>
      <c r="B7056" s="24" t="n">
        <v>16</v>
      </c>
      <c r="C7056" s="7" t="n">
        <v>6000</v>
      </c>
    </row>
    <row r="7057" spans="1:9">
      <c r="A7057" t="s">
        <v>4</v>
      </c>
      <c r="B7057" s="4" t="s">
        <v>5</v>
      </c>
      <c r="C7057" s="4" t="s">
        <v>7</v>
      </c>
      <c r="D7057" s="4" t="s">
        <v>11</v>
      </c>
      <c r="E7057" s="4" t="s">
        <v>7</v>
      </c>
    </row>
    <row r="7058" spans="1:9">
      <c r="A7058" t="n">
        <v>72714</v>
      </c>
      <c r="B7058" s="36" t="n">
        <v>49</v>
      </c>
      <c r="C7058" s="7" t="n">
        <v>1</v>
      </c>
      <c r="D7058" s="7" t="n">
        <v>4000</v>
      </c>
      <c r="E7058" s="7" t="n">
        <v>0</v>
      </c>
    </row>
    <row r="7059" spans="1:9">
      <c r="A7059" t="s">
        <v>4</v>
      </c>
      <c r="B7059" s="4" t="s">
        <v>5</v>
      </c>
      <c r="C7059" s="4" t="s">
        <v>7</v>
      </c>
      <c r="D7059" s="4" t="s">
        <v>11</v>
      </c>
      <c r="E7059" s="4" t="s">
        <v>11</v>
      </c>
    </row>
    <row r="7060" spans="1:9">
      <c r="A7060" t="n">
        <v>72719</v>
      </c>
      <c r="B7060" s="14" t="n">
        <v>50</v>
      </c>
      <c r="C7060" s="7" t="n">
        <v>1</v>
      </c>
      <c r="D7060" s="7" t="n">
        <v>8040</v>
      </c>
      <c r="E7060" s="7" t="n">
        <v>2000</v>
      </c>
    </row>
    <row r="7061" spans="1:9">
      <c r="A7061" t="s">
        <v>4</v>
      </c>
      <c r="B7061" s="4" t="s">
        <v>5</v>
      </c>
      <c r="C7061" s="4" t="s">
        <v>7</v>
      </c>
      <c r="D7061" s="4" t="s">
        <v>11</v>
      </c>
      <c r="E7061" s="4" t="s">
        <v>13</v>
      </c>
    </row>
    <row r="7062" spans="1:9">
      <c r="A7062" t="n">
        <v>72725</v>
      </c>
      <c r="B7062" s="17" t="n">
        <v>58</v>
      </c>
      <c r="C7062" s="7" t="n">
        <v>0</v>
      </c>
      <c r="D7062" s="7" t="n">
        <v>2000</v>
      </c>
      <c r="E7062" s="7" t="n">
        <v>1</v>
      </c>
    </row>
    <row r="7063" spans="1:9">
      <c r="A7063" t="s">
        <v>4</v>
      </c>
      <c r="B7063" s="4" t="s">
        <v>5</v>
      </c>
      <c r="C7063" s="4" t="s">
        <v>7</v>
      </c>
      <c r="D7063" s="4" t="s">
        <v>11</v>
      </c>
    </row>
    <row r="7064" spans="1:9">
      <c r="A7064" t="n">
        <v>72733</v>
      </c>
      <c r="B7064" s="17" t="n">
        <v>58</v>
      </c>
      <c r="C7064" s="7" t="n">
        <v>255</v>
      </c>
      <c r="D7064" s="7" t="n">
        <v>0</v>
      </c>
    </row>
    <row r="7065" spans="1:9">
      <c r="A7065" t="s">
        <v>4</v>
      </c>
      <c r="B7065" s="4" t="s">
        <v>5</v>
      </c>
      <c r="C7065" s="4" t="s">
        <v>7</v>
      </c>
      <c r="D7065" s="4" t="s">
        <v>7</v>
      </c>
    </row>
    <row r="7066" spans="1:9">
      <c r="A7066" t="n">
        <v>72737</v>
      </c>
      <c r="B7066" s="36" t="n">
        <v>49</v>
      </c>
      <c r="C7066" s="7" t="n">
        <v>2</v>
      </c>
      <c r="D7066" s="7" t="n">
        <v>0</v>
      </c>
    </row>
    <row r="7067" spans="1:9">
      <c r="A7067" t="s">
        <v>4</v>
      </c>
      <c r="B7067" s="4" t="s">
        <v>5</v>
      </c>
      <c r="C7067" s="4" t="s">
        <v>7</v>
      </c>
      <c r="D7067" s="4" t="s">
        <v>11</v>
      </c>
      <c r="E7067" s="4" t="s">
        <v>13</v>
      </c>
      <c r="F7067" s="4" t="s">
        <v>11</v>
      </c>
      <c r="G7067" s="4" t="s">
        <v>14</v>
      </c>
      <c r="H7067" s="4" t="s">
        <v>14</v>
      </c>
      <c r="I7067" s="4" t="s">
        <v>11</v>
      </c>
      <c r="J7067" s="4" t="s">
        <v>11</v>
      </c>
      <c r="K7067" s="4" t="s">
        <v>14</v>
      </c>
      <c r="L7067" s="4" t="s">
        <v>14</v>
      </c>
      <c r="M7067" s="4" t="s">
        <v>14</v>
      </c>
      <c r="N7067" s="4" t="s">
        <v>14</v>
      </c>
      <c r="O7067" s="4" t="s">
        <v>8</v>
      </c>
    </row>
    <row r="7068" spans="1:9">
      <c r="A7068" t="n">
        <v>72740</v>
      </c>
      <c r="B7068" s="14" t="n">
        <v>50</v>
      </c>
      <c r="C7068" s="7" t="n">
        <v>0</v>
      </c>
      <c r="D7068" s="7" t="n">
        <v>12101</v>
      </c>
      <c r="E7068" s="7" t="n">
        <v>1</v>
      </c>
      <c r="F7068" s="7" t="n">
        <v>0</v>
      </c>
      <c r="G7068" s="7" t="n">
        <v>0</v>
      </c>
      <c r="H7068" s="7" t="n">
        <v>0</v>
      </c>
      <c r="I7068" s="7" t="n">
        <v>0</v>
      </c>
      <c r="J7068" s="7" t="n">
        <v>65533</v>
      </c>
      <c r="K7068" s="7" t="n">
        <v>0</v>
      </c>
      <c r="L7068" s="7" t="n">
        <v>0</v>
      </c>
      <c r="M7068" s="7" t="n">
        <v>0</v>
      </c>
      <c r="N7068" s="7" t="n">
        <v>0</v>
      </c>
      <c r="O7068" s="7" t="s">
        <v>17</v>
      </c>
    </row>
    <row r="7069" spans="1:9">
      <c r="A7069" t="s">
        <v>4</v>
      </c>
      <c r="B7069" s="4" t="s">
        <v>5</v>
      </c>
      <c r="C7069" s="4" t="s">
        <v>7</v>
      </c>
      <c r="D7069" s="4" t="s">
        <v>11</v>
      </c>
      <c r="E7069" s="4" t="s">
        <v>11</v>
      </c>
      <c r="F7069" s="4" t="s">
        <v>11</v>
      </c>
      <c r="G7069" s="4" t="s">
        <v>11</v>
      </c>
      <c r="H7069" s="4" t="s">
        <v>7</v>
      </c>
    </row>
    <row r="7070" spans="1:9">
      <c r="A7070" t="n">
        <v>72779</v>
      </c>
      <c r="B7070" s="43" t="n">
        <v>25</v>
      </c>
      <c r="C7070" s="7" t="n">
        <v>5</v>
      </c>
      <c r="D7070" s="7" t="n">
        <v>65535</v>
      </c>
      <c r="E7070" s="7" t="n">
        <v>65535</v>
      </c>
      <c r="F7070" s="7" t="n">
        <v>65535</v>
      </c>
      <c r="G7070" s="7" t="n">
        <v>65535</v>
      </c>
      <c r="H7070" s="7" t="n">
        <v>0</v>
      </c>
    </row>
    <row r="7071" spans="1:9">
      <c r="A7071" t="s">
        <v>4</v>
      </c>
      <c r="B7071" s="4" t="s">
        <v>5</v>
      </c>
      <c r="C7071" s="4" t="s">
        <v>11</v>
      </c>
      <c r="D7071" s="4" t="s">
        <v>7</v>
      </c>
      <c r="E7071" s="4" t="s">
        <v>7</v>
      </c>
      <c r="F7071" s="4" t="s">
        <v>79</v>
      </c>
      <c r="G7071" s="4" t="s">
        <v>7</v>
      </c>
      <c r="H7071" s="4" t="s">
        <v>7</v>
      </c>
    </row>
    <row r="7072" spans="1:9">
      <c r="A7072" t="n">
        <v>72790</v>
      </c>
      <c r="B7072" s="58" t="n">
        <v>24</v>
      </c>
      <c r="C7072" s="7" t="n">
        <v>65533</v>
      </c>
      <c r="D7072" s="7" t="n">
        <v>11</v>
      </c>
      <c r="E7072" s="7" t="n">
        <v>6</v>
      </c>
      <c r="F7072" s="7" t="s">
        <v>647</v>
      </c>
      <c r="G7072" s="7" t="n">
        <v>2</v>
      </c>
      <c r="H7072" s="7" t="n">
        <v>0</v>
      </c>
    </row>
    <row r="7073" spans="1:15">
      <c r="A7073" t="s">
        <v>4</v>
      </c>
      <c r="B7073" s="4" t="s">
        <v>5</v>
      </c>
    </row>
    <row r="7074" spans="1:15">
      <c r="A7074" t="n">
        <v>72831</v>
      </c>
      <c r="B7074" s="40" t="n">
        <v>28</v>
      </c>
    </row>
    <row r="7075" spans="1:15">
      <c r="A7075" t="s">
        <v>4</v>
      </c>
      <c r="B7075" s="4" t="s">
        <v>5</v>
      </c>
      <c r="C7075" s="4" t="s">
        <v>7</v>
      </c>
    </row>
    <row r="7076" spans="1:15">
      <c r="A7076" t="n">
        <v>72832</v>
      </c>
      <c r="B7076" s="61" t="n">
        <v>27</v>
      </c>
      <c r="C7076" s="7" t="n">
        <v>0</v>
      </c>
    </row>
    <row r="7077" spans="1:15">
      <c r="A7077" t="s">
        <v>4</v>
      </c>
      <c r="B7077" s="4" t="s">
        <v>5</v>
      </c>
      <c r="C7077" s="4" t="s">
        <v>7</v>
      </c>
    </row>
    <row r="7078" spans="1:15">
      <c r="A7078" t="n">
        <v>72834</v>
      </c>
      <c r="B7078" s="61" t="n">
        <v>27</v>
      </c>
      <c r="C7078" s="7" t="n">
        <v>1</v>
      </c>
    </row>
    <row r="7079" spans="1:15">
      <c r="A7079" t="s">
        <v>4</v>
      </c>
      <c r="B7079" s="4" t="s">
        <v>5</v>
      </c>
      <c r="C7079" s="4" t="s">
        <v>7</v>
      </c>
      <c r="D7079" s="4" t="s">
        <v>11</v>
      </c>
      <c r="E7079" s="4" t="s">
        <v>11</v>
      </c>
      <c r="F7079" s="4" t="s">
        <v>11</v>
      </c>
      <c r="G7079" s="4" t="s">
        <v>11</v>
      </c>
      <c r="H7079" s="4" t="s">
        <v>7</v>
      </c>
    </row>
    <row r="7080" spans="1:15">
      <c r="A7080" t="n">
        <v>72836</v>
      </c>
      <c r="B7080" s="43" t="n">
        <v>25</v>
      </c>
      <c r="C7080" s="7" t="n">
        <v>5</v>
      </c>
      <c r="D7080" s="7" t="n">
        <v>65535</v>
      </c>
      <c r="E7080" s="7" t="n">
        <v>65535</v>
      </c>
      <c r="F7080" s="7" t="n">
        <v>65535</v>
      </c>
      <c r="G7080" s="7" t="n">
        <v>65535</v>
      </c>
      <c r="H7080" s="7" t="n">
        <v>0</v>
      </c>
    </row>
    <row r="7081" spans="1:15">
      <c r="A7081" t="s">
        <v>4</v>
      </c>
      <c r="B7081" s="4" t="s">
        <v>5</v>
      </c>
      <c r="C7081" s="4" t="s">
        <v>11</v>
      </c>
    </row>
    <row r="7082" spans="1:15">
      <c r="A7082" t="n">
        <v>72847</v>
      </c>
      <c r="B7082" s="24" t="n">
        <v>16</v>
      </c>
      <c r="C7082" s="7" t="n">
        <v>300</v>
      </c>
    </row>
    <row r="7083" spans="1:15">
      <c r="A7083" t="s">
        <v>4</v>
      </c>
      <c r="B7083" s="4" t="s">
        <v>5</v>
      </c>
      <c r="C7083" s="4" t="s">
        <v>7</v>
      </c>
      <c r="D7083" s="4" t="s">
        <v>11</v>
      </c>
      <c r="E7083" s="4" t="s">
        <v>11</v>
      </c>
      <c r="F7083" s="4" t="s">
        <v>11</v>
      </c>
      <c r="G7083" s="4" t="s">
        <v>14</v>
      </c>
    </row>
    <row r="7084" spans="1:15">
      <c r="A7084" t="n">
        <v>72850</v>
      </c>
      <c r="B7084" s="57" t="n">
        <v>95</v>
      </c>
      <c r="C7084" s="7" t="n">
        <v>6</v>
      </c>
      <c r="D7084" s="7" t="n">
        <v>0</v>
      </c>
      <c r="E7084" s="7" t="n">
        <v>6</v>
      </c>
      <c r="F7084" s="7" t="n">
        <v>600</v>
      </c>
      <c r="G7084" s="7" t="n">
        <v>0</v>
      </c>
    </row>
    <row r="7085" spans="1:15">
      <c r="A7085" t="s">
        <v>4</v>
      </c>
      <c r="B7085" s="4" t="s">
        <v>5</v>
      </c>
      <c r="C7085" s="4" t="s">
        <v>7</v>
      </c>
      <c r="D7085" s="4" t="s">
        <v>11</v>
      </c>
    </row>
    <row r="7086" spans="1:15">
      <c r="A7086" t="n">
        <v>72862</v>
      </c>
      <c r="B7086" s="57" t="n">
        <v>95</v>
      </c>
      <c r="C7086" s="7" t="n">
        <v>7</v>
      </c>
      <c r="D7086" s="7" t="n">
        <v>0</v>
      </c>
    </row>
    <row r="7087" spans="1:15">
      <c r="A7087" t="s">
        <v>4</v>
      </c>
      <c r="B7087" s="4" t="s">
        <v>5</v>
      </c>
      <c r="C7087" s="4" t="s">
        <v>7</v>
      </c>
      <c r="D7087" s="4" t="s">
        <v>11</v>
      </c>
    </row>
    <row r="7088" spans="1:15">
      <c r="A7088" t="n">
        <v>72866</v>
      </c>
      <c r="B7088" s="57" t="n">
        <v>95</v>
      </c>
      <c r="C7088" s="7" t="n">
        <v>9</v>
      </c>
      <c r="D7088" s="7" t="n">
        <v>0</v>
      </c>
    </row>
    <row r="7089" spans="1:8">
      <c r="A7089" t="s">
        <v>4</v>
      </c>
      <c r="B7089" s="4" t="s">
        <v>5</v>
      </c>
      <c r="C7089" s="4" t="s">
        <v>7</v>
      </c>
      <c r="D7089" s="4" t="s">
        <v>11</v>
      </c>
    </row>
    <row r="7090" spans="1:8">
      <c r="A7090" t="n">
        <v>72870</v>
      </c>
      <c r="B7090" s="57" t="n">
        <v>95</v>
      </c>
      <c r="C7090" s="7" t="n">
        <v>8</v>
      </c>
      <c r="D7090" s="7" t="n">
        <v>0</v>
      </c>
    </row>
    <row r="7091" spans="1:8">
      <c r="A7091" t="s">
        <v>4</v>
      </c>
      <c r="B7091" s="4" t="s">
        <v>5</v>
      </c>
      <c r="C7091" s="4" t="s">
        <v>11</v>
      </c>
    </row>
    <row r="7092" spans="1:8">
      <c r="A7092" t="n">
        <v>72874</v>
      </c>
      <c r="B7092" s="24" t="n">
        <v>16</v>
      </c>
      <c r="C7092" s="7" t="n">
        <v>500</v>
      </c>
    </row>
    <row r="7093" spans="1:8">
      <c r="A7093" t="s">
        <v>4</v>
      </c>
      <c r="B7093" s="4" t="s">
        <v>5</v>
      </c>
      <c r="C7093" s="4" t="s">
        <v>11</v>
      </c>
    </row>
    <row r="7094" spans="1:8">
      <c r="A7094" t="n">
        <v>72877</v>
      </c>
      <c r="B7094" s="24" t="n">
        <v>16</v>
      </c>
      <c r="C7094" s="7" t="n">
        <v>300</v>
      </c>
    </row>
    <row r="7095" spans="1:8">
      <c r="A7095" t="s">
        <v>4</v>
      </c>
      <c r="B7095" s="4" t="s">
        <v>5</v>
      </c>
      <c r="C7095" s="4" t="s">
        <v>7</v>
      </c>
      <c r="D7095" s="4" t="s">
        <v>7</v>
      </c>
      <c r="E7095" s="4" t="s">
        <v>7</v>
      </c>
      <c r="F7095" s="4" t="s">
        <v>13</v>
      </c>
      <c r="G7095" s="4" t="s">
        <v>13</v>
      </c>
      <c r="H7095" s="4" t="s">
        <v>13</v>
      </c>
      <c r="I7095" s="4" t="s">
        <v>13</v>
      </c>
      <c r="J7095" s="4" t="s">
        <v>13</v>
      </c>
    </row>
    <row r="7096" spans="1:8">
      <c r="A7096" t="n">
        <v>72880</v>
      </c>
      <c r="B7096" s="26" t="n">
        <v>76</v>
      </c>
      <c r="C7096" s="7" t="n">
        <v>0</v>
      </c>
      <c r="D7096" s="7" t="n">
        <v>3</v>
      </c>
      <c r="E7096" s="7" t="n">
        <v>0</v>
      </c>
      <c r="F7096" s="7" t="n">
        <v>1</v>
      </c>
      <c r="G7096" s="7" t="n">
        <v>1</v>
      </c>
      <c r="H7096" s="7" t="n">
        <v>1</v>
      </c>
      <c r="I7096" s="7" t="n">
        <v>1</v>
      </c>
      <c r="J7096" s="7" t="n">
        <v>1000</v>
      </c>
    </row>
    <row r="7097" spans="1:8">
      <c r="A7097" t="s">
        <v>4</v>
      </c>
      <c r="B7097" s="4" t="s">
        <v>5</v>
      </c>
      <c r="C7097" s="4" t="s">
        <v>7</v>
      </c>
      <c r="D7097" s="4" t="s">
        <v>7</v>
      </c>
    </row>
    <row r="7098" spans="1:8">
      <c r="A7098" t="n">
        <v>72904</v>
      </c>
      <c r="B7098" s="42" t="n">
        <v>77</v>
      </c>
      <c r="C7098" s="7" t="n">
        <v>0</v>
      </c>
      <c r="D7098" s="7" t="n">
        <v>3</v>
      </c>
    </row>
    <row r="7099" spans="1:8">
      <c r="A7099" t="s">
        <v>4</v>
      </c>
      <c r="B7099" s="4" t="s">
        <v>5</v>
      </c>
      <c r="C7099" s="4" t="s">
        <v>11</v>
      </c>
    </row>
    <row r="7100" spans="1:8">
      <c r="A7100" t="n">
        <v>72907</v>
      </c>
      <c r="B7100" s="24" t="n">
        <v>16</v>
      </c>
      <c r="C7100" s="7" t="n">
        <v>2500</v>
      </c>
    </row>
    <row r="7101" spans="1:8">
      <c r="A7101" t="s">
        <v>4</v>
      </c>
      <c r="B7101" s="4" t="s">
        <v>5</v>
      </c>
      <c r="C7101" s="4" t="s">
        <v>7</v>
      </c>
      <c r="D7101" s="4" t="s">
        <v>7</v>
      </c>
      <c r="E7101" s="4" t="s">
        <v>7</v>
      </c>
      <c r="F7101" s="4" t="s">
        <v>13</v>
      </c>
      <c r="G7101" s="4" t="s">
        <v>13</v>
      </c>
      <c r="H7101" s="4" t="s">
        <v>13</v>
      </c>
      <c r="I7101" s="4" t="s">
        <v>13</v>
      </c>
      <c r="J7101" s="4" t="s">
        <v>13</v>
      </c>
    </row>
    <row r="7102" spans="1:8">
      <c r="A7102" t="n">
        <v>72910</v>
      </c>
      <c r="B7102" s="26" t="n">
        <v>76</v>
      </c>
      <c r="C7102" s="7" t="n">
        <v>0</v>
      </c>
      <c r="D7102" s="7" t="n">
        <v>3</v>
      </c>
      <c r="E7102" s="7" t="n">
        <v>0</v>
      </c>
      <c r="F7102" s="7" t="n">
        <v>1</v>
      </c>
      <c r="G7102" s="7" t="n">
        <v>1</v>
      </c>
      <c r="H7102" s="7" t="n">
        <v>1</v>
      </c>
      <c r="I7102" s="7" t="n">
        <v>0</v>
      </c>
      <c r="J7102" s="7" t="n">
        <v>1000</v>
      </c>
    </row>
    <row r="7103" spans="1:8">
      <c r="A7103" t="s">
        <v>4</v>
      </c>
      <c r="B7103" s="4" t="s">
        <v>5</v>
      </c>
      <c r="C7103" s="4" t="s">
        <v>7</v>
      </c>
      <c r="D7103" s="4" t="s">
        <v>7</v>
      </c>
    </row>
    <row r="7104" spans="1:8">
      <c r="A7104" t="n">
        <v>72934</v>
      </c>
      <c r="B7104" s="42" t="n">
        <v>77</v>
      </c>
      <c r="C7104" s="7" t="n">
        <v>0</v>
      </c>
      <c r="D7104" s="7" t="n">
        <v>3</v>
      </c>
    </row>
    <row r="7105" spans="1:10">
      <c r="A7105" t="s">
        <v>4</v>
      </c>
      <c r="B7105" s="4" t="s">
        <v>5</v>
      </c>
      <c r="C7105" s="4" t="s">
        <v>7</v>
      </c>
    </row>
    <row r="7106" spans="1:10">
      <c r="A7106" t="n">
        <v>72937</v>
      </c>
      <c r="B7106" s="56" t="n">
        <v>78</v>
      </c>
      <c r="C7106" s="7" t="n">
        <v>255</v>
      </c>
    </row>
    <row r="7107" spans="1:10">
      <c r="A7107" t="s">
        <v>4</v>
      </c>
      <c r="B7107" s="4" t="s">
        <v>5</v>
      </c>
      <c r="C7107" s="4" t="s">
        <v>11</v>
      </c>
    </row>
    <row r="7108" spans="1:10">
      <c r="A7108" t="n">
        <v>72939</v>
      </c>
      <c r="B7108" s="62" t="n">
        <v>12</v>
      </c>
      <c r="C7108" s="7" t="n">
        <v>6767</v>
      </c>
    </row>
    <row r="7109" spans="1:10">
      <c r="A7109" t="s">
        <v>4</v>
      </c>
      <c r="B7109" s="4" t="s">
        <v>5</v>
      </c>
      <c r="C7109" s="4" t="s">
        <v>7</v>
      </c>
      <c r="D7109" s="4" t="s">
        <v>11</v>
      </c>
      <c r="E7109" s="4" t="s">
        <v>7</v>
      </c>
    </row>
    <row r="7110" spans="1:10">
      <c r="A7110" t="n">
        <v>72942</v>
      </c>
      <c r="B7110" s="30" t="n">
        <v>36</v>
      </c>
      <c r="C7110" s="7" t="n">
        <v>9</v>
      </c>
      <c r="D7110" s="7" t="n">
        <v>0</v>
      </c>
      <c r="E7110" s="7" t="n">
        <v>0</v>
      </c>
    </row>
    <row r="7111" spans="1:10">
      <c r="A7111" t="s">
        <v>4</v>
      </c>
      <c r="B7111" s="4" t="s">
        <v>5</v>
      </c>
      <c r="C7111" s="4" t="s">
        <v>7</v>
      </c>
      <c r="D7111" s="4" t="s">
        <v>11</v>
      </c>
      <c r="E7111" s="4" t="s">
        <v>7</v>
      </c>
    </row>
    <row r="7112" spans="1:10">
      <c r="A7112" t="n">
        <v>72947</v>
      </c>
      <c r="B7112" s="30" t="n">
        <v>36</v>
      </c>
      <c r="C7112" s="7" t="n">
        <v>9</v>
      </c>
      <c r="D7112" s="7" t="n">
        <v>6</v>
      </c>
      <c r="E7112" s="7" t="n">
        <v>0</v>
      </c>
    </row>
    <row r="7113" spans="1:10">
      <c r="A7113" t="s">
        <v>4</v>
      </c>
      <c r="B7113" s="4" t="s">
        <v>5</v>
      </c>
      <c r="C7113" s="4" t="s">
        <v>14</v>
      </c>
    </row>
    <row r="7114" spans="1:10">
      <c r="A7114" t="n">
        <v>72952</v>
      </c>
      <c r="B7114" s="37" t="n">
        <v>15</v>
      </c>
      <c r="C7114" s="7" t="n">
        <v>1024</v>
      </c>
    </row>
    <row r="7115" spans="1:10">
      <c r="A7115" t="s">
        <v>4</v>
      </c>
      <c r="B7115" s="4" t="s">
        <v>5</v>
      </c>
      <c r="C7115" s="4" t="s">
        <v>7</v>
      </c>
      <c r="D7115" s="4" t="s">
        <v>11</v>
      </c>
    </row>
    <row r="7116" spans="1:10">
      <c r="A7116" t="n">
        <v>72957</v>
      </c>
      <c r="B7116" s="8" t="n">
        <v>162</v>
      </c>
      <c r="C7116" s="7" t="n">
        <v>1</v>
      </c>
      <c r="D7116" s="7" t="n">
        <v>0</v>
      </c>
    </row>
    <row r="7117" spans="1:10">
      <c r="A7117" t="s">
        <v>4</v>
      </c>
      <c r="B7117" s="4" t="s">
        <v>5</v>
      </c>
    </row>
    <row r="7118" spans="1:10">
      <c r="A7118" t="n">
        <v>72961</v>
      </c>
      <c r="B7118" s="5" t="n">
        <v>1</v>
      </c>
    </row>
    <row r="7119" spans="1:10" s="3" customFormat="1" customHeight="0">
      <c r="A7119" s="3" t="s">
        <v>2</v>
      </c>
      <c r="B7119" s="3" t="s">
        <v>648</v>
      </c>
    </row>
    <row r="7120" spans="1:10">
      <c r="A7120" t="s">
        <v>4</v>
      </c>
      <c r="B7120" s="4" t="s">
        <v>5</v>
      </c>
      <c r="C7120" s="4" t="s">
        <v>7</v>
      </c>
      <c r="D7120" s="4" t="s">
        <v>7</v>
      </c>
      <c r="E7120" s="4" t="s">
        <v>7</v>
      </c>
      <c r="F7120" s="4" t="s">
        <v>7</v>
      </c>
    </row>
    <row r="7121" spans="1:6">
      <c r="A7121" t="n">
        <v>72964</v>
      </c>
      <c r="B7121" s="9" t="n">
        <v>14</v>
      </c>
      <c r="C7121" s="7" t="n">
        <v>2</v>
      </c>
      <c r="D7121" s="7" t="n">
        <v>0</v>
      </c>
      <c r="E7121" s="7" t="n">
        <v>0</v>
      </c>
      <c r="F7121" s="7" t="n">
        <v>0</v>
      </c>
    </row>
    <row r="7122" spans="1:6">
      <c r="A7122" t="s">
        <v>4</v>
      </c>
      <c r="B7122" s="4" t="s">
        <v>5</v>
      </c>
      <c r="C7122" s="4" t="s">
        <v>7</v>
      </c>
      <c r="D7122" s="16" t="s">
        <v>21</v>
      </c>
      <c r="E7122" s="4" t="s">
        <v>5</v>
      </c>
      <c r="F7122" s="4" t="s">
        <v>7</v>
      </c>
      <c r="G7122" s="4" t="s">
        <v>11</v>
      </c>
      <c r="H7122" s="16" t="s">
        <v>22</v>
      </c>
      <c r="I7122" s="4" t="s">
        <v>7</v>
      </c>
      <c r="J7122" s="4" t="s">
        <v>14</v>
      </c>
      <c r="K7122" s="4" t="s">
        <v>7</v>
      </c>
      <c r="L7122" s="4" t="s">
        <v>7</v>
      </c>
      <c r="M7122" s="16" t="s">
        <v>21</v>
      </c>
      <c r="N7122" s="4" t="s">
        <v>5</v>
      </c>
      <c r="O7122" s="4" t="s">
        <v>7</v>
      </c>
      <c r="P7122" s="4" t="s">
        <v>11</v>
      </c>
      <c r="Q7122" s="16" t="s">
        <v>22</v>
      </c>
      <c r="R7122" s="4" t="s">
        <v>7</v>
      </c>
      <c r="S7122" s="4" t="s">
        <v>14</v>
      </c>
      <c r="T7122" s="4" t="s">
        <v>7</v>
      </c>
      <c r="U7122" s="4" t="s">
        <v>7</v>
      </c>
      <c r="V7122" s="4" t="s">
        <v>7</v>
      </c>
      <c r="W7122" s="4" t="s">
        <v>12</v>
      </c>
    </row>
    <row r="7123" spans="1:6">
      <c r="A7123" t="n">
        <v>72969</v>
      </c>
      <c r="B7123" s="11" t="n">
        <v>5</v>
      </c>
      <c r="C7123" s="7" t="n">
        <v>28</v>
      </c>
      <c r="D7123" s="16" t="s">
        <v>3</v>
      </c>
      <c r="E7123" s="8" t="n">
        <v>162</v>
      </c>
      <c r="F7123" s="7" t="n">
        <v>3</v>
      </c>
      <c r="G7123" s="7" t="n">
        <v>4254</v>
      </c>
      <c r="H7123" s="16" t="s">
        <v>3</v>
      </c>
      <c r="I7123" s="7" t="n">
        <v>0</v>
      </c>
      <c r="J7123" s="7" t="n">
        <v>1</v>
      </c>
      <c r="K7123" s="7" t="n">
        <v>2</v>
      </c>
      <c r="L7123" s="7" t="n">
        <v>28</v>
      </c>
      <c r="M7123" s="16" t="s">
        <v>3</v>
      </c>
      <c r="N7123" s="8" t="n">
        <v>162</v>
      </c>
      <c r="O7123" s="7" t="n">
        <v>3</v>
      </c>
      <c r="P7123" s="7" t="n">
        <v>4254</v>
      </c>
      <c r="Q7123" s="16" t="s">
        <v>3</v>
      </c>
      <c r="R7123" s="7" t="n">
        <v>0</v>
      </c>
      <c r="S7123" s="7" t="n">
        <v>2</v>
      </c>
      <c r="T7123" s="7" t="n">
        <v>2</v>
      </c>
      <c r="U7123" s="7" t="n">
        <v>11</v>
      </c>
      <c r="V7123" s="7" t="n">
        <v>1</v>
      </c>
      <c r="W7123" s="12" t="n">
        <f t="normal" ca="1">A7127</f>
        <v>0</v>
      </c>
    </row>
    <row r="7124" spans="1:6">
      <c r="A7124" t="s">
        <v>4</v>
      </c>
      <c r="B7124" s="4" t="s">
        <v>5</v>
      </c>
      <c r="C7124" s="4" t="s">
        <v>7</v>
      </c>
      <c r="D7124" s="4" t="s">
        <v>11</v>
      </c>
      <c r="E7124" s="4" t="s">
        <v>13</v>
      </c>
    </row>
    <row r="7125" spans="1:6">
      <c r="A7125" t="n">
        <v>72998</v>
      </c>
      <c r="B7125" s="17" t="n">
        <v>58</v>
      </c>
      <c r="C7125" s="7" t="n">
        <v>0</v>
      </c>
      <c r="D7125" s="7" t="n">
        <v>0</v>
      </c>
      <c r="E7125" s="7" t="n">
        <v>1</v>
      </c>
    </row>
    <row r="7126" spans="1:6">
      <c r="A7126" t="s">
        <v>4</v>
      </c>
      <c r="B7126" s="4" t="s">
        <v>5</v>
      </c>
      <c r="C7126" s="4" t="s">
        <v>7</v>
      </c>
      <c r="D7126" s="16" t="s">
        <v>21</v>
      </c>
      <c r="E7126" s="4" t="s">
        <v>5</v>
      </c>
      <c r="F7126" s="4" t="s">
        <v>7</v>
      </c>
      <c r="G7126" s="4" t="s">
        <v>11</v>
      </c>
      <c r="H7126" s="16" t="s">
        <v>22</v>
      </c>
      <c r="I7126" s="4" t="s">
        <v>7</v>
      </c>
      <c r="J7126" s="4" t="s">
        <v>14</v>
      </c>
      <c r="K7126" s="4" t="s">
        <v>7</v>
      </c>
      <c r="L7126" s="4" t="s">
        <v>7</v>
      </c>
      <c r="M7126" s="16" t="s">
        <v>21</v>
      </c>
      <c r="N7126" s="4" t="s">
        <v>5</v>
      </c>
      <c r="O7126" s="4" t="s">
        <v>7</v>
      </c>
      <c r="P7126" s="4" t="s">
        <v>11</v>
      </c>
      <c r="Q7126" s="16" t="s">
        <v>22</v>
      </c>
      <c r="R7126" s="4" t="s">
        <v>7</v>
      </c>
      <c r="S7126" s="4" t="s">
        <v>14</v>
      </c>
      <c r="T7126" s="4" t="s">
        <v>7</v>
      </c>
      <c r="U7126" s="4" t="s">
        <v>7</v>
      </c>
      <c r="V7126" s="4" t="s">
        <v>7</v>
      </c>
      <c r="W7126" s="4" t="s">
        <v>12</v>
      </c>
    </row>
    <row r="7127" spans="1:6">
      <c r="A7127" t="n">
        <v>73006</v>
      </c>
      <c r="B7127" s="11" t="n">
        <v>5</v>
      </c>
      <c r="C7127" s="7" t="n">
        <v>28</v>
      </c>
      <c r="D7127" s="16" t="s">
        <v>3</v>
      </c>
      <c r="E7127" s="8" t="n">
        <v>162</v>
      </c>
      <c r="F7127" s="7" t="n">
        <v>3</v>
      </c>
      <c r="G7127" s="7" t="n">
        <v>4254</v>
      </c>
      <c r="H7127" s="16" t="s">
        <v>3</v>
      </c>
      <c r="I7127" s="7" t="n">
        <v>0</v>
      </c>
      <c r="J7127" s="7" t="n">
        <v>1</v>
      </c>
      <c r="K7127" s="7" t="n">
        <v>3</v>
      </c>
      <c r="L7127" s="7" t="n">
        <v>28</v>
      </c>
      <c r="M7127" s="16" t="s">
        <v>3</v>
      </c>
      <c r="N7127" s="8" t="n">
        <v>162</v>
      </c>
      <c r="O7127" s="7" t="n">
        <v>3</v>
      </c>
      <c r="P7127" s="7" t="n">
        <v>4254</v>
      </c>
      <c r="Q7127" s="16" t="s">
        <v>3</v>
      </c>
      <c r="R7127" s="7" t="n">
        <v>0</v>
      </c>
      <c r="S7127" s="7" t="n">
        <v>2</v>
      </c>
      <c r="T7127" s="7" t="n">
        <v>3</v>
      </c>
      <c r="U7127" s="7" t="n">
        <v>9</v>
      </c>
      <c r="V7127" s="7" t="n">
        <v>1</v>
      </c>
      <c r="W7127" s="12" t="n">
        <f t="normal" ca="1">A7137</f>
        <v>0</v>
      </c>
    </row>
    <row r="7128" spans="1:6">
      <c r="A7128" t="s">
        <v>4</v>
      </c>
      <c r="B7128" s="4" t="s">
        <v>5</v>
      </c>
      <c r="C7128" s="4" t="s">
        <v>7</v>
      </c>
      <c r="D7128" s="16" t="s">
        <v>21</v>
      </c>
      <c r="E7128" s="4" t="s">
        <v>5</v>
      </c>
      <c r="F7128" s="4" t="s">
        <v>11</v>
      </c>
      <c r="G7128" s="4" t="s">
        <v>7</v>
      </c>
      <c r="H7128" s="4" t="s">
        <v>7</v>
      </c>
      <c r="I7128" s="4" t="s">
        <v>8</v>
      </c>
      <c r="J7128" s="16" t="s">
        <v>22</v>
      </c>
      <c r="K7128" s="4" t="s">
        <v>7</v>
      </c>
      <c r="L7128" s="4" t="s">
        <v>7</v>
      </c>
      <c r="M7128" s="16" t="s">
        <v>21</v>
      </c>
      <c r="N7128" s="4" t="s">
        <v>5</v>
      </c>
      <c r="O7128" s="4" t="s">
        <v>7</v>
      </c>
      <c r="P7128" s="16" t="s">
        <v>22</v>
      </c>
      <c r="Q7128" s="4" t="s">
        <v>7</v>
      </c>
      <c r="R7128" s="4" t="s">
        <v>14</v>
      </c>
      <c r="S7128" s="4" t="s">
        <v>7</v>
      </c>
      <c r="T7128" s="4" t="s">
        <v>7</v>
      </c>
      <c r="U7128" s="4" t="s">
        <v>7</v>
      </c>
      <c r="V7128" s="16" t="s">
        <v>21</v>
      </c>
      <c r="W7128" s="4" t="s">
        <v>5</v>
      </c>
      <c r="X7128" s="4" t="s">
        <v>7</v>
      </c>
      <c r="Y7128" s="16" t="s">
        <v>22</v>
      </c>
      <c r="Z7128" s="4" t="s">
        <v>7</v>
      </c>
      <c r="AA7128" s="4" t="s">
        <v>14</v>
      </c>
      <c r="AB7128" s="4" t="s">
        <v>7</v>
      </c>
      <c r="AC7128" s="4" t="s">
        <v>7</v>
      </c>
      <c r="AD7128" s="4" t="s">
        <v>7</v>
      </c>
      <c r="AE7128" s="4" t="s">
        <v>12</v>
      </c>
    </row>
    <row r="7129" spans="1:6">
      <c r="A7129" t="n">
        <v>73035</v>
      </c>
      <c r="B7129" s="11" t="n">
        <v>5</v>
      </c>
      <c r="C7129" s="7" t="n">
        <v>28</v>
      </c>
      <c r="D7129" s="16" t="s">
        <v>3</v>
      </c>
      <c r="E7129" s="18" t="n">
        <v>47</v>
      </c>
      <c r="F7129" s="7" t="n">
        <v>61456</v>
      </c>
      <c r="G7129" s="7" t="n">
        <v>2</v>
      </c>
      <c r="H7129" s="7" t="n">
        <v>0</v>
      </c>
      <c r="I7129" s="7" t="s">
        <v>23</v>
      </c>
      <c r="J7129" s="16" t="s">
        <v>3</v>
      </c>
      <c r="K7129" s="7" t="n">
        <v>8</v>
      </c>
      <c r="L7129" s="7" t="n">
        <v>28</v>
      </c>
      <c r="M7129" s="16" t="s">
        <v>3</v>
      </c>
      <c r="N7129" s="19" t="n">
        <v>74</v>
      </c>
      <c r="O7129" s="7" t="n">
        <v>65</v>
      </c>
      <c r="P7129" s="16" t="s">
        <v>3</v>
      </c>
      <c r="Q7129" s="7" t="n">
        <v>0</v>
      </c>
      <c r="R7129" s="7" t="n">
        <v>1</v>
      </c>
      <c r="S7129" s="7" t="n">
        <v>3</v>
      </c>
      <c r="T7129" s="7" t="n">
        <v>9</v>
      </c>
      <c r="U7129" s="7" t="n">
        <v>28</v>
      </c>
      <c r="V7129" s="16" t="s">
        <v>3</v>
      </c>
      <c r="W7129" s="19" t="n">
        <v>74</v>
      </c>
      <c r="X7129" s="7" t="n">
        <v>65</v>
      </c>
      <c r="Y7129" s="16" t="s">
        <v>3</v>
      </c>
      <c r="Z7129" s="7" t="n">
        <v>0</v>
      </c>
      <c r="AA7129" s="7" t="n">
        <v>2</v>
      </c>
      <c r="AB7129" s="7" t="n">
        <v>3</v>
      </c>
      <c r="AC7129" s="7" t="n">
        <v>9</v>
      </c>
      <c r="AD7129" s="7" t="n">
        <v>1</v>
      </c>
      <c r="AE7129" s="12" t="n">
        <f t="normal" ca="1">A7133</f>
        <v>0</v>
      </c>
    </row>
    <row r="7130" spans="1:6">
      <c r="A7130" t="s">
        <v>4</v>
      </c>
      <c r="B7130" s="4" t="s">
        <v>5</v>
      </c>
      <c r="C7130" s="4" t="s">
        <v>11</v>
      </c>
      <c r="D7130" s="4" t="s">
        <v>7</v>
      </c>
      <c r="E7130" s="4" t="s">
        <v>7</v>
      </c>
      <c r="F7130" s="4" t="s">
        <v>8</v>
      </c>
    </row>
    <row r="7131" spans="1:6">
      <c r="A7131" t="n">
        <v>73083</v>
      </c>
      <c r="B7131" s="18" t="n">
        <v>47</v>
      </c>
      <c r="C7131" s="7" t="n">
        <v>61456</v>
      </c>
      <c r="D7131" s="7" t="n">
        <v>0</v>
      </c>
      <c r="E7131" s="7" t="n">
        <v>0</v>
      </c>
      <c r="F7131" s="7" t="s">
        <v>24</v>
      </c>
    </row>
    <row r="7132" spans="1:6">
      <c r="A7132" t="s">
        <v>4</v>
      </c>
      <c r="B7132" s="4" t="s">
        <v>5</v>
      </c>
      <c r="C7132" s="4" t="s">
        <v>7</v>
      </c>
      <c r="D7132" s="4" t="s">
        <v>11</v>
      </c>
      <c r="E7132" s="4" t="s">
        <v>13</v>
      </c>
    </row>
    <row r="7133" spans="1:6">
      <c r="A7133" t="n">
        <v>73096</v>
      </c>
      <c r="B7133" s="17" t="n">
        <v>58</v>
      </c>
      <c r="C7133" s="7" t="n">
        <v>0</v>
      </c>
      <c r="D7133" s="7" t="n">
        <v>300</v>
      </c>
      <c r="E7133" s="7" t="n">
        <v>1</v>
      </c>
    </row>
    <row r="7134" spans="1:6">
      <c r="A7134" t="s">
        <v>4</v>
      </c>
      <c r="B7134" s="4" t="s">
        <v>5</v>
      </c>
      <c r="C7134" s="4" t="s">
        <v>7</v>
      </c>
      <c r="D7134" s="4" t="s">
        <v>11</v>
      </c>
    </row>
    <row r="7135" spans="1:6">
      <c r="A7135" t="n">
        <v>73104</v>
      </c>
      <c r="B7135" s="17" t="n">
        <v>58</v>
      </c>
      <c r="C7135" s="7" t="n">
        <v>255</v>
      </c>
      <c r="D7135" s="7" t="n">
        <v>0</v>
      </c>
    </row>
    <row r="7136" spans="1:6">
      <c r="A7136" t="s">
        <v>4</v>
      </c>
      <c r="B7136" s="4" t="s">
        <v>5</v>
      </c>
      <c r="C7136" s="4" t="s">
        <v>7</v>
      </c>
      <c r="D7136" s="4" t="s">
        <v>7</v>
      </c>
      <c r="E7136" s="4" t="s">
        <v>7</v>
      </c>
      <c r="F7136" s="4" t="s">
        <v>7</v>
      </c>
    </row>
    <row r="7137" spans="1:31">
      <c r="A7137" t="n">
        <v>73108</v>
      </c>
      <c r="B7137" s="9" t="n">
        <v>14</v>
      </c>
      <c r="C7137" s="7" t="n">
        <v>0</v>
      </c>
      <c r="D7137" s="7" t="n">
        <v>0</v>
      </c>
      <c r="E7137" s="7" t="n">
        <v>0</v>
      </c>
      <c r="F7137" s="7" t="n">
        <v>64</v>
      </c>
    </row>
    <row r="7138" spans="1:31">
      <c r="A7138" t="s">
        <v>4</v>
      </c>
      <c r="B7138" s="4" t="s">
        <v>5</v>
      </c>
      <c r="C7138" s="4" t="s">
        <v>7</v>
      </c>
      <c r="D7138" s="4" t="s">
        <v>11</v>
      </c>
    </row>
    <row r="7139" spans="1:31">
      <c r="A7139" t="n">
        <v>73113</v>
      </c>
      <c r="B7139" s="20" t="n">
        <v>22</v>
      </c>
      <c r="C7139" s="7" t="n">
        <v>0</v>
      </c>
      <c r="D7139" s="7" t="n">
        <v>4254</v>
      </c>
    </row>
    <row r="7140" spans="1:31">
      <c r="A7140" t="s">
        <v>4</v>
      </c>
      <c r="B7140" s="4" t="s">
        <v>5</v>
      </c>
      <c r="C7140" s="4" t="s">
        <v>7</v>
      </c>
      <c r="D7140" s="4" t="s">
        <v>11</v>
      </c>
    </row>
    <row r="7141" spans="1:31">
      <c r="A7141" t="n">
        <v>73117</v>
      </c>
      <c r="B7141" s="17" t="n">
        <v>58</v>
      </c>
      <c r="C7141" s="7" t="n">
        <v>5</v>
      </c>
      <c r="D7141" s="7" t="n">
        <v>300</v>
      </c>
    </row>
    <row r="7142" spans="1:31">
      <c r="A7142" t="s">
        <v>4</v>
      </c>
      <c r="B7142" s="4" t="s">
        <v>5</v>
      </c>
      <c r="C7142" s="4" t="s">
        <v>13</v>
      </c>
      <c r="D7142" s="4" t="s">
        <v>11</v>
      </c>
    </row>
    <row r="7143" spans="1:31">
      <c r="A7143" t="n">
        <v>73121</v>
      </c>
      <c r="B7143" s="21" t="n">
        <v>103</v>
      </c>
      <c r="C7143" s="7" t="n">
        <v>0</v>
      </c>
      <c r="D7143" s="7" t="n">
        <v>300</v>
      </c>
    </row>
    <row r="7144" spans="1:31">
      <c r="A7144" t="s">
        <v>4</v>
      </c>
      <c r="B7144" s="4" t="s">
        <v>5</v>
      </c>
      <c r="C7144" s="4" t="s">
        <v>7</v>
      </c>
    </row>
    <row r="7145" spans="1:31">
      <c r="A7145" t="n">
        <v>73128</v>
      </c>
      <c r="B7145" s="22" t="n">
        <v>64</v>
      </c>
      <c r="C7145" s="7" t="n">
        <v>7</v>
      </c>
    </row>
    <row r="7146" spans="1:31">
      <c r="A7146" t="s">
        <v>4</v>
      </c>
      <c r="B7146" s="4" t="s">
        <v>5</v>
      </c>
      <c r="C7146" s="4" t="s">
        <v>7</v>
      </c>
      <c r="D7146" s="4" t="s">
        <v>11</v>
      </c>
    </row>
    <row r="7147" spans="1:31">
      <c r="A7147" t="n">
        <v>73130</v>
      </c>
      <c r="B7147" s="23" t="n">
        <v>72</v>
      </c>
      <c r="C7147" s="7" t="n">
        <v>5</v>
      </c>
      <c r="D7147" s="7" t="n">
        <v>0</v>
      </c>
    </row>
    <row r="7148" spans="1:31">
      <c r="A7148" t="s">
        <v>4</v>
      </c>
      <c r="B7148" s="4" t="s">
        <v>5</v>
      </c>
      <c r="C7148" s="4" t="s">
        <v>7</v>
      </c>
      <c r="D7148" s="16" t="s">
        <v>21</v>
      </c>
      <c r="E7148" s="4" t="s">
        <v>5</v>
      </c>
      <c r="F7148" s="4" t="s">
        <v>7</v>
      </c>
      <c r="G7148" s="4" t="s">
        <v>11</v>
      </c>
      <c r="H7148" s="16" t="s">
        <v>22</v>
      </c>
      <c r="I7148" s="4" t="s">
        <v>7</v>
      </c>
      <c r="J7148" s="4" t="s">
        <v>14</v>
      </c>
      <c r="K7148" s="4" t="s">
        <v>7</v>
      </c>
      <c r="L7148" s="4" t="s">
        <v>7</v>
      </c>
      <c r="M7148" s="4" t="s">
        <v>12</v>
      </c>
    </row>
    <row r="7149" spans="1:31">
      <c r="A7149" t="n">
        <v>73134</v>
      </c>
      <c r="B7149" s="11" t="n">
        <v>5</v>
      </c>
      <c r="C7149" s="7" t="n">
        <v>28</v>
      </c>
      <c r="D7149" s="16" t="s">
        <v>3</v>
      </c>
      <c r="E7149" s="8" t="n">
        <v>162</v>
      </c>
      <c r="F7149" s="7" t="n">
        <v>4</v>
      </c>
      <c r="G7149" s="7" t="n">
        <v>4254</v>
      </c>
      <c r="H7149" s="16" t="s">
        <v>3</v>
      </c>
      <c r="I7149" s="7" t="n">
        <v>0</v>
      </c>
      <c r="J7149" s="7" t="n">
        <v>1</v>
      </c>
      <c r="K7149" s="7" t="n">
        <v>2</v>
      </c>
      <c r="L7149" s="7" t="n">
        <v>1</v>
      </c>
      <c r="M7149" s="12" t="n">
        <f t="normal" ca="1">A7155</f>
        <v>0</v>
      </c>
    </row>
    <row r="7150" spans="1:31">
      <c r="A7150" t="s">
        <v>4</v>
      </c>
      <c r="B7150" s="4" t="s">
        <v>5</v>
      </c>
      <c r="C7150" s="4" t="s">
        <v>7</v>
      </c>
      <c r="D7150" s="4" t="s">
        <v>8</v>
      </c>
    </row>
    <row r="7151" spans="1:31">
      <c r="A7151" t="n">
        <v>73151</v>
      </c>
      <c r="B7151" s="6" t="n">
        <v>2</v>
      </c>
      <c r="C7151" s="7" t="n">
        <v>10</v>
      </c>
      <c r="D7151" s="7" t="s">
        <v>25</v>
      </c>
    </row>
    <row r="7152" spans="1:31">
      <c r="A7152" t="s">
        <v>4</v>
      </c>
      <c r="B7152" s="4" t="s">
        <v>5</v>
      </c>
      <c r="C7152" s="4" t="s">
        <v>11</v>
      </c>
    </row>
    <row r="7153" spans="1:13">
      <c r="A7153" t="n">
        <v>73168</v>
      </c>
      <c r="B7153" s="24" t="n">
        <v>16</v>
      </c>
      <c r="C7153" s="7" t="n">
        <v>0</v>
      </c>
    </row>
    <row r="7154" spans="1:13">
      <c r="A7154" t="s">
        <v>4</v>
      </c>
      <c r="B7154" s="4" t="s">
        <v>5</v>
      </c>
      <c r="C7154" s="4" t="s">
        <v>7</v>
      </c>
      <c r="D7154" s="4" t="s">
        <v>11</v>
      </c>
      <c r="E7154" s="4" t="s">
        <v>11</v>
      </c>
      <c r="F7154" s="4" t="s">
        <v>11</v>
      </c>
      <c r="G7154" s="4" t="s">
        <v>11</v>
      </c>
      <c r="H7154" s="4" t="s">
        <v>11</v>
      </c>
      <c r="I7154" s="4" t="s">
        <v>11</v>
      </c>
      <c r="J7154" s="4" t="s">
        <v>11</v>
      </c>
      <c r="K7154" s="4" t="s">
        <v>11</v>
      </c>
      <c r="L7154" s="4" t="s">
        <v>11</v>
      </c>
      <c r="M7154" s="4" t="s">
        <v>11</v>
      </c>
      <c r="N7154" s="4" t="s">
        <v>14</v>
      </c>
      <c r="O7154" s="4" t="s">
        <v>14</v>
      </c>
      <c r="P7154" s="4" t="s">
        <v>14</v>
      </c>
      <c r="Q7154" s="4" t="s">
        <v>14</v>
      </c>
      <c r="R7154" s="4" t="s">
        <v>7</v>
      </c>
      <c r="S7154" s="4" t="s">
        <v>8</v>
      </c>
    </row>
    <row r="7155" spans="1:13">
      <c r="A7155" t="n">
        <v>73171</v>
      </c>
      <c r="B7155" s="25" t="n">
        <v>75</v>
      </c>
      <c r="C7155" s="7" t="n">
        <v>0</v>
      </c>
      <c r="D7155" s="7" t="n">
        <v>0</v>
      </c>
      <c r="E7155" s="7" t="n">
        <v>0</v>
      </c>
      <c r="F7155" s="7" t="n">
        <v>1024</v>
      </c>
      <c r="G7155" s="7" t="n">
        <v>720</v>
      </c>
      <c r="H7155" s="7" t="n">
        <v>0</v>
      </c>
      <c r="I7155" s="7" t="n">
        <v>0</v>
      </c>
      <c r="J7155" s="7" t="n">
        <v>0</v>
      </c>
      <c r="K7155" s="7" t="n">
        <v>0</v>
      </c>
      <c r="L7155" s="7" t="n">
        <v>1024</v>
      </c>
      <c r="M7155" s="7" t="n">
        <v>720</v>
      </c>
      <c r="N7155" s="7" t="n">
        <v>1065353216</v>
      </c>
      <c r="O7155" s="7" t="n">
        <v>1065353216</v>
      </c>
      <c r="P7155" s="7" t="n">
        <v>1065353216</v>
      </c>
      <c r="Q7155" s="7" t="n">
        <v>0</v>
      </c>
      <c r="R7155" s="7" t="n">
        <v>1</v>
      </c>
      <c r="S7155" s="7" t="s">
        <v>48</v>
      </c>
    </row>
    <row r="7156" spans="1:13">
      <c r="A7156" t="s">
        <v>4</v>
      </c>
      <c r="B7156" s="4" t="s">
        <v>5</v>
      </c>
      <c r="C7156" s="4" t="s">
        <v>7</v>
      </c>
      <c r="D7156" s="4" t="s">
        <v>7</v>
      </c>
      <c r="E7156" s="4" t="s">
        <v>7</v>
      </c>
      <c r="F7156" s="4" t="s">
        <v>13</v>
      </c>
      <c r="G7156" s="4" t="s">
        <v>13</v>
      </c>
      <c r="H7156" s="4" t="s">
        <v>13</v>
      </c>
      <c r="I7156" s="4" t="s">
        <v>13</v>
      </c>
      <c r="J7156" s="4" t="s">
        <v>13</v>
      </c>
    </row>
    <row r="7157" spans="1:13">
      <c r="A7157" t="n">
        <v>73219</v>
      </c>
      <c r="B7157" s="26" t="n">
        <v>76</v>
      </c>
      <c r="C7157" s="7" t="n">
        <v>0</v>
      </c>
      <c r="D7157" s="7" t="n">
        <v>9</v>
      </c>
      <c r="E7157" s="7" t="n">
        <v>2</v>
      </c>
      <c r="F7157" s="7" t="n">
        <v>0</v>
      </c>
      <c r="G7157" s="7" t="n">
        <v>0</v>
      </c>
      <c r="H7157" s="7" t="n">
        <v>0</v>
      </c>
      <c r="I7157" s="7" t="n">
        <v>0</v>
      </c>
      <c r="J7157" s="7" t="n">
        <v>0</v>
      </c>
    </row>
    <row r="7158" spans="1:13">
      <c r="A7158" t="s">
        <v>4</v>
      </c>
      <c r="B7158" s="4" t="s">
        <v>5</v>
      </c>
      <c r="C7158" s="4" t="s">
        <v>11</v>
      </c>
      <c r="D7158" s="4" t="s">
        <v>8</v>
      </c>
      <c r="E7158" s="4" t="s">
        <v>8</v>
      </c>
      <c r="F7158" s="4" t="s">
        <v>8</v>
      </c>
      <c r="G7158" s="4" t="s">
        <v>7</v>
      </c>
      <c r="H7158" s="4" t="s">
        <v>14</v>
      </c>
      <c r="I7158" s="4" t="s">
        <v>13</v>
      </c>
      <c r="J7158" s="4" t="s">
        <v>13</v>
      </c>
      <c r="K7158" s="4" t="s">
        <v>13</v>
      </c>
      <c r="L7158" s="4" t="s">
        <v>13</v>
      </c>
      <c r="M7158" s="4" t="s">
        <v>13</v>
      </c>
      <c r="N7158" s="4" t="s">
        <v>13</v>
      </c>
      <c r="O7158" s="4" t="s">
        <v>13</v>
      </c>
      <c r="P7158" s="4" t="s">
        <v>8</v>
      </c>
      <c r="Q7158" s="4" t="s">
        <v>8</v>
      </c>
      <c r="R7158" s="4" t="s">
        <v>14</v>
      </c>
      <c r="S7158" s="4" t="s">
        <v>7</v>
      </c>
      <c r="T7158" s="4" t="s">
        <v>14</v>
      </c>
      <c r="U7158" s="4" t="s">
        <v>14</v>
      </c>
      <c r="V7158" s="4" t="s">
        <v>11</v>
      </c>
    </row>
    <row r="7159" spans="1:13">
      <c r="A7159" t="n">
        <v>73243</v>
      </c>
      <c r="B7159" s="28" t="n">
        <v>19</v>
      </c>
      <c r="C7159" s="7" t="n">
        <v>7</v>
      </c>
      <c r="D7159" s="7" t="s">
        <v>649</v>
      </c>
      <c r="E7159" s="7" t="s">
        <v>345</v>
      </c>
      <c r="F7159" s="7" t="s">
        <v>17</v>
      </c>
      <c r="G7159" s="7" t="n">
        <v>0</v>
      </c>
      <c r="H7159" s="7" t="n">
        <v>1</v>
      </c>
      <c r="I7159" s="7" t="n">
        <v>0</v>
      </c>
      <c r="J7159" s="7" t="n">
        <v>0</v>
      </c>
      <c r="K7159" s="7" t="n">
        <v>0</v>
      </c>
      <c r="L7159" s="7" t="n">
        <v>0</v>
      </c>
      <c r="M7159" s="7" t="n">
        <v>1</v>
      </c>
      <c r="N7159" s="7" t="n">
        <v>1.60000002384186</v>
      </c>
      <c r="O7159" s="7" t="n">
        <v>0.0900000035762787</v>
      </c>
      <c r="P7159" s="7" t="s">
        <v>17</v>
      </c>
      <c r="Q7159" s="7" t="s">
        <v>17</v>
      </c>
      <c r="R7159" s="7" t="n">
        <v>-1</v>
      </c>
      <c r="S7159" s="7" t="n">
        <v>0</v>
      </c>
      <c r="T7159" s="7" t="n">
        <v>0</v>
      </c>
      <c r="U7159" s="7" t="n">
        <v>0</v>
      </c>
      <c r="V7159" s="7" t="n">
        <v>0</v>
      </c>
    </row>
    <row r="7160" spans="1:13">
      <c r="A7160" t="s">
        <v>4</v>
      </c>
      <c r="B7160" s="4" t="s">
        <v>5</v>
      </c>
      <c r="C7160" s="4" t="s">
        <v>11</v>
      </c>
      <c r="D7160" s="4" t="s">
        <v>7</v>
      </c>
      <c r="E7160" s="4" t="s">
        <v>7</v>
      </c>
      <c r="F7160" s="4" t="s">
        <v>8</v>
      </c>
    </row>
    <row r="7161" spans="1:13">
      <c r="A7161" t="n">
        <v>73314</v>
      </c>
      <c r="B7161" s="29" t="n">
        <v>20</v>
      </c>
      <c r="C7161" s="7" t="n">
        <v>0</v>
      </c>
      <c r="D7161" s="7" t="n">
        <v>3</v>
      </c>
      <c r="E7161" s="7" t="n">
        <v>10</v>
      </c>
      <c r="F7161" s="7" t="s">
        <v>60</v>
      </c>
    </row>
    <row r="7162" spans="1:13">
      <c r="A7162" t="s">
        <v>4</v>
      </c>
      <c r="B7162" s="4" t="s">
        <v>5</v>
      </c>
      <c r="C7162" s="4" t="s">
        <v>11</v>
      </c>
    </row>
    <row r="7163" spans="1:13">
      <c r="A7163" t="n">
        <v>73332</v>
      </c>
      <c r="B7163" s="24" t="n">
        <v>16</v>
      </c>
      <c r="C7163" s="7" t="n">
        <v>0</v>
      </c>
    </row>
    <row r="7164" spans="1:13">
      <c r="A7164" t="s">
        <v>4</v>
      </c>
      <c r="B7164" s="4" t="s">
        <v>5</v>
      </c>
      <c r="C7164" s="4" t="s">
        <v>11</v>
      </c>
      <c r="D7164" s="4" t="s">
        <v>7</v>
      </c>
      <c r="E7164" s="4" t="s">
        <v>7</v>
      </c>
      <c r="F7164" s="4" t="s">
        <v>8</v>
      </c>
    </row>
    <row r="7165" spans="1:13">
      <c r="A7165" t="n">
        <v>73335</v>
      </c>
      <c r="B7165" s="29" t="n">
        <v>20</v>
      </c>
      <c r="C7165" s="7" t="n">
        <v>7</v>
      </c>
      <c r="D7165" s="7" t="n">
        <v>3</v>
      </c>
      <c r="E7165" s="7" t="n">
        <v>10</v>
      </c>
      <c r="F7165" s="7" t="s">
        <v>60</v>
      </c>
    </row>
    <row r="7166" spans="1:13">
      <c r="A7166" t="s">
        <v>4</v>
      </c>
      <c r="B7166" s="4" t="s">
        <v>5</v>
      </c>
      <c r="C7166" s="4" t="s">
        <v>11</v>
      </c>
    </row>
    <row r="7167" spans="1:13">
      <c r="A7167" t="n">
        <v>73353</v>
      </c>
      <c r="B7167" s="24" t="n">
        <v>16</v>
      </c>
      <c r="C7167" s="7" t="n">
        <v>0</v>
      </c>
    </row>
    <row r="7168" spans="1:13">
      <c r="A7168" t="s">
        <v>4</v>
      </c>
      <c r="B7168" s="4" t="s">
        <v>5</v>
      </c>
      <c r="C7168" s="4" t="s">
        <v>7</v>
      </c>
      <c r="D7168" s="4" t="s">
        <v>11</v>
      </c>
      <c r="E7168" s="4" t="s">
        <v>8</v>
      </c>
      <c r="F7168" s="4" t="s">
        <v>8</v>
      </c>
    </row>
    <row r="7169" spans="1:22">
      <c r="A7169" t="n">
        <v>73356</v>
      </c>
      <c r="B7169" s="30" t="n">
        <v>36</v>
      </c>
      <c r="C7169" s="7" t="n">
        <v>10</v>
      </c>
      <c r="D7169" s="7" t="n">
        <v>7</v>
      </c>
      <c r="E7169" s="7" t="s">
        <v>650</v>
      </c>
      <c r="F7169" s="7" t="s">
        <v>17</v>
      </c>
    </row>
    <row r="7170" spans="1:22">
      <c r="A7170" t="s">
        <v>4</v>
      </c>
      <c r="B7170" s="4" t="s">
        <v>5</v>
      </c>
      <c r="C7170" s="4" t="s">
        <v>7</v>
      </c>
      <c r="D7170" s="4" t="s">
        <v>11</v>
      </c>
      <c r="E7170" s="4" t="s">
        <v>7</v>
      </c>
      <c r="F7170" s="4" t="s">
        <v>8</v>
      </c>
      <c r="G7170" s="4" t="s">
        <v>8</v>
      </c>
      <c r="H7170" s="4" t="s">
        <v>8</v>
      </c>
      <c r="I7170" s="4" t="s">
        <v>8</v>
      </c>
      <c r="J7170" s="4" t="s">
        <v>8</v>
      </c>
      <c r="K7170" s="4" t="s">
        <v>8</v>
      </c>
      <c r="L7170" s="4" t="s">
        <v>8</v>
      </c>
      <c r="M7170" s="4" t="s">
        <v>8</v>
      </c>
      <c r="N7170" s="4" t="s">
        <v>8</v>
      </c>
      <c r="O7170" s="4" t="s">
        <v>8</v>
      </c>
      <c r="P7170" s="4" t="s">
        <v>8</v>
      </c>
      <c r="Q7170" s="4" t="s">
        <v>8</v>
      </c>
      <c r="R7170" s="4" t="s">
        <v>8</v>
      </c>
      <c r="S7170" s="4" t="s">
        <v>8</v>
      </c>
      <c r="T7170" s="4" t="s">
        <v>8</v>
      </c>
      <c r="U7170" s="4" t="s">
        <v>8</v>
      </c>
    </row>
    <row r="7171" spans="1:22">
      <c r="A7171" t="n">
        <v>73374</v>
      </c>
      <c r="B7171" s="30" t="n">
        <v>36</v>
      </c>
      <c r="C7171" s="7" t="n">
        <v>8</v>
      </c>
      <c r="D7171" s="7" t="n">
        <v>7</v>
      </c>
      <c r="E7171" s="7" t="n">
        <v>0</v>
      </c>
      <c r="F7171" s="7" t="s">
        <v>63</v>
      </c>
      <c r="G7171" s="7" t="s">
        <v>651</v>
      </c>
      <c r="H7171" s="7" t="s">
        <v>17</v>
      </c>
      <c r="I7171" s="7" t="s">
        <v>17</v>
      </c>
      <c r="J7171" s="7" t="s">
        <v>17</v>
      </c>
      <c r="K7171" s="7" t="s">
        <v>17</v>
      </c>
      <c r="L7171" s="7" t="s">
        <v>17</v>
      </c>
      <c r="M7171" s="7" t="s">
        <v>17</v>
      </c>
      <c r="N7171" s="7" t="s">
        <v>17</v>
      </c>
      <c r="O7171" s="7" t="s">
        <v>17</v>
      </c>
      <c r="P7171" s="7" t="s">
        <v>17</v>
      </c>
      <c r="Q7171" s="7" t="s">
        <v>17</v>
      </c>
      <c r="R7171" s="7" t="s">
        <v>17</v>
      </c>
      <c r="S7171" s="7" t="s">
        <v>17</v>
      </c>
      <c r="T7171" s="7" t="s">
        <v>17</v>
      </c>
      <c r="U7171" s="7" t="s">
        <v>17</v>
      </c>
    </row>
    <row r="7172" spans="1:22">
      <c r="A7172" t="s">
        <v>4</v>
      </c>
      <c r="B7172" s="4" t="s">
        <v>5</v>
      </c>
      <c r="C7172" s="4" t="s">
        <v>7</v>
      </c>
      <c r="D7172" s="4" t="s">
        <v>11</v>
      </c>
      <c r="E7172" s="4" t="s">
        <v>7</v>
      </c>
      <c r="F7172" s="4" t="s">
        <v>12</v>
      </c>
    </row>
    <row r="7173" spans="1:22">
      <c r="A7173" t="n">
        <v>73418</v>
      </c>
      <c r="B7173" s="11" t="n">
        <v>5</v>
      </c>
      <c r="C7173" s="7" t="n">
        <v>30</v>
      </c>
      <c r="D7173" s="7" t="n">
        <v>6471</v>
      </c>
      <c r="E7173" s="7" t="n">
        <v>1</v>
      </c>
      <c r="F7173" s="12" t="n">
        <f t="normal" ca="1">A7179</f>
        <v>0</v>
      </c>
    </row>
    <row r="7174" spans="1:22">
      <c r="A7174" t="s">
        <v>4</v>
      </c>
      <c r="B7174" s="4" t="s">
        <v>5</v>
      </c>
      <c r="C7174" s="4" t="s">
        <v>7</v>
      </c>
      <c r="D7174" s="4" t="s">
        <v>11</v>
      </c>
      <c r="E7174" s="4" t="s">
        <v>8</v>
      </c>
      <c r="F7174" s="4" t="s">
        <v>8</v>
      </c>
    </row>
    <row r="7175" spans="1:22">
      <c r="A7175" t="n">
        <v>73427</v>
      </c>
      <c r="B7175" s="30" t="n">
        <v>36</v>
      </c>
      <c r="C7175" s="7" t="n">
        <v>10</v>
      </c>
      <c r="D7175" s="7" t="n">
        <v>0</v>
      </c>
      <c r="E7175" s="7" t="s">
        <v>61</v>
      </c>
      <c r="F7175" s="7" t="s">
        <v>17</v>
      </c>
    </row>
    <row r="7176" spans="1:22">
      <c r="A7176" t="s">
        <v>4</v>
      </c>
      <c r="B7176" s="4" t="s">
        <v>5</v>
      </c>
      <c r="C7176" s="4" t="s">
        <v>7</v>
      </c>
      <c r="D7176" s="4" t="s">
        <v>11</v>
      </c>
      <c r="E7176" s="4" t="s">
        <v>7</v>
      </c>
      <c r="F7176" s="4" t="s">
        <v>8</v>
      </c>
      <c r="G7176" s="4" t="s">
        <v>8</v>
      </c>
      <c r="H7176" s="4" t="s">
        <v>8</v>
      </c>
      <c r="I7176" s="4" t="s">
        <v>8</v>
      </c>
      <c r="J7176" s="4" t="s">
        <v>8</v>
      </c>
      <c r="K7176" s="4" t="s">
        <v>8</v>
      </c>
      <c r="L7176" s="4" t="s">
        <v>8</v>
      </c>
      <c r="M7176" s="4" t="s">
        <v>8</v>
      </c>
      <c r="N7176" s="4" t="s">
        <v>8</v>
      </c>
      <c r="O7176" s="4" t="s">
        <v>8</v>
      </c>
      <c r="P7176" s="4" t="s">
        <v>8</v>
      </c>
      <c r="Q7176" s="4" t="s">
        <v>8</v>
      </c>
      <c r="R7176" s="4" t="s">
        <v>8</v>
      </c>
      <c r="S7176" s="4" t="s">
        <v>8</v>
      </c>
      <c r="T7176" s="4" t="s">
        <v>8</v>
      </c>
      <c r="U7176" s="4" t="s">
        <v>8</v>
      </c>
    </row>
    <row r="7177" spans="1:22">
      <c r="A7177" t="n">
        <v>73445</v>
      </c>
      <c r="B7177" s="30" t="n">
        <v>36</v>
      </c>
      <c r="C7177" s="7" t="n">
        <v>8</v>
      </c>
      <c r="D7177" s="7" t="n">
        <v>0</v>
      </c>
      <c r="E7177" s="7" t="n">
        <v>0</v>
      </c>
      <c r="F7177" s="7" t="s">
        <v>62</v>
      </c>
      <c r="G7177" s="7" t="s">
        <v>63</v>
      </c>
      <c r="H7177" s="7" t="s">
        <v>17</v>
      </c>
      <c r="I7177" s="7" t="s">
        <v>17</v>
      </c>
      <c r="J7177" s="7" t="s">
        <v>17</v>
      </c>
      <c r="K7177" s="7" t="s">
        <v>17</v>
      </c>
      <c r="L7177" s="7" t="s">
        <v>17</v>
      </c>
      <c r="M7177" s="7" t="s">
        <v>17</v>
      </c>
      <c r="N7177" s="7" t="s">
        <v>17</v>
      </c>
      <c r="O7177" s="7" t="s">
        <v>17</v>
      </c>
      <c r="P7177" s="7" t="s">
        <v>17</v>
      </c>
      <c r="Q7177" s="7" t="s">
        <v>17</v>
      </c>
      <c r="R7177" s="7" t="s">
        <v>17</v>
      </c>
      <c r="S7177" s="7" t="s">
        <v>17</v>
      </c>
      <c r="T7177" s="7" t="s">
        <v>17</v>
      </c>
      <c r="U7177" s="7" t="s">
        <v>17</v>
      </c>
    </row>
    <row r="7178" spans="1:22">
      <c r="A7178" t="s">
        <v>4</v>
      </c>
      <c r="B7178" s="4" t="s">
        <v>5</v>
      </c>
      <c r="C7178" s="4" t="s">
        <v>7</v>
      </c>
    </row>
    <row r="7179" spans="1:22">
      <c r="A7179" t="n">
        <v>73484</v>
      </c>
      <c r="B7179" s="31" t="n">
        <v>116</v>
      </c>
      <c r="C7179" s="7" t="n">
        <v>0</v>
      </c>
    </row>
    <row r="7180" spans="1:22">
      <c r="A7180" t="s">
        <v>4</v>
      </c>
      <c r="B7180" s="4" t="s">
        <v>5</v>
      </c>
      <c r="C7180" s="4" t="s">
        <v>7</v>
      </c>
      <c r="D7180" s="4" t="s">
        <v>11</v>
      </c>
    </row>
    <row r="7181" spans="1:22">
      <c r="A7181" t="n">
        <v>73486</v>
      </c>
      <c r="B7181" s="31" t="n">
        <v>116</v>
      </c>
      <c r="C7181" s="7" t="n">
        <v>2</v>
      </c>
      <c r="D7181" s="7" t="n">
        <v>1</v>
      </c>
    </row>
    <row r="7182" spans="1:22">
      <c r="A7182" t="s">
        <v>4</v>
      </c>
      <c r="B7182" s="4" t="s">
        <v>5</v>
      </c>
      <c r="C7182" s="4" t="s">
        <v>7</v>
      </c>
      <c r="D7182" s="4" t="s">
        <v>14</v>
      </c>
    </row>
    <row r="7183" spans="1:22">
      <c r="A7183" t="n">
        <v>73490</v>
      </c>
      <c r="B7183" s="31" t="n">
        <v>116</v>
      </c>
      <c r="C7183" s="7" t="n">
        <v>5</v>
      </c>
      <c r="D7183" s="7" t="n">
        <v>1103626240</v>
      </c>
    </row>
    <row r="7184" spans="1:22">
      <c r="A7184" t="s">
        <v>4</v>
      </c>
      <c r="B7184" s="4" t="s">
        <v>5</v>
      </c>
      <c r="C7184" s="4" t="s">
        <v>7</v>
      </c>
      <c r="D7184" s="4" t="s">
        <v>11</v>
      </c>
    </row>
    <row r="7185" spans="1:21">
      <c r="A7185" t="n">
        <v>73496</v>
      </c>
      <c r="B7185" s="31" t="n">
        <v>116</v>
      </c>
      <c r="C7185" s="7" t="n">
        <v>6</v>
      </c>
      <c r="D7185" s="7" t="n">
        <v>1</v>
      </c>
    </row>
    <row r="7186" spans="1:21">
      <c r="A7186" t="s">
        <v>4</v>
      </c>
      <c r="B7186" s="4" t="s">
        <v>5</v>
      </c>
      <c r="C7186" s="4" t="s">
        <v>7</v>
      </c>
      <c r="D7186" s="4" t="s">
        <v>7</v>
      </c>
      <c r="E7186" s="4" t="s">
        <v>7</v>
      </c>
      <c r="F7186" s="4" t="s">
        <v>7</v>
      </c>
    </row>
    <row r="7187" spans="1:21">
      <c r="A7187" t="n">
        <v>73500</v>
      </c>
      <c r="B7187" s="9" t="n">
        <v>14</v>
      </c>
      <c r="C7187" s="7" t="n">
        <v>0</v>
      </c>
      <c r="D7187" s="7" t="n">
        <v>4</v>
      </c>
      <c r="E7187" s="7" t="n">
        <v>0</v>
      </c>
      <c r="F7187" s="7" t="n">
        <v>0</v>
      </c>
    </row>
    <row r="7188" spans="1:21">
      <c r="A7188" t="s">
        <v>4</v>
      </c>
      <c r="B7188" s="4" t="s">
        <v>5</v>
      </c>
      <c r="C7188" s="4" t="s">
        <v>11</v>
      </c>
      <c r="D7188" s="4" t="s">
        <v>13</v>
      </c>
      <c r="E7188" s="4" t="s">
        <v>13</v>
      </c>
      <c r="F7188" s="4" t="s">
        <v>13</v>
      </c>
      <c r="G7188" s="4" t="s">
        <v>13</v>
      </c>
    </row>
    <row r="7189" spans="1:21">
      <c r="A7189" t="n">
        <v>73505</v>
      </c>
      <c r="B7189" s="32" t="n">
        <v>46</v>
      </c>
      <c r="C7189" s="7" t="n">
        <v>0</v>
      </c>
      <c r="D7189" s="7" t="n">
        <v>-2.09999990463257</v>
      </c>
      <c r="E7189" s="7" t="n">
        <v>-0.5</v>
      </c>
      <c r="F7189" s="7" t="n">
        <v>-11.1199998855591</v>
      </c>
      <c r="G7189" s="7" t="n">
        <v>215.100006103516</v>
      </c>
    </row>
    <row r="7190" spans="1:21">
      <c r="A7190" t="s">
        <v>4</v>
      </c>
      <c r="B7190" s="4" t="s">
        <v>5</v>
      </c>
      <c r="C7190" s="4" t="s">
        <v>11</v>
      </c>
      <c r="D7190" s="4" t="s">
        <v>7</v>
      </c>
      <c r="E7190" s="4" t="s">
        <v>8</v>
      </c>
      <c r="F7190" s="4" t="s">
        <v>13</v>
      </c>
      <c r="G7190" s="4" t="s">
        <v>13</v>
      </c>
      <c r="H7190" s="4" t="s">
        <v>13</v>
      </c>
    </row>
    <row r="7191" spans="1:21">
      <c r="A7191" t="n">
        <v>73524</v>
      </c>
      <c r="B7191" s="33" t="n">
        <v>48</v>
      </c>
      <c r="C7191" s="7" t="n">
        <v>0</v>
      </c>
      <c r="D7191" s="7" t="n">
        <v>0</v>
      </c>
      <c r="E7191" s="7" t="s">
        <v>62</v>
      </c>
      <c r="F7191" s="7" t="n">
        <v>0</v>
      </c>
      <c r="G7191" s="7" t="n">
        <v>1</v>
      </c>
      <c r="H7191" s="7" t="n">
        <v>0</v>
      </c>
    </row>
    <row r="7192" spans="1:21">
      <c r="A7192" t="s">
        <v>4</v>
      </c>
      <c r="B7192" s="4" t="s">
        <v>5</v>
      </c>
      <c r="C7192" s="4" t="s">
        <v>11</v>
      </c>
      <c r="D7192" s="4" t="s">
        <v>13</v>
      </c>
      <c r="E7192" s="4" t="s">
        <v>13</v>
      </c>
      <c r="F7192" s="4" t="s">
        <v>13</v>
      </c>
      <c r="G7192" s="4" t="s">
        <v>13</v>
      </c>
    </row>
    <row r="7193" spans="1:21">
      <c r="A7193" t="n">
        <v>73550</v>
      </c>
      <c r="B7193" s="32" t="n">
        <v>46</v>
      </c>
      <c r="C7193" s="7" t="n">
        <v>7</v>
      </c>
      <c r="D7193" s="7" t="n">
        <v>6.13000011444092</v>
      </c>
      <c r="E7193" s="7" t="n">
        <v>0.159999996423721</v>
      </c>
      <c r="F7193" s="7" t="n">
        <v>2</v>
      </c>
      <c r="G7193" s="7" t="n">
        <v>180</v>
      </c>
    </row>
    <row r="7194" spans="1:21">
      <c r="A7194" t="s">
        <v>4</v>
      </c>
      <c r="B7194" s="4" t="s">
        <v>5</v>
      </c>
      <c r="C7194" s="4" t="s">
        <v>7</v>
      </c>
      <c r="D7194" s="4" t="s">
        <v>11</v>
      </c>
      <c r="E7194" s="4" t="s">
        <v>8</v>
      </c>
      <c r="F7194" s="4" t="s">
        <v>8</v>
      </c>
      <c r="G7194" s="4" t="s">
        <v>8</v>
      </c>
      <c r="H7194" s="4" t="s">
        <v>8</v>
      </c>
    </row>
    <row r="7195" spans="1:21">
      <c r="A7195" t="n">
        <v>73569</v>
      </c>
      <c r="B7195" s="38" t="n">
        <v>51</v>
      </c>
      <c r="C7195" s="7" t="n">
        <v>3</v>
      </c>
      <c r="D7195" s="7" t="n">
        <v>0</v>
      </c>
      <c r="E7195" s="7" t="s">
        <v>407</v>
      </c>
      <c r="F7195" s="7" t="s">
        <v>109</v>
      </c>
      <c r="G7195" s="7" t="s">
        <v>86</v>
      </c>
      <c r="H7195" s="7" t="s">
        <v>87</v>
      </c>
    </row>
    <row r="7196" spans="1:21">
      <c r="A7196" t="s">
        <v>4</v>
      </c>
      <c r="B7196" s="4" t="s">
        <v>5</v>
      </c>
      <c r="C7196" s="4" t="s">
        <v>7</v>
      </c>
      <c r="D7196" s="4" t="s">
        <v>7</v>
      </c>
      <c r="E7196" s="4" t="s">
        <v>13</v>
      </c>
      <c r="F7196" s="4" t="s">
        <v>13</v>
      </c>
      <c r="G7196" s="4" t="s">
        <v>13</v>
      </c>
      <c r="H7196" s="4" t="s">
        <v>11</v>
      </c>
    </row>
    <row r="7197" spans="1:21">
      <c r="A7197" t="n">
        <v>73582</v>
      </c>
      <c r="B7197" s="35" t="n">
        <v>45</v>
      </c>
      <c r="C7197" s="7" t="n">
        <v>2</v>
      </c>
      <c r="D7197" s="7" t="n">
        <v>3</v>
      </c>
      <c r="E7197" s="7" t="n">
        <v>-2.03999996185303</v>
      </c>
      <c r="F7197" s="7" t="n">
        <v>0.0900000035762787</v>
      </c>
      <c r="G7197" s="7" t="n">
        <v>-11.039999961853</v>
      </c>
      <c r="H7197" s="7" t="n">
        <v>0</v>
      </c>
    </row>
    <row r="7198" spans="1:21">
      <c r="A7198" t="s">
        <v>4</v>
      </c>
      <c r="B7198" s="4" t="s">
        <v>5</v>
      </c>
      <c r="C7198" s="4" t="s">
        <v>7</v>
      </c>
      <c r="D7198" s="4" t="s">
        <v>7</v>
      </c>
      <c r="E7198" s="4" t="s">
        <v>13</v>
      </c>
      <c r="F7198" s="4" t="s">
        <v>13</v>
      </c>
      <c r="G7198" s="4" t="s">
        <v>13</v>
      </c>
      <c r="H7198" s="4" t="s">
        <v>11</v>
      </c>
      <c r="I7198" s="4" t="s">
        <v>7</v>
      </c>
    </row>
    <row r="7199" spans="1:21">
      <c r="A7199" t="n">
        <v>73599</v>
      </c>
      <c r="B7199" s="35" t="n">
        <v>45</v>
      </c>
      <c r="C7199" s="7" t="n">
        <v>4</v>
      </c>
      <c r="D7199" s="7" t="n">
        <v>3</v>
      </c>
      <c r="E7199" s="7" t="n">
        <v>17.5900001525879</v>
      </c>
      <c r="F7199" s="7" t="n">
        <v>201.940002441406</v>
      </c>
      <c r="G7199" s="7" t="n">
        <v>-5</v>
      </c>
      <c r="H7199" s="7" t="n">
        <v>0</v>
      </c>
      <c r="I7199" s="7" t="n">
        <v>0</v>
      </c>
    </row>
    <row r="7200" spans="1:21">
      <c r="A7200" t="s">
        <v>4</v>
      </c>
      <c r="B7200" s="4" t="s">
        <v>5</v>
      </c>
      <c r="C7200" s="4" t="s">
        <v>7</v>
      </c>
      <c r="D7200" s="4" t="s">
        <v>7</v>
      </c>
      <c r="E7200" s="4" t="s">
        <v>13</v>
      </c>
      <c r="F7200" s="4" t="s">
        <v>11</v>
      </c>
    </row>
    <row r="7201" spans="1:9">
      <c r="A7201" t="n">
        <v>73617</v>
      </c>
      <c r="B7201" s="35" t="n">
        <v>45</v>
      </c>
      <c r="C7201" s="7" t="n">
        <v>5</v>
      </c>
      <c r="D7201" s="7" t="n">
        <v>3</v>
      </c>
      <c r="E7201" s="7" t="n">
        <v>1.39999997615814</v>
      </c>
      <c r="F7201" s="7" t="n">
        <v>0</v>
      </c>
    </row>
    <row r="7202" spans="1:9">
      <c r="A7202" t="s">
        <v>4</v>
      </c>
      <c r="B7202" s="4" t="s">
        <v>5</v>
      </c>
      <c r="C7202" s="4" t="s">
        <v>7</v>
      </c>
      <c r="D7202" s="4" t="s">
        <v>7</v>
      </c>
      <c r="E7202" s="4" t="s">
        <v>13</v>
      </c>
      <c r="F7202" s="4" t="s">
        <v>11</v>
      </c>
    </row>
    <row r="7203" spans="1:9">
      <c r="A7203" t="n">
        <v>73626</v>
      </c>
      <c r="B7203" s="35" t="n">
        <v>45</v>
      </c>
      <c r="C7203" s="7" t="n">
        <v>11</v>
      </c>
      <c r="D7203" s="7" t="n">
        <v>3</v>
      </c>
      <c r="E7203" s="7" t="n">
        <v>31.6000003814697</v>
      </c>
      <c r="F7203" s="7" t="n">
        <v>0</v>
      </c>
    </row>
    <row r="7204" spans="1:9">
      <c r="A7204" t="s">
        <v>4</v>
      </c>
      <c r="B7204" s="4" t="s">
        <v>5</v>
      </c>
      <c r="C7204" s="4" t="s">
        <v>7</v>
      </c>
      <c r="D7204" s="4" t="s">
        <v>11</v>
      </c>
      <c r="E7204" s="4" t="s">
        <v>8</v>
      </c>
      <c r="F7204" s="4" t="s">
        <v>8</v>
      </c>
      <c r="G7204" s="4" t="s">
        <v>8</v>
      </c>
      <c r="H7204" s="4" t="s">
        <v>8</v>
      </c>
    </row>
    <row r="7205" spans="1:9">
      <c r="A7205" t="n">
        <v>73635</v>
      </c>
      <c r="B7205" s="38" t="n">
        <v>51</v>
      </c>
      <c r="C7205" s="7" t="n">
        <v>3</v>
      </c>
      <c r="D7205" s="7" t="n">
        <v>0</v>
      </c>
      <c r="E7205" s="7" t="s">
        <v>218</v>
      </c>
      <c r="F7205" s="7" t="s">
        <v>109</v>
      </c>
      <c r="G7205" s="7" t="s">
        <v>86</v>
      </c>
      <c r="H7205" s="7" t="s">
        <v>87</v>
      </c>
    </row>
    <row r="7206" spans="1:9">
      <c r="A7206" t="s">
        <v>4</v>
      </c>
      <c r="B7206" s="4" t="s">
        <v>5</v>
      </c>
      <c r="C7206" s="4" t="s">
        <v>7</v>
      </c>
      <c r="D7206" s="4" t="s">
        <v>11</v>
      </c>
      <c r="E7206" s="4" t="s">
        <v>13</v>
      </c>
    </row>
    <row r="7207" spans="1:9">
      <c r="A7207" t="n">
        <v>73648</v>
      </c>
      <c r="B7207" s="17" t="n">
        <v>58</v>
      </c>
      <c r="C7207" s="7" t="n">
        <v>100</v>
      </c>
      <c r="D7207" s="7" t="n">
        <v>1000</v>
      </c>
      <c r="E7207" s="7" t="n">
        <v>1</v>
      </c>
    </row>
    <row r="7208" spans="1:9">
      <c r="A7208" t="s">
        <v>4</v>
      </c>
      <c r="B7208" s="4" t="s">
        <v>5</v>
      </c>
      <c r="C7208" s="4" t="s">
        <v>7</v>
      </c>
      <c r="D7208" s="4" t="s">
        <v>11</v>
      </c>
    </row>
    <row r="7209" spans="1:9">
      <c r="A7209" t="n">
        <v>73656</v>
      </c>
      <c r="B7209" s="17" t="n">
        <v>58</v>
      </c>
      <c r="C7209" s="7" t="n">
        <v>255</v>
      </c>
      <c r="D7209" s="7" t="n">
        <v>0</v>
      </c>
    </row>
    <row r="7210" spans="1:9">
      <c r="A7210" t="s">
        <v>4</v>
      </c>
      <c r="B7210" s="4" t="s">
        <v>5</v>
      </c>
      <c r="C7210" s="4" t="s">
        <v>7</v>
      </c>
      <c r="D7210" s="4" t="s">
        <v>11</v>
      </c>
      <c r="E7210" s="4" t="s">
        <v>8</v>
      </c>
    </row>
    <row r="7211" spans="1:9">
      <c r="A7211" t="n">
        <v>73660</v>
      </c>
      <c r="B7211" s="38" t="n">
        <v>51</v>
      </c>
      <c r="C7211" s="7" t="n">
        <v>4</v>
      </c>
      <c r="D7211" s="7" t="n">
        <v>0</v>
      </c>
      <c r="E7211" s="7" t="s">
        <v>323</v>
      </c>
    </row>
    <row r="7212" spans="1:9">
      <c r="A7212" t="s">
        <v>4</v>
      </c>
      <c r="B7212" s="4" t="s">
        <v>5</v>
      </c>
      <c r="C7212" s="4" t="s">
        <v>11</v>
      </c>
    </row>
    <row r="7213" spans="1:9">
      <c r="A7213" t="n">
        <v>73675</v>
      </c>
      <c r="B7213" s="24" t="n">
        <v>16</v>
      </c>
      <c r="C7213" s="7" t="n">
        <v>0</v>
      </c>
    </row>
    <row r="7214" spans="1:9">
      <c r="A7214" t="s">
        <v>4</v>
      </c>
      <c r="B7214" s="4" t="s">
        <v>5</v>
      </c>
      <c r="C7214" s="4" t="s">
        <v>11</v>
      </c>
      <c r="D7214" s="4" t="s">
        <v>79</v>
      </c>
      <c r="E7214" s="4" t="s">
        <v>7</v>
      </c>
      <c r="F7214" s="4" t="s">
        <v>7</v>
      </c>
    </row>
    <row r="7215" spans="1:9">
      <c r="A7215" t="n">
        <v>73678</v>
      </c>
      <c r="B7215" s="39" t="n">
        <v>26</v>
      </c>
      <c r="C7215" s="7" t="n">
        <v>0</v>
      </c>
      <c r="D7215" s="7" t="s">
        <v>408</v>
      </c>
      <c r="E7215" s="7" t="n">
        <v>2</v>
      </c>
      <c r="F7215" s="7" t="n">
        <v>0</v>
      </c>
    </row>
    <row r="7216" spans="1:9">
      <c r="A7216" t="s">
        <v>4</v>
      </c>
      <c r="B7216" s="4" t="s">
        <v>5</v>
      </c>
    </row>
    <row r="7217" spans="1:8">
      <c r="A7217" t="n">
        <v>73712</v>
      </c>
      <c r="B7217" s="40" t="n">
        <v>28</v>
      </c>
    </row>
    <row r="7218" spans="1:8">
      <c r="A7218" t="s">
        <v>4</v>
      </c>
      <c r="B7218" s="4" t="s">
        <v>5</v>
      </c>
      <c r="C7218" s="4" t="s">
        <v>11</v>
      </c>
      <c r="D7218" s="4" t="s">
        <v>13</v>
      </c>
      <c r="E7218" s="4" t="s">
        <v>13</v>
      </c>
      <c r="F7218" s="4" t="s">
        <v>13</v>
      </c>
      <c r="G7218" s="4" t="s">
        <v>11</v>
      </c>
      <c r="H7218" s="4" t="s">
        <v>11</v>
      </c>
    </row>
    <row r="7219" spans="1:8">
      <c r="A7219" t="n">
        <v>73713</v>
      </c>
      <c r="B7219" s="45" t="n">
        <v>60</v>
      </c>
      <c r="C7219" s="7" t="n">
        <v>0</v>
      </c>
      <c r="D7219" s="7" t="n">
        <v>0</v>
      </c>
      <c r="E7219" s="7" t="n">
        <v>25</v>
      </c>
      <c r="F7219" s="7" t="n">
        <v>0</v>
      </c>
      <c r="G7219" s="7" t="n">
        <v>1000</v>
      </c>
      <c r="H7219" s="7" t="n">
        <v>0</v>
      </c>
    </row>
    <row r="7220" spans="1:8">
      <c r="A7220" t="s">
        <v>4</v>
      </c>
      <c r="B7220" s="4" t="s">
        <v>5</v>
      </c>
      <c r="C7220" s="4" t="s">
        <v>11</v>
      </c>
    </row>
    <row r="7221" spans="1:8">
      <c r="A7221" t="n">
        <v>73732</v>
      </c>
      <c r="B7221" s="24" t="n">
        <v>16</v>
      </c>
      <c r="C7221" s="7" t="n">
        <v>500</v>
      </c>
    </row>
    <row r="7222" spans="1:8">
      <c r="A7222" t="s">
        <v>4</v>
      </c>
      <c r="B7222" s="4" t="s">
        <v>5</v>
      </c>
      <c r="C7222" s="4" t="s">
        <v>7</v>
      </c>
      <c r="D7222" s="4" t="s">
        <v>11</v>
      </c>
      <c r="E7222" s="4" t="s">
        <v>8</v>
      </c>
    </row>
    <row r="7223" spans="1:8">
      <c r="A7223" t="n">
        <v>73735</v>
      </c>
      <c r="B7223" s="38" t="n">
        <v>51</v>
      </c>
      <c r="C7223" s="7" t="n">
        <v>4</v>
      </c>
      <c r="D7223" s="7" t="n">
        <v>0</v>
      </c>
      <c r="E7223" s="7" t="s">
        <v>409</v>
      </c>
    </row>
    <row r="7224" spans="1:8">
      <c r="A7224" t="s">
        <v>4</v>
      </c>
      <c r="B7224" s="4" t="s">
        <v>5</v>
      </c>
      <c r="C7224" s="4" t="s">
        <v>11</v>
      </c>
    </row>
    <row r="7225" spans="1:8">
      <c r="A7225" t="n">
        <v>73749</v>
      </c>
      <c r="B7225" s="24" t="n">
        <v>16</v>
      </c>
      <c r="C7225" s="7" t="n">
        <v>0</v>
      </c>
    </row>
    <row r="7226" spans="1:8">
      <c r="A7226" t="s">
        <v>4</v>
      </c>
      <c r="B7226" s="4" t="s">
        <v>5</v>
      </c>
      <c r="C7226" s="4" t="s">
        <v>11</v>
      </c>
      <c r="D7226" s="4" t="s">
        <v>79</v>
      </c>
      <c r="E7226" s="4" t="s">
        <v>7</v>
      </c>
      <c r="F7226" s="4" t="s">
        <v>7</v>
      </c>
    </row>
    <row r="7227" spans="1:8">
      <c r="A7227" t="n">
        <v>73752</v>
      </c>
      <c r="B7227" s="39" t="n">
        <v>26</v>
      </c>
      <c r="C7227" s="7" t="n">
        <v>0</v>
      </c>
      <c r="D7227" s="7" t="s">
        <v>410</v>
      </c>
      <c r="E7227" s="7" t="n">
        <v>2</v>
      </c>
      <c r="F7227" s="7" t="n">
        <v>0</v>
      </c>
    </row>
    <row r="7228" spans="1:8">
      <c r="A7228" t="s">
        <v>4</v>
      </c>
      <c r="B7228" s="4" t="s">
        <v>5</v>
      </c>
    </row>
    <row r="7229" spans="1:8">
      <c r="A7229" t="n">
        <v>73789</v>
      </c>
      <c r="B7229" s="40" t="n">
        <v>28</v>
      </c>
    </row>
    <row r="7230" spans="1:8">
      <c r="A7230" t="s">
        <v>4</v>
      </c>
      <c r="B7230" s="4" t="s">
        <v>5</v>
      </c>
      <c r="C7230" s="4" t="s">
        <v>11</v>
      </c>
      <c r="D7230" s="4" t="s">
        <v>7</v>
      </c>
    </row>
    <row r="7231" spans="1:8">
      <c r="A7231" t="n">
        <v>73790</v>
      </c>
      <c r="B7231" s="44" t="n">
        <v>89</v>
      </c>
      <c r="C7231" s="7" t="n">
        <v>65533</v>
      </c>
      <c r="D7231" s="7" t="n">
        <v>1</v>
      </c>
    </row>
    <row r="7232" spans="1:8">
      <c r="A7232" t="s">
        <v>4</v>
      </c>
      <c r="B7232" s="4" t="s">
        <v>5</v>
      </c>
      <c r="C7232" s="4" t="s">
        <v>7</v>
      </c>
      <c r="D7232" s="4" t="s">
        <v>11</v>
      </c>
      <c r="E7232" s="4" t="s">
        <v>13</v>
      </c>
    </row>
    <row r="7233" spans="1:8">
      <c r="A7233" t="n">
        <v>73794</v>
      </c>
      <c r="B7233" s="17" t="n">
        <v>58</v>
      </c>
      <c r="C7233" s="7" t="n">
        <v>101</v>
      </c>
      <c r="D7233" s="7" t="n">
        <v>500</v>
      </c>
      <c r="E7233" s="7" t="n">
        <v>1</v>
      </c>
    </row>
    <row r="7234" spans="1:8">
      <c r="A7234" t="s">
        <v>4</v>
      </c>
      <c r="B7234" s="4" t="s">
        <v>5</v>
      </c>
      <c r="C7234" s="4" t="s">
        <v>7</v>
      </c>
      <c r="D7234" s="4" t="s">
        <v>11</v>
      </c>
    </row>
    <row r="7235" spans="1:8">
      <c r="A7235" t="n">
        <v>73802</v>
      </c>
      <c r="B7235" s="17" t="n">
        <v>58</v>
      </c>
      <c r="C7235" s="7" t="n">
        <v>254</v>
      </c>
      <c r="D7235" s="7" t="n">
        <v>0</v>
      </c>
    </row>
    <row r="7236" spans="1:8">
      <c r="A7236" t="s">
        <v>4</v>
      </c>
      <c r="B7236" s="4" t="s">
        <v>5</v>
      </c>
      <c r="C7236" s="4" t="s">
        <v>7</v>
      </c>
      <c r="D7236" s="4" t="s">
        <v>7</v>
      </c>
      <c r="E7236" s="4" t="s">
        <v>13</v>
      </c>
      <c r="F7236" s="4" t="s">
        <v>13</v>
      </c>
      <c r="G7236" s="4" t="s">
        <v>13</v>
      </c>
      <c r="H7236" s="4" t="s">
        <v>11</v>
      </c>
    </row>
    <row r="7237" spans="1:8">
      <c r="A7237" t="n">
        <v>73806</v>
      </c>
      <c r="B7237" s="35" t="n">
        <v>45</v>
      </c>
      <c r="C7237" s="7" t="n">
        <v>2</v>
      </c>
      <c r="D7237" s="7" t="n">
        <v>3</v>
      </c>
      <c r="E7237" s="7" t="n">
        <v>-2.04999995231628</v>
      </c>
      <c r="F7237" s="7" t="n">
        <v>0.100000001490116</v>
      </c>
      <c r="G7237" s="7" t="n">
        <v>-11.0600004196167</v>
      </c>
      <c r="H7237" s="7" t="n">
        <v>0</v>
      </c>
    </row>
    <row r="7238" spans="1:8">
      <c r="A7238" t="s">
        <v>4</v>
      </c>
      <c r="B7238" s="4" t="s">
        <v>5</v>
      </c>
      <c r="C7238" s="4" t="s">
        <v>7</v>
      </c>
      <c r="D7238" s="4" t="s">
        <v>7</v>
      </c>
      <c r="E7238" s="4" t="s">
        <v>13</v>
      </c>
      <c r="F7238" s="4" t="s">
        <v>13</v>
      </c>
      <c r="G7238" s="4" t="s">
        <v>13</v>
      </c>
      <c r="H7238" s="4" t="s">
        <v>11</v>
      </c>
      <c r="I7238" s="4" t="s">
        <v>7</v>
      </c>
    </row>
    <row r="7239" spans="1:8">
      <c r="A7239" t="n">
        <v>73823</v>
      </c>
      <c r="B7239" s="35" t="n">
        <v>45</v>
      </c>
      <c r="C7239" s="7" t="n">
        <v>4</v>
      </c>
      <c r="D7239" s="7" t="n">
        <v>3</v>
      </c>
      <c r="E7239" s="7" t="n">
        <v>8.80000019073486</v>
      </c>
      <c r="F7239" s="7" t="n">
        <v>266.540008544922</v>
      </c>
      <c r="G7239" s="7" t="n">
        <v>0</v>
      </c>
      <c r="H7239" s="7" t="n">
        <v>0</v>
      </c>
      <c r="I7239" s="7" t="n">
        <v>0</v>
      </c>
    </row>
    <row r="7240" spans="1:8">
      <c r="A7240" t="s">
        <v>4</v>
      </c>
      <c r="B7240" s="4" t="s">
        <v>5</v>
      </c>
      <c r="C7240" s="4" t="s">
        <v>7</v>
      </c>
      <c r="D7240" s="4" t="s">
        <v>7</v>
      </c>
      <c r="E7240" s="4" t="s">
        <v>13</v>
      </c>
      <c r="F7240" s="4" t="s">
        <v>11</v>
      </c>
    </row>
    <row r="7241" spans="1:8">
      <c r="A7241" t="n">
        <v>73841</v>
      </c>
      <c r="B7241" s="35" t="n">
        <v>45</v>
      </c>
      <c r="C7241" s="7" t="n">
        <v>5</v>
      </c>
      <c r="D7241" s="7" t="n">
        <v>3</v>
      </c>
      <c r="E7241" s="7" t="n">
        <v>1.39999997615814</v>
      </c>
      <c r="F7241" s="7" t="n">
        <v>0</v>
      </c>
    </row>
    <row r="7242" spans="1:8">
      <c r="A7242" t="s">
        <v>4</v>
      </c>
      <c r="B7242" s="4" t="s">
        <v>5</v>
      </c>
      <c r="C7242" s="4" t="s">
        <v>7</v>
      </c>
      <c r="D7242" s="4" t="s">
        <v>7</v>
      </c>
      <c r="E7242" s="4" t="s">
        <v>13</v>
      </c>
      <c r="F7242" s="4" t="s">
        <v>11</v>
      </c>
    </row>
    <row r="7243" spans="1:8">
      <c r="A7243" t="n">
        <v>73850</v>
      </c>
      <c r="B7243" s="35" t="n">
        <v>45</v>
      </c>
      <c r="C7243" s="7" t="n">
        <v>11</v>
      </c>
      <c r="D7243" s="7" t="n">
        <v>3</v>
      </c>
      <c r="E7243" s="7" t="n">
        <v>31.6000003814697</v>
      </c>
      <c r="F7243" s="7" t="n">
        <v>0</v>
      </c>
    </row>
    <row r="7244" spans="1:8">
      <c r="A7244" t="s">
        <v>4</v>
      </c>
      <c r="B7244" s="4" t="s">
        <v>5</v>
      </c>
      <c r="C7244" s="4" t="s">
        <v>7</v>
      </c>
      <c r="D7244" s="4" t="s">
        <v>7</v>
      </c>
      <c r="E7244" s="4" t="s">
        <v>13</v>
      </c>
      <c r="F7244" s="4" t="s">
        <v>13</v>
      </c>
      <c r="G7244" s="4" t="s">
        <v>13</v>
      </c>
      <c r="H7244" s="4" t="s">
        <v>11</v>
      </c>
    </row>
    <row r="7245" spans="1:8">
      <c r="A7245" t="n">
        <v>73859</v>
      </c>
      <c r="B7245" s="35" t="n">
        <v>45</v>
      </c>
      <c r="C7245" s="7" t="n">
        <v>2</v>
      </c>
      <c r="D7245" s="7" t="n">
        <v>3</v>
      </c>
      <c r="E7245" s="7" t="n">
        <v>-2.04999995231628</v>
      </c>
      <c r="F7245" s="7" t="n">
        <v>0.100000001490116</v>
      </c>
      <c r="G7245" s="7" t="n">
        <v>-11.0600004196167</v>
      </c>
      <c r="H7245" s="7" t="n">
        <v>3500</v>
      </c>
    </row>
    <row r="7246" spans="1:8">
      <c r="A7246" t="s">
        <v>4</v>
      </c>
      <c r="B7246" s="4" t="s">
        <v>5</v>
      </c>
      <c r="C7246" s="4" t="s">
        <v>7</v>
      </c>
      <c r="D7246" s="4" t="s">
        <v>7</v>
      </c>
      <c r="E7246" s="4" t="s">
        <v>13</v>
      </c>
      <c r="F7246" s="4" t="s">
        <v>13</v>
      </c>
      <c r="G7246" s="4" t="s">
        <v>13</v>
      </c>
      <c r="H7246" s="4" t="s">
        <v>11</v>
      </c>
      <c r="I7246" s="4" t="s">
        <v>7</v>
      </c>
    </row>
    <row r="7247" spans="1:8">
      <c r="A7247" t="n">
        <v>73876</v>
      </c>
      <c r="B7247" s="35" t="n">
        <v>45</v>
      </c>
      <c r="C7247" s="7" t="n">
        <v>4</v>
      </c>
      <c r="D7247" s="7" t="n">
        <v>3</v>
      </c>
      <c r="E7247" s="7" t="n">
        <v>357.549987792969</v>
      </c>
      <c r="F7247" s="7" t="n">
        <v>254.5</v>
      </c>
      <c r="G7247" s="7" t="n">
        <v>0</v>
      </c>
      <c r="H7247" s="7" t="n">
        <v>3500</v>
      </c>
      <c r="I7247" s="7" t="n">
        <v>1</v>
      </c>
    </row>
    <row r="7248" spans="1:8">
      <c r="A7248" t="s">
        <v>4</v>
      </c>
      <c r="B7248" s="4" t="s">
        <v>5</v>
      </c>
      <c r="C7248" s="4" t="s">
        <v>7</v>
      </c>
      <c r="D7248" s="4" t="s">
        <v>7</v>
      </c>
      <c r="E7248" s="4" t="s">
        <v>13</v>
      </c>
      <c r="F7248" s="4" t="s">
        <v>11</v>
      </c>
    </row>
    <row r="7249" spans="1:9">
      <c r="A7249" t="n">
        <v>73894</v>
      </c>
      <c r="B7249" s="35" t="n">
        <v>45</v>
      </c>
      <c r="C7249" s="7" t="n">
        <v>5</v>
      </c>
      <c r="D7249" s="7" t="n">
        <v>3</v>
      </c>
      <c r="E7249" s="7" t="n">
        <v>1.29999995231628</v>
      </c>
      <c r="F7249" s="7" t="n">
        <v>3500</v>
      </c>
    </row>
    <row r="7250" spans="1:9">
      <c r="A7250" t="s">
        <v>4</v>
      </c>
      <c r="B7250" s="4" t="s">
        <v>5</v>
      </c>
      <c r="C7250" s="4" t="s">
        <v>7</v>
      </c>
      <c r="D7250" s="4" t="s">
        <v>11</v>
      </c>
    </row>
    <row r="7251" spans="1:9">
      <c r="A7251" t="n">
        <v>73903</v>
      </c>
      <c r="B7251" s="17" t="n">
        <v>58</v>
      </c>
      <c r="C7251" s="7" t="n">
        <v>255</v>
      </c>
      <c r="D7251" s="7" t="n">
        <v>0</v>
      </c>
    </row>
    <row r="7252" spans="1:9">
      <c r="A7252" t="s">
        <v>4</v>
      </c>
      <c r="B7252" s="4" t="s">
        <v>5</v>
      </c>
      <c r="C7252" s="4" t="s">
        <v>11</v>
      </c>
    </row>
    <row r="7253" spans="1:9">
      <c r="A7253" t="n">
        <v>73907</v>
      </c>
      <c r="B7253" s="24" t="n">
        <v>16</v>
      </c>
      <c r="C7253" s="7" t="n">
        <v>500</v>
      </c>
    </row>
    <row r="7254" spans="1:9">
      <c r="A7254" t="s">
        <v>4</v>
      </c>
      <c r="B7254" s="4" t="s">
        <v>5</v>
      </c>
      <c r="C7254" s="4" t="s">
        <v>11</v>
      </c>
      <c r="D7254" s="4" t="s">
        <v>13</v>
      </c>
      <c r="E7254" s="4" t="s">
        <v>13</v>
      </c>
      <c r="F7254" s="4" t="s">
        <v>13</v>
      </c>
      <c r="G7254" s="4" t="s">
        <v>11</v>
      </c>
      <c r="H7254" s="4" t="s">
        <v>11</v>
      </c>
    </row>
    <row r="7255" spans="1:9">
      <c r="A7255" t="n">
        <v>73910</v>
      </c>
      <c r="B7255" s="45" t="n">
        <v>60</v>
      </c>
      <c r="C7255" s="7" t="n">
        <v>0</v>
      </c>
      <c r="D7255" s="7" t="n">
        <v>0</v>
      </c>
      <c r="E7255" s="7" t="n">
        <v>0</v>
      </c>
      <c r="F7255" s="7" t="n">
        <v>0</v>
      </c>
      <c r="G7255" s="7" t="n">
        <v>1000</v>
      </c>
      <c r="H7255" s="7" t="n">
        <v>0</v>
      </c>
    </row>
    <row r="7256" spans="1:9">
      <c r="A7256" t="s">
        <v>4</v>
      </c>
      <c r="B7256" s="4" t="s">
        <v>5</v>
      </c>
      <c r="C7256" s="4" t="s">
        <v>7</v>
      </c>
      <c r="D7256" s="4" t="s">
        <v>11</v>
      </c>
      <c r="E7256" s="4" t="s">
        <v>8</v>
      </c>
      <c r="F7256" s="4" t="s">
        <v>8</v>
      </c>
      <c r="G7256" s="4" t="s">
        <v>8</v>
      </c>
      <c r="H7256" s="4" t="s">
        <v>8</v>
      </c>
    </row>
    <row r="7257" spans="1:9">
      <c r="A7257" t="n">
        <v>73929</v>
      </c>
      <c r="B7257" s="38" t="n">
        <v>51</v>
      </c>
      <c r="C7257" s="7" t="n">
        <v>3</v>
      </c>
      <c r="D7257" s="7" t="n">
        <v>0</v>
      </c>
      <c r="E7257" s="7" t="s">
        <v>218</v>
      </c>
      <c r="F7257" s="7" t="s">
        <v>109</v>
      </c>
      <c r="G7257" s="7" t="s">
        <v>86</v>
      </c>
      <c r="H7257" s="7" t="s">
        <v>87</v>
      </c>
    </row>
    <row r="7258" spans="1:9">
      <c r="A7258" t="s">
        <v>4</v>
      </c>
      <c r="B7258" s="4" t="s">
        <v>5</v>
      </c>
      <c r="C7258" s="4" t="s">
        <v>7</v>
      </c>
      <c r="D7258" s="4" t="s">
        <v>11</v>
      </c>
    </row>
    <row r="7259" spans="1:9">
      <c r="A7259" t="n">
        <v>73942</v>
      </c>
      <c r="B7259" s="35" t="n">
        <v>45</v>
      </c>
      <c r="C7259" s="7" t="n">
        <v>7</v>
      </c>
      <c r="D7259" s="7" t="n">
        <v>255</v>
      </c>
    </row>
    <row r="7260" spans="1:9">
      <c r="A7260" t="s">
        <v>4</v>
      </c>
      <c r="B7260" s="4" t="s">
        <v>5</v>
      </c>
      <c r="C7260" s="4" t="s">
        <v>8</v>
      </c>
      <c r="D7260" s="4" t="s">
        <v>8</v>
      </c>
    </row>
    <row r="7261" spans="1:9">
      <c r="A7261" t="n">
        <v>73946</v>
      </c>
      <c r="B7261" s="46" t="n">
        <v>70</v>
      </c>
      <c r="C7261" s="7" t="s">
        <v>112</v>
      </c>
      <c r="D7261" s="7" t="s">
        <v>113</v>
      </c>
    </row>
    <row r="7262" spans="1:9">
      <c r="A7262" t="s">
        <v>4</v>
      </c>
      <c r="B7262" s="4" t="s">
        <v>5</v>
      </c>
      <c r="C7262" s="4" t="s">
        <v>11</v>
      </c>
    </row>
    <row r="7263" spans="1:9">
      <c r="A7263" t="n">
        <v>73960</v>
      </c>
      <c r="B7263" s="24" t="n">
        <v>16</v>
      </c>
      <c r="C7263" s="7" t="n">
        <v>500</v>
      </c>
    </row>
    <row r="7264" spans="1:9">
      <c r="A7264" t="s">
        <v>4</v>
      </c>
      <c r="B7264" s="4" t="s">
        <v>5</v>
      </c>
      <c r="C7264" s="4" t="s">
        <v>7</v>
      </c>
      <c r="D7264" s="4" t="s">
        <v>11</v>
      </c>
      <c r="E7264" s="4" t="s">
        <v>11</v>
      </c>
      <c r="F7264" s="4" t="s">
        <v>7</v>
      </c>
    </row>
    <row r="7265" spans="1:8">
      <c r="A7265" t="n">
        <v>73963</v>
      </c>
      <c r="B7265" s="43" t="n">
        <v>25</v>
      </c>
      <c r="C7265" s="7" t="n">
        <v>1</v>
      </c>
      <c r="D7265" s="7" t="n">
        <v>160</v>
      </c>
      <c r="E7265" s="7" t="n">
        <v>350</v>
      </c>
      <c r="F7265" s="7" t="n">
        <v>1</v>
      </c>
    </row>
    <row r="7266" spans="1:8">
      <c r="A7266" t="s">
        <v>4</v>
      </c>
      <c r="B7266" s="4" t="s">
        <v>5</v>
      </c>
      <c r="C7266" s="4" t="s">
        <v>8</v>
      </c>
      <c r="D7266" s="4" t="s">
        <v>11</v>
      </c>
    </row>
    <row r="7267" spans="1:8">
      <c r="A7267" t="n">
        <v>73970</v>
      </c>
      <c r="B7267" s="47" t="n">
        <v>29</v>
      </c>
      <c r="C7267" s="7" t="s">
        <v>411</v>
      </c>
      <c r="D7267" s="7" t="n">
        <v>65533</v>
      </c>
    </row>
    <row r="7268" spans="1:8">
      <c r="A7268" t="s">
        <v>4</v>
      </c>
      <c r="B7268" s="4" t="s">
        <v>5</v>
      </c>
      <c r="C7268" s="4" t="s">
        <v>7</v>
      </c>
      <c r="D7268" s="4" t="s">
        <v>11</v>
      </c>
      <c r="E7268" s="4" t="s">
        <v>8</v>
      </c>
    </row>
    <row r="7269" spans="1:8">
      <c r="A7269" t="n">
        <v>73979</v>
      </c>
      <c r="B7269" s="38" t="n">
        <v>51</v>
      </c>
      <c r="C7269" s="7" t="n">
        <v>4</v>
      </c>
      <c r="D7269" s="7" t="n">
        <v>7</v>
      </c>
      <c r="E7269" s="7" t="s">
        <v>242</v>
      </c>
    </row>
    <row r="7270" spans="1:8">
      <c r="A7270" t="s">
        <v>4</v>
      </c>
      <c r="B7270" s="4" t="s">
        <v>5</v>
      </c>
      <c r="C7270" s="4" t="s">
        <v>11</v>
      </c>
    </row>
    <row r="7271" spans="1:8">
      <c r="A7271" t="n">
        <v>73992</v>
      </c>
      <c r="B7271" s="24" t="n">
        <v>16</v>
      </c>
      <c r="C7271" s="7" t="n">
        <v>0</v>
      </c>
    </row>
    <row r="7272" spans="1:8">
      <c r="A7272" t="s">
        <v>4</v>
      </c>
      <c r="B7272" s="4" t="s">
        <v>5</v>
      </c>
      <c r="C7272" s="4" t="s">
        <v>11</v>
      </c>
      <c r="D7272" s="4" t="s">
        <v>7</v>
      </c>
      <c r="E7272" s="4" t="s">
        <v>14</v>
      </c>
      <c r="F7272" s="4" t="s">
        <v>79</v>
      </c>
      <c r="G7272" s="4" t="s">
        <v>7</v>
      </c>
      <c r="H7272" s="4" t="s">
        <v>7</v>
      </c>
    </row>
    <row r="7273" spans="1:8">
      <c r="A7273" t="n">
        <v>73995</v>
      </c>
      <c r="B7273" s="39" t="n">
        <v>26</v>
      </c>
      <c r="C7273" s="7" t="n">
        <v>7</v>
      </c>
      <c r="D7273" s="7" t="n">
        <v>17</v>
      </c>
      <c r="E7273" s="7" t="n">
        <v>4381</v>
      </c>
      <c r="F7273" s="7" t="s">
        <v>652</v>
      </c>
      <c r="G7273" s="7" t="n">
        <v>2</v>
      </c>
      <c r="H7273" s="7" t="n">
        <v>0</v>
      </c>
    </row>
    <row r="7274" spans="1:8">
      <c r="A7274" t="s">
        <v>4</v>
      </c>
      <c r="B7274" s="4" t="s">
        <v>5</v>
      </c>
    </row>
    <row r="7275" spans="1:8">
      <c r="A7275" t="n">
        <v>74022</v>
      </c>
      <c r="B7275" s="40" t="n">
        <v>28</v>
      </c>
    </row>
    <row r="7276" spans="1:8">
      <c r="A7276" t="s">
        <v>4</v>
      </c>
      <c r="B7276" s="4" t="s">
        <v>5</v>
      </c>
      <c r="C7276" s="4" t="s">
        <v>8</v>
      </c>
      <c r="D7276" s="4" t="s">
        <v>11</v>
      </c>
    </row>
    <row r="7277" spans="1:8">
      <c r="A7277" t="n">
        <v>74023</v>
      </c>
      <c r="B7277" s="47" t="n">
        <v>29</v>
      </c>
      <c r="C7277" s="7" t="s">
        <v>17</v>
      </c>
      <c r="D7277" s="7" t="n">
        <v>65533</v>
      </c>
    </row>
    <row r="7278" spans="1:8">
      <c r="A7278" t="s">
        <v>4</v>
      </c>
      <c r="B7278" s="4" t="s">
        <v>5</v>
      </c>
      <c r="C7278" s="4" t="s">
        <v>7</v>
      </c>
      <c r="D7278" s="4" t="s">
        <v>11</v>
      </c>
      <c r="E7278" s="4" t="s">
        <v>11</v>
      </c>
      <c r="F7278" s="4" t="s">
        <v>7</v>
      </c>
    </row>
    <row r="7279" spans="1:8">
      <c r="A7279" t="n">
        <v>74027</v>
      </c>
      <c r="B7279" s="43" t="n">
        <v>25</v>
      </c>
      <c r="C7279" s="7" t="n">
        <v>1</v>
      </c>
      <c r="D7279" s="7" t="n">
        <v>65535</v>
      </c>
      <c r="E7279" s="7" t="n">
        <v>65535</v>
      </c>
      <c r="F7279" s="7" t="n">
        <v>0</v>
      </c>
    </row>
    <row r="7280" spans="1:8">
      <c r="A7280" t="s">
        <v>4</v>
      </c>
      <c r="B7280" s="4" t="s">
        <v>5</v>
      </c>
      <c r="C7280" s="4" t="s">
        <v>7</v>
      </c>
      <c r="D7280" s="4" t="s">
        <v>11</v>
      </c>
      <c r="E7280" s="4" t="s">
        <v>8</v>
      </c>
      <c r="F7280" s="4" t="s">
        <v>8</v>
      </c>
      <c r="G7280" s="4" t="s">
        <v>8</v>
      </c>
      <c r="H7280" s="4" t="s">
        <v>8</v>
      </c>
    </row>
    <row r="7281" spans="1:8">
      <c r="A7281" t="n">
        <v>74034</v>
      </c>
      <c r="B7281" s="38" t="n">
        <v>51</v>
      </c>
      <c r="C7281" s="7" t="n">
        <v>3</v>
      </c>
      <c r="D7281" s="7" t="n">
        <v>0</v>
      </c>
      <c r="E7281" s="7" t="s">
        <v>117</v>
      </c>
      <c r="F7281" s="7" t="s">
        <v>87</v>
      </c>
      <c r="G7281" s="7" t="s">
        <v>86</v>
      </c>
      <c r="H7281" s="7" t="s">
        <v>87</v>
      </c>
    </row>
    <row r="7282" spans="1:8">
      <c r="A7282" t="s">
        <v>4</v>
      </c>
      <c r="B7282" s="4" t="s">
        <v>5</v>
      </c>
      <c r="C7282" s="4" t="s">
        <v>11</v>
      </c>
      <c r="D7282" s="4" t="s">
        <v>7</v>
      </c>
      <c r="E7282" s="4" t="s">
        <v>13</v>
      </c>
      <c r="F7282" s="4" t="s">
        <v>11</v>
      </c>
    </row>
    <row r="7283" spans="1:8">
      <c r="A7283" t="n">
        <v>74047</v>
      </c>
      <c r="B7283" s="41" t="n">
        <v>59</v>
      </c>
      <c r="C7283" s="7" t="n">
        <v>0</v>
      </c>
      <c r="D7283" s="7" t="n">
        <v>1</v>
      </c>
      <c r="E7283" s="7" t="n">
        <v>0.150000005960464</v>
      </c>
      <c r="F7283" s="7" t="n">
        <v>0</v>
      </c>
    </row>
    <row r="7284" spans="1:8">
      <c r="A7284" t="s">
        <v>4</v>
      </c>
      <c r="B7284" s="4" t="s">
        <v>5</v>
      </c>
      <c r="C7284" s="4" t="s">
        <v>11</v>
      </c>
    </row>
    <row r="7285" spans="1:8">
      <c r="A7285" t="n">
        <v>74057</v>
      </c>
      <c r="B7285" s="24" t="n">
        <v>16</v>
      </c>
      <c r="C7285" s="7" t="n">
        <v>1000</v>
      </c>
    </row>
    <row r="7286" spans="1:8">
      <c r="A7286" t="s">
        <v>4</v>
      </c>
      <c r="B7286" s="4" t="s">
        <v>5</v>
      </c>
      <c r="C7286" s="4" t="s">
        <v>11</v>
      </c>
      <c r="D7286" s="4" t="s">
        <v>13</v>
      </c>
      <c r="E7286" s="4" t="s">
        <v>13</v>
      </c>
      <c r="F7286" s="4" t="s">
        <v>13</v>
      </c>
      <c r="G7286" s="4" t="s">
        <v>11</v>
      </c>
      <c r="H7286" s="4" t="s">
        <v>11</v>
      </c>
    </row>
    <row r="7287" spans="1:8">
      <c r="A7287" t="n">
        <v>74060</v>
      </c>
      <c r="B7287" s="45" t="n">
        <v>60</v>
      </c>
      <c r="C7287" s="7" t="n">
        <v>0</v>
      </c>
      <c r="D7287" s="7" t="n">
        <v>-45</v>
      </c>
      <c r="E7287" s="7" t="n">
        <v>0</v>
      </c>
      <c r="F7287" s="7" t="n">
        <v>0</v>
      </c>
      <c r="G7287" s="7" t="n">
        <v>1000</v>
      </c>
      <c r="H7287" s="7" t="n">
        <v>0</v>
      </c>
    </row>
    <row r="7288" spans="1:8">
      <c r="A7288" t="s">
        <v>4</v>
      </c>
      <c r="B7288" s="4" t="s">
        <v>5</v>
      </c>
      <c r="C7288" s="4" t="s">
        <v>11</v>
      </c>
    </row>
    <row r="7289" spans="1:8">
      <c r="A7289" t="n">
        <v>74079</v>
      </c>
      <c r="B7289" s="24" t="n">
        <v>16</v>
      </c>
      <c r="C7289" s="7" t="n">
        <v>1000</v>
      </c>
    </row>
    <row r="7290" spans="1:8">
      <c r="A7290" t="s">
        <v>4</v>
      </c>
      <c r="B7290" s="4" t="s">
        <v>5</v>
      </c>
      <c r="C7290" s="4" t="s">
        <v>7</v>
      </c>
      <c r="D7290" s="4" t="s">
        <v>7</v>
      </c>
    </row>
    <row r="7291" spans="1:8">
      <c r="A7291" t="n">
        <v>74082</v>
      </c>
      <c r="B7291" s="36" t="n">
        <v>49</v>
      </c>
      <c r="C7291" s="7" t="n">
        <v>2</v>
      </c>
      <c r="D7291" s="7" t="n">
        <v>0</v>
      </c>
    </row>
    <row r="7292" spans="1:8">
      <c r="A7292" t="s">
        <v>4</v>
      </c>
      <c r="B7292" s="4" t="s">
        <v>5</v>
      </c>
      <c r="C7292" s="4" t="s">
        <v>7</v>
      </c>
      <c r="D7292" s="4" t="s">
        <v>11</v>
      </c>
      <c r="E7292" s="4" t="s">
        <v>14</v>
      </c>
      <c r="F7292" s="4" t="s">
        <v>11</v>
      </c>
      <c r="G7292" s="4" t="s">
        <v>14</v>
      </c>
      <c r="H7292" s="4" t="s">
        <v>7</v>
      </c>
    </row>
    <row r="7293" spans="1:8">
      <c r="A7293" t="n">
        <v>74085</v>
      </c>
      <c r="B7293" s="36" t="n">
        <v>49</v>
      </c>
      <c r="C7293" s="7" t="n">
        <v>0</v>
      </c>
      <c r="D7293" s="7" t="n">
        <v>551</v>
      </c>
      <c r="E7293" s="7" t="n">
        <v>1065353216</v>
      </c>
      <c r="F7293" s="7" t="n">
        <v>0</v>
      </c>
      <c r="G7293" s="7" t="n">
        <v>0</v>
      </c>
      <c r="H7293" s="7" t="n">
        <v>0</v>
      </c>
    </row>
    <row r="7294" spans="1:8">
      <c r="A7294" t="s">
        <v>4</v>
      </c>
      <c r="B7294" s="4" t="s">
        <v>5</v>
      </c>
      <c r="C7294" s="4" t="s">
        <v>7</v>
      </c>
      <c r="D7294" s="4" t="s">
        <v>11</v>
      </c>
      <c r="E7294" s="4" t="s">
        <v>13</v>
      </c>
    </row>
    <row r="7295" spans="1:8">
      <c r="A7295" t="n">
        <v>74100</v>
      </c>
      <c r="B7295" s="17" t="n">
        <v>58</v>
      </c>
      <c r="C7295" s="7" t="n">
        <v>101</v>
      </c>
      <c r="D7295" s="7" t="n">
        <v>500</v>
      </c>
      <c r="E7295" s="7" t="n">
        <v>1</v>
      </c>
    </row>
    <row r="7296" spans="1:8">
      <c r="A7296" t="s">
        <v>4</v>
      </c>
      <c r="B7296" s="4" t="s">
        <v>5</v>
      </c>
      <c r="C7296" s="4" t="s">
        <v>7</v>
      </c>
      <c r="D7296" s="4" t="s">
        <v>11</v>
      </c>
    </row>
    <row r="7297" spans="1:8">
      <c r="A7297" t="n">
        <v>74108</v>
      </c>
      <c r="B7297" s="17" t="n">
        <v>58</v>
      </c>
      <c r="C7297" s="7" t="n">
        <v>254</v>
      </c>
      <c r="D7297" s="7" t="n">
        <v>0</v>
      </c>
    </row>
    <row r="7298" spans="1:8">
      <c r="A7298" t="s">
        <v>4</v>
      </c>
      <c r="B7298" s="4" t="s">
        <v>5</v>
      </c>
      <c r="C7298" s="4" t="s">
        <v>11</v>
      </c>
      <c r="D7298" s="4" t="s">
        <v>13</v>
      </c>
      <c r="E7298" s="4" t="s">
        <v>13</v>
      </c>
      <c r="F7298" s="4" t="s">
        <v>13</v>
      </c>
      <c r="G7298" s="4" t="s">
        <v>11</v>
      </c>
      <c r="H7298" s="4" t="s">
        <v>11</v>
      </c>
    </row>
    <row r="7299" spans="1:8">
      <c r="A7299" t="n">
        <v>74112</v>
      </c>
      <c r="B7299" s="45" t="n">
        <v>60</v>
      </c>
      <c r="C7299" s="7" t="n">
        <v>0</v>
      </c>
      <c r="D7299" s="7" t="n">
        <v>0</v>
      </c>
      <c r="E7299" s="7" t="n">
        <v>0</v>
      </c>
      <c r="F7299" s="7" t="n">
        <v>0</v>
      </c>
      <c r="G7299" s="7" t="n">
        <v>0</v>
      </c>
      <c r="H7299" s="7" t="n">
        <v>0</v>
      </c>
    </row>
    <row r="7300" spans="1:8">
      <c r="A7300" t="s">
        <v>4</v>
      </c>
      <c r="B7300" s="4" t="s">
        <v>5</v>
      </c>
      <c r="C7300" s="4" t="s">
        <v>7</v>
      </c>
      <c r="D7300" s="4" t="s">
        <v>7</v>
      </c>
      <c r="E7300" s="4" t="s">
        <v>13</v>
      </c>
      <c r="F7300" s="4" t="s">
        <v>13</v>
      </c>
      <c r="G7300" s="4" t="s">
        <v>13</v>
      </c>
      <c r="H7300" s="4" t="s">
        <v>11</v>
      </c>
    </row>
    <row r="7301" spans="1:8">
      <c r="A7301" t="n">
        <v>74131</v>
      </c>
      <c r="B7301" s="35" t="n">
        <v>45</v>
      </c>
      <c r="C7301" s="7" t="n">
        <v>2</v>
      </c>
      <c r="D7301" s="7" t="n">
        <v>3</v>
      </c>
      <c r="E7301" s="7" t="n">
        <v>5.98999977111816</v>
      </c>
      <c r="F7301" s="7" t="n">
        <v>0.579999983310699</v>
      </c>
      <c r="G7301" s="7" t="n">
        <v>-1.54999995231628</v>
      </c>
      <c r="H7301" s="7" t="n">
        <v>0</v>
      </c>
    </row>
    <row r="7302" spans="1:8">
      <c r="A7302" t="s">
        <v>4</v>
      </c>
      <c r="B7302" s="4" t="s">
        <v>5</v>
      </c>
      <c r="C7302" s="4" t="s">
        <v>7</v>
      </c>
      <c r="D7302" s="4" t="s">
        <v>7</v>
      </c>
      <c r="E7302" s="4" t="s">
        <v>13</v>
      </c>
      <c r="F7302" s="4" t="s">
        <v>13</v>
      </c>
      <c r="G7302" s="4" t="s">
        <v>13</v>
      </c>
      <c r="H7302" s="4" t="s">
        <v>11</v>
      </c>
      <c r="I7302" s="4" t="s">
        <v>7</v>
      </c>
    </row>
    <row r="7303" spans="1:8">
      <c r="A7303" t="n">
        <v>74148</v>
      </c>
      <c r="B7303" s="35" t="n">
        <v>45</v>
      </c>
      <c r="C7303" s="7" t="n">
        <v>4</v>
      </c>
      <c r="D7303" s="7" t="n">
        <v>3</v>
      </c>
      <c r="E7303" s="7" t="n">
        <v>11.6800003051758</v>
      </c>
      <c r="F7303" s="7" t="n">
        <v>142.350006103516</v>
      </c>
      <c r="G7303" s="7" t="n">
        <v>0</v>
      </c>
      <c r="H7303" s="7" t="n">
        <v>0</v>
      </c>
      <c r="I7303" s="7" t="n">
        <v>0</v>
      </c>
    </row>
    <row r="7304" spans="1:8">
      <c r="A7304" t="s">
        <v>4</v>
      </c>
      <c r="B7304" s="4" t="s">
        <v>5</v>
      </c>
      <c r="C7304" s="4" t="s">
        <v>7</v>
      </c>
      <c r="D7304" s="4" t="s">
        <v>7</v>
      </c>
      <c r="E7304" s="4" t="s">
        <v>13</v>
      </c>
      <c r="F7304" s="4" t="s">
        <v>11</v>
      </c>
    </row>
    <row r="7305" spans="1:8">
      <c r="A7305" t="n">
        <v>74166</v>
      </c>
      <c r="B7305" s="35" t="n">
        <v>45</v>
      </c>
      <c r="C7305" s="7" t="n">
        <v>5</v>
      </c>
      <c r="D7305" s="7" t="n">
        <v>3</v>
      </c>
      <c r="E7305" s="7" t="n">
        <v>1.60000002384186</v>
      </c>
      <c r="F7305" s="7" t="n">
        <v>0</v>
      </c>
    </row>
    <row r="7306" spans="1:8">
      <c r="A7306" t="s">
        <v>4</v>
      </c>
      <c r="B7306" s="4" t="s">
        <v>5</v>
      </c>
      <c r="C7306" s="4" t="s">
        <v>7</v>
      </c>
      <c r="D7306" s="4" t="s">
        <v>7</v>
      </c>
      <c r="E7306" s="4" t="s">
        <v>13</v>
      </c>
      <c r="F7306" s="4" t="s">
        <v>11</v>
      </c>
    </row>
    <row r="7307" spans="1:8">
      <c r="A7307" t="n">
        <v>74175</v>
      </c>
      <c r="B7307" s="35" t="n">
        <v>45</v>
      </c>
      <c r="C7307" s="7" t="n">
        <v>11</v>
      </c>
      <c r="D7307" s="7" t="n">
        <v>3</v>
      </c>
      <c r="E7307" s="7" t="n">
        <v>34.5</v>
      </c>
      <c r="F7307" s="7" t="n">
        <v>0</v>
      </c>
    </row>
    <row r="7308" spans="1:8">
      <c r="A7308" t="s">
        <v>4</v>
      </c>
      <c r="B7308" s="4" t="s">
        <v>5</v>
      </c>
      <c r="C7308" s="4" t="s">
        <v>7</v>
      </c>
      <c r="D7308" s="4" t="s">
        <v>7</v>
      </c>
      <c r="E7308" s="4" t="s">
        <v>13</v>
      </c>
      <c r="F7308" s="4" t="s">
        <v>13</v>
      </c>
      <c r="G7308" s="4" t="s">
        <v>13</v>
      </c>
      <c r="H7308" s="4" t="s">
        <v>11</v>
      </c>
    </row>
    <row r="7309" spans="1:8">
      <c r="A7309" t="n">
        <v>74184</v>
      </c>
      <c r="B7309" s="35" t="n">
        <v>45</v>
      </c>
      <c r="C7309" s="7" t="n">
        <v>2</v>
      </c>
      <c r="D7309" s="7" t="n">
        <v>3</v>
      </c>
      <c r="E7309" s="7" t="n">
        <v>6.13000011444092</v>
      </c>
      <c r="F7309" s="7" t="n">
        <v>1.47000002861023</v>
      </c>
      <c r="G7309" s="7" t="n">
        <v>-1.54999995231628</v>
      </c>
      <c r="H7309" s="7" t="n">
        <v>6000</v>
      </c>
    </row>
    <row r="7310" spans="1:8">
      <c r="A7310" t="s">
        <v>4</v>
      </c>
      <c r="B7310" s="4" t="s">
        <v>5</v>
      </c>
      <c r="C7310" s="4" t="s">
        <v>7</v>
      </c>
      <c r="D7310" s="4" t="s">
        <v>7</v>
      </c>
      <c r="E7310" s="4" t="s">
        <v>13</v>
      </c>
      <c r="F7310" s="4" t="s">
        <v>13</v>
      </c>
      <c r="G7310" s="4" t="s">
        <v>13</v>
      </c>
      <c r="H7310" s="4" t="s">
        <v>11</v>
      </c>
      <c r="I7310" s="4" t="s">
        <v>7</v>
      </c>
    </row>
    <row r="7311" spans="1:8">
      <c r="A7311" t="n">
        <v>74201</v>
      </c>
      <c r="B7311" s="35" t="n">
        <v>45</v>
      </c>
      <c r="C7311" s="7" t="n">
        <v>4</v>
      </c>
      <c r="D7311" s="7" t="n">
        <v>3</v>
      </c>
      <c r="E7311" s="7" t="n">
        <v>10.710000038147</v>
      </c>
      <c r="F7311" s="7" t="n">
        <v>204.830001831055</v>
      </c>
      <c r="G7311" s="7" t="n">
        <v>0</v>
      </c>
      <c r="H7311" s="7" t="n">
        <v>6000</v>
      </c>
      <c r="I7311" s="7" t="n">
        <v>1</v>
      </c>
    </row>
    <row r="7312" spans="1:8">
      <c r="A7312" t="s">
        <v>4</v>
      </c>
      <c r="B7312" s="4" t="s">
        <v>5</v>
      </c>
      <c r="C7312" s="4" t="s">
        <v>7</v>
      </c>
      <c r="D7312" s="4" t="s">
        <v>7</v>
      </c>
      <c r="E7312" s="4" t="s">
        <v>13</v>
      </c>
      <c r="F7312" s="4" t="s">
        <v>11</v>
      </c>
    </row>
    <row r="7313" spans="1:9">
      <c r="A7313" t="n">
        <v>74219</v>
      </c>
      <c r="B7313" s="35" t="n">
        <v>45</v>
      </c>
      <c r="C7313" s="7" t="n">
        <v>5</v>
      </c>
      <c r="D7313" s="7" t="n">
        <v>3</v>
      </c>
      <c r="E7313" s="7" t="n">
        <v>1.20000004768372</v>
      </c>
      <c r="F7313" s="7" t="n">
        <v>6000</v>
      </c>
    </row>
    <row r="7314" spans="1:9">
      <c r="A7314" t="s">
        <v>4</v>
      </c>
      <c r="B7314" s="4" t="s">
        <v>5</v>
      </c>
      <c r="C7314" s="4" t="s">
        <v>7</v>
      </c>
      <c r="D7314" s="4" t="s">
        <v>11</v>
      </c>
      <c r="E7314" s="4" t="s">
        <v>8</v>
      </c>
      <c r="F7314" s="4" t="s">
        <v>8</v>
      </c>
      <c r="G7314" s="4" t="s">
        <v>8</v>
      </c>
      <c r="H7314" s="4" t="s">
        <v>8</v>
      </c>
    </row>
    <row r="7315" spans="1:9">
      <c r="A7315" t="n">
        <v>74228</v>
      </c>
      <c r="B7315" s="38" t="n">
        <v>51</v>
      </c>
      <c r="C7315" s="7" t="n">
        <v>3</v>
      </c>
      <c r="D7315" s="7" t="n">
        <v>7</v>
      </c>
      <c r="E7315" s="7" t="s">
        <v>87</v>
      </c>
      <c r="F7315" s="7" t="s">
        <v>87</v>
      </c>
      <c r="G7315" s="7" t="s">
        <v>17</v>
      </c>
      <c r="H7315" s="7" t="s">
        <v>17</v>
      </c>
    </row>
    <row r="7316" spans="1:9">
      <c r="A7316" t="s">
        <v>4</v>
      </c>
      <c r="B7316" s="4" t="s">
        <v>5</v>
      </c>
      <c r="C7316" s="4" t="s">
        <v>11</v>
      </c>
      <c r="D7316" s="4" t="s">
        <v>11</v>
      </c>
      <c r="E7316" s="4" t="s">
        <v>13</v>
      </c>
      <c r="F7316" s="4" t="s">
        <v>13</v>
      </c>
      <c r="G7316" s="4" t="s">
        <v>13</v>
      </c>
      <c r="H7316" s="4" t="s">
        <v>13</v>
      </c>
      <c r="I7316" s="4" t="s">
        <v>7</v>
      </c>
      <c r="J7316" s="4" t="s">
        <v>11</v>
      </c>
    </row>
    <row r="7317" spans="1:9">
      <c r="A7317" t="n">
        <v>74238</v>
      </c>
      <c r="B7317" s="50" t="n">
        <v>55</v>
      </c>
      <c r="C7317" s="7" t="n">
        <v>7</v>
      </c>
      <c r="D7317" s="7" t="n">
        <v>65533</v>
      </c>
      <c r="E7317" s="7" t="n">
        <v>6.13000011444092</v>
      </c>
      <c r="F7317" s="7" t="n">
        <v>0.159999996423721</v>
      </c>
      <c r="G7317" s="7" t="n">
        <v>-1.5</v>
      </c>
      <c r="H7317" s="7" t="n">
        <v>1.20000004768372</v>
      </c>
      <c r="I7317" s="7" t="n">
        <v>1</v>
      </c>
      <c r="J7317" s="7" t="n">
        <v>0</v>
      </c>
    </row>
    <row r="7318" spans="1:9">
      <c r="A7318" t="s">
        <v>4</v>
      </c>
      <c r="B7318" s="4" t="s">
        <v>5</v>
      </c>
      <c r="C7318" s="4" t="s">
        <v>7</v>
      </c>
      <c r="D7318" s="4" t="s">
        <v>11</v>
      </c>
    </row>
    <row r="7319" spans="1:9">
      <c r="A7319" t="n">
        <v>74262</v>
      </c>
      <c r="B7319" s="17" t="n">
        <v>58</v>
      </c>
      <c r="C7319" s="7" t="n">
        <v>255</v>
      </c>
      <c r="D7319" s="7" t="n">
        <v>0</v>
      </c>
    </row>
    <row r="7320" spans="1:9">
      <c r="A7320" t="s">
        <v>4</v>
      </c>
      <c r="B7320" s="4" t="s">
        <v>5</v>
      </c>
      <c r="C7320" s="4" t="s">
        <v>11</v>
      </c>
      <c r="D7320" s="4" t="s">
        <v>7</v>
      </c>
    </row>
    <row r="7321" spans="1:9">
      <c r="A7321" t="n">
        <v>74266</v>
      </c>
      <c r="B7321" s="51" t="n">
        <v>56</v>
      </c>
      <c r="C7321" s="7" t="n">
        <v>7</v>
      </c>
      <c r="D7321" s="7" t="n">
        <v>0</v>
      </c>
    </row>
    <row r="7322" spans="1:9">
      <c r="A7322" t="s">
        <v>4</v>
      </c>
      <c r="B7322" s="4" t="s">
        <v>5</v>
      </c>
      <c r="C7322" s="4" t="s">
        <v>11</v>
      </c>
      <c r="D7322" s="4" t="s">
        <v>13</v>
      </c>
      <c r="E7322" s="4" t="s">
        <v>13</v>
      </c>
      <c r="F7322" s="4" t="s">
        <v>7</v>
      </c>
    </row>
    <row r="7323" spans="1:9">
      <c r="A7323" t="n">
        <v>74270</v>
      </c>
      <c r="B7323" s="55" t="n">
        <v>52</v>
      </c>
      <c r="C7323" s="7" t="n">
        <v>7</v>
      </c>
      <c r="D7323" s="7" t="n">
        <v>220</v>
      </c>
      <c r="E7323" s="7" t="n">
        <v>5</v>
      </c>
      <c r="F7323" s="7" t="n">
        <v>0</v>
      </c>
    </row>
    <row r="7324" spans="1:9">
      <c r="A7324" t="s">
        <v>4</v>
      </c>
      <c r="B7324" s="4" t="s">
        <v>5</v>
      </c>
      <c r="C7324" s="4" t="s">
        <v>11</v>
      </c>
    </row>
    <row r="7325" spans="1:9">
      <c r="A7325" t="n">
        <v>74282</v>
      </c>
      <c r="B7325" s="53" t="n">
        <v>54</v>
      </c>
      <c r="C7325" s="7" t="n">
        <v>7</v>
      </c>
    </row>
    <row r="7326" spans="1:9">
      <c r="A7326" t="s">
        <v>4</v>
      </c>
      <c r="B7326" s="4" t="s">
        <v>5</v>
      </c>
      <c r="C7326" s="4" t="s">
        <v>7</v>
      </c>
      <c r="D7326" s="4" t="s">
        <v>11</v>
      </c>
    </row>
    <row r="7327" spans="1:9">
      <c r="A7327" t="n">
        <v>74285</v>
      </c>
      <c r="B7327" s="35" t="n">
        <v>45</v>
      </c>
      <c r="C7327" s="7" t="n">
        <v>7</v>
      </c>
      <c r="D7327" s="7" t="n">
        <v>255</v>
      </c>
    </row>
    <row r="7328" spans="1:9">
      <c r="A7328" t="s">
        <v>4</v>
      </c>
      <c r="B7328" s="4" t="s">
        <v>5</v>
      </c>
      <c r="C7328" s="4" t="s">
        <v>11</v>
      </c>
    </row>
    <row r="7329" spans="1:10">
      <c r="A7329" t="n">
        <v>74289</v>
      </c>
      <c r="B7329" s="24" t="n">
        <v>16</v>
      </c>
      <c r="C7329" s="7" t="n">
        <v>300</v>
      </c>
    </row>
    <row r="7330" spans="1:10">
      <c r="A7330" t="s">
        <v>4</v>
      </c>
      <c r="B7330" s="4" t="s">
        <v>5</v>
      </c>
      <c r="C7330" s="4" t="s">
        <v>7</v>
      </c>
      <c r="D7330" s="4" t="s">
        <v>13</v>
      </c>
      <c r="E7330" s="4" t="s">
        <v>13</v>
      </c>
      <c r="F7330" s="4" t="s">
        <v>13</v>
      </c>
    </row>
    <row r="7331" spans="1:10">
      <c r="A7331" t="n">
        <v>74292</v>
      </c>
      <c r="B7331" s="35" t="n">
        <v>45</v>
      </c>
      <c r="C7331" s="7" t="n">
        <v>9</v>
      </c>
      <c r="D7331" s="7" t="n">
        <v>0.0199999995529652</v>
      </c>
      <c r="E7331" s="7" t="n">
        <v>0.0199999995529652</v>
      </c>
      <c r="F7331" s="7" t="n">
        <v>0.5</v>
      </c>
    </row>
    <row r="7332" spans="1:10">
      <c r="A7332" t="s">
        <v>4</v>
      </c>
      <c r="B7332" s="4" t="s">
        <v>5</v>
      </c>
      <c r="C7332" s="4" t="s">
        <v>7</v>
      </c>
      <c r="D7332" s="4" t="s">
        <v>11</v>
      </c>
      <c r="E7332" s="4" t="s">
        <v>11</v>
      </c>
      <c r="F7332" s="4" t="s">
        <v>7</v>
      </c>
    </row>
    <row r="7333" spans="1:10">
      <c r="A7333" t="n">
        <v>74306</v>
      </c>
      <c r="B7333" s="43" t="n">
        <v>25</v>
      </c>
      <c r="C7333" s="7" t="n">
        <v>1</v>
      </c>
      <c r="D7333" s="7" t="n">
        <v>60</v>
      </c>
      <c r="E7333" s="7" t="n">
        <v>640</v>
      </c>
      <c r="F7333" s="7" t="n">
        <v>2</v>
      </c>
    </row>
    <row r="7334" spans="1:10">
      <c r="A7334" t="s">
        <v>4</v>
      </c>
      <c r="B7334" s="4" t="s">
        <v>5</v>
      </c>
      <c r="C7334" s="4" t="s">
        <v>7</v>
      </c>
      <c r="D7334" s="4" t="s">
        <v>11</v>
      </c>
      <c r="E7334" s="4" t="s">
        <v>8</v>
      </c>
    </row>
    <row r="7335" spans="1:10">
      <c r="A7335" t="n">
        <v>74313</v>
      </c>
      <c r="B7335" s="38" t="n">
        <v>51</v>
      </c>
      <c r="C7335" s="7" t="n">
        <v>4</v>
      </c>
      <c r="D7335" s="7" t="n">
        <v>0</v>
      </c>
      <c r="E7335" s="7" t="s">
        <v>121</v>
      </c>
    </row>
    <row r="7336" spans="1:10">
      <c r="A7336" t="s">
        <v>4</v>
      </c>
      <c r="B7336" s="4" t="s">
        <v>5</v>
      </c>
      <c r="C7336" s="4" t="s">
        <v>11</v>
      </c>
    </row>
    <row r="7337" spans="1:10">
      <c r="A7337" t="n">
        <v>74327</v>
      </c>
      <c r="B7337" s="24" t="n">
        <v>16</v>
      </c>
      <c r="C7337" s="7" t="n">
        <v>0</v>
      </c>
    </row>
    <row r="7338" spans="1:10">
      <c r="A7338" t="s">
        <v>4</v>
      </c>
      <c r="B7338" s="4" t="s">
        <v>5</v>
      </c>
      <c r="C7338" s="4" t="s">
        <v>11</v>
      </c>
      <c r="D7338" s="4" t="s">
        <v>7</v>
      </c>
      <c r="E7338" s="4" t="s">
        <v>14</v>
      </c>
      <c r="F7338" s="4" t="s">
        <v>79</v>
      </c>
      <c r="G7338" s="4" t="s">
        <v>7</v>
      </c>
      <c r="H7338" s="4" t="s">
        <v>7</v>
      </c>
      <c r="I7338" s="4" t="s">
        <v>7</v>
      </c>
      <c r="J7338" s="4" t="s">
        <v>14</v>
      </c>
      <c r="K7338" s="4" t="s">
        <v>79</v>
      </c>
      <c r="L7338" s="4" t="s">
        <v>7</v>
      </c>
      <c r="M7338" s="4" t="s">
        <v>7</v>
      </c>
    </row>
    <row r="7339" spans="1:10">
      <c r="A7339" t="n">
        <v>74330</v>
      </c>
      <c r="B7339" s="39" t="n">
        <v>26</v>
      </c>
      <c r="C7339" s="7" t="n">
        <v>0</v>
      </c>
      <c r="D7339" s="7" t="n">
        <v>17</v>
      </c>
      <c r="E7339" s="7" t="n">
        <v>60255</v>
      </c>
      <c r="F7339" s="7" t="s">
        <v>653</v>
      </c>
      <c r="G7339" s="7" t="n">
        <v>2</v>
      </c>
      <c r="H7339" s="7" t="n">
        <v>3</v>
      </c>
      <c r="I7339" s="7" t="n">
        <v>17</v>
      </c>
      <c r="J7339" s="7" t="n">
        <v>60260</v>
      </c>
      <c r="K7339" s="7" t="s">
        <v>414</v>
      </c>
      <c r="L7339" s="7" t="n">
        <v>2</v>
      </c>
      <c r="M7339" s="7" t="n">
        <v>0</v>
      </c>
    </row>
    <row r="7340" spans="1:10">
      <c r="A7340" t="s">
        <v>4</v>
      </c>
      <c r="B7340" s="4" t="s">
        <v>5</v>
      </c>
    </row>
    <row r="7341" spans="1:10">
      <c r="A7341" t="n">
        <v>74459</v>
      </c>
      <c r="B7341" s="40" t="n">
        <v>28</v>
      </c>
    </row>
    <row r="7342" spans="1:10">
      <c r="A7342" t="s">
        <v>4</v>
      </c>
      <c r="B7342" s="4" t="s">
        <v>5</v>
      </c>
      <c r="C7342" s="4" t="s">
        <v>7</v>
      </c>
      <c r="D7342" s="4" t="s">
        <v>11</v>
      </c>
      <c r="E7342" s="4" t="s">
        <v>11</v>
      </c>
      <c r="F7342" s="4" t="s">
        <v>7</v>
      </c>
    </row>
    <row r="7343" spans="1:10">
      <c r="A7343" t="n">
        <v>74460</v>
      </c>
      <c r="B7343" s="43" t="n">
        <v>25</v>
      </c>
      <c r="C7343" s="7" t="n">
        <v>1</v>
      </c>
      <c r="D7343" s="7" t="n">
        <v>65535</v>
      </c>
      <c r="E7343" s="7" t="n">
        <v>65535</v>
      </c>
      <c r="F7343" s="7" t="n">
        <v>0</v>
      </c>
    </row>
    <row r="7344" spans="1:10">
      <c r="A7344" t="s">
        <v>4</v>
      </c>
      <c r="B7344" s="4" t="s">
        <v>5</v>
      </c>
      <c r="C7344" s="4" t="s">
        <v>11</v>
      </c>
      <c r="D7344" s="4" t="s">
        <v>7</v>
      </c>
      <c r="E7344" s="4" t="s">
        <v>8</v>
      </c>
      <c r="F7344" s="4" t="s">
        <v>13</v>
      </c>
      <c r="G7344" s="4" t="s">
        <v>13</v>
      </c>
      <c r="H7344" s="4" t="s">
        <v>13</v>
      </c>
    </row>
    <row r="7345" spans="1:13">
      <c r="A7345" t="n">
        <v>74467</v>
      </c>
      <c r="B7345" s="33" t="n">
        <v>48</v>
      </c>
      <c r="C7345" s="7" t="n">
        <v>7</v>
      </c>
      <c r="D7345" s="7" t="n">
        <v>0</v>
      </c>
      <c r="E7345" s="7" t="s">
        <v>651</v>
      </c>
      <c r="F7345" s="7" t="n">
        <v>-1</v>
      </c>
      <c r="G7345" s="7" t="n">
        <v>1</v>
      </c>
      <c r="H7345" s="7" t="n">
        <v>0</v>
      </c>
    </row>
    <row r="7346" spans="1:13">
      <c r="A7346" t="s">
        <v>4</v>
      </c>
      <c r="B7346" s="4" t="s">
        <v>5</v>
      </c>
      <c r="C7346" s="4" t="s">
        <v>7</v>
      </c>
      <c r="D7346" s="4" t="s">
        <v>11</v>
      </c>
      <c r="E7346" s="4" t="s">
        <v>8</v>
      </c>
    </row>
    <row r="7347" spans="1:13">
      <c r="A7347" t="n">
        <v>74498</v>
      </c>
      <c r="B7347" s="38" t="n">
        <v>51</v>
      </c>
      <c r="C7347" s="7" t="n">
        <v>4</v>
      </c>
      <c r="D7347" s="7" t="n">
        <v>7</v>
      </c>
      <c r="E7347" s="7" t="s">
        <v>248</v>
      </c>
    </row>
    <row r="7348" spans="1:13">
      <c r="A7348" t="s">
        <v>4</v>
      </c>
      <c r="B7348" s="4" t="s">
        <v>5</v>
      </c>
      <c r="C7348" s="4" t="s">
        <v>11</v>
      </c>
    </row>
    <row r="7349" spans="1:13">
      <c r="A7349" t="n">
        <v>74512</v>
      </c>
      <c r="B7349" s="24" t="n">
        <v>16</v>
      </c>
      <c r="C7349" s="7" t="n">
        <v>0</v>
      </c>
    </row>
    <row r="7350" spans="1:13">
      <c r="A7350" t="s">
        <v>4</v>
      </c>
      <c r="B7350" s="4" t="s">
        <v>5</v>
      </c>
      <c r="C7350" s="4" t="s">
        <v>11</v>
      </c>
      <c r="D7350" s="4" t="s">
        <v>7</v>
      </c>
      <c r="E7350" s="4" t="s">
        <v>14</v>
      </c>
      <c r="F7350" s="4" t="s">
        <v>79</v>
      </c>
      <c r="G7350" s="4" t="s">
        <v>7</v>
      </c>
      <c r="H7350" s="4" t="s">
        <v>7</v>
      </c>
      <c r="I7350" s="4" t="s">
        <v>7</v>
      </c>
      <c r="J7350" s="4" t="s">
        <v>14</v>
      </c>
      <c r="K7350" s="4" t="s">
        <v>79</v>
      </c>
      <c r="L7350" s="4" t="s">
        <v>7</v>
      </c>
      <c r="M7350" s="4" t="s">
        <v>7</v>
      </c>
    </row>
    <row r="7351" spans="1:13">
      <c r="A7351" t="n">
        <v>74515</v>
      </c>
      <c r="B7351" s="39" t="n">
        <v>26</v>
      </c>
      <c r="C7351" s="7" t="n">
        <v>7</v>
      </c>
      <c r="D7351" s="7" t="n">
        <v>17</v>
      </c>
      <c r="E7351" s="7" t="n">
        <v>60452</v>
      </c>
      <c r="F7351" s="7" t="s">
        <v>654</v>
      </c>
      <c r="G7351" s="7" t="n">
        <v>2</v>
      </c>
      <c r="H7351" s="7" t="n">
        <v>3</v>
      </c>
      <c r="I7351" s="7" t="n">
        <v>17</v>
      </c>
      <c r="J7351" s="7" t="n">
        <v>60453</v>
      </c>
      <c r="K7351" s="7" t="s">
        <v>655</v>
      </c>
      <c r="L7351" s="7" t="n">
        <v>2</v>
      </c>
      <c r="M7351" s="7" t="n">
        <v>0</v>
      </c>
    </row>
    <row r="7352" spans="1:13">
      <c r="A7352" t="s">
        <v>4</v>
      </c>
      <c r="B7352" s="4" t="s">
        <v>5</v>
      </c>
    </row>
    <row r="7353" spans="1:13">
      <c r="A7353" t="n">
        <v>74622</v>
      </c>
      <c r="B7353" s="40" t="n">
        <v>28</v>
      </c>
    </row>
    <row r="7354" spans="1:13">
      <c r="A7354" t="s">
        <v>4</v>
      </c>
      <c r="B7354" s="4" t="s">
        <v>5</v>
      </c>
      <c r="C7354" s="4" t="s">
        <v>7</v>
      </c>
      <c r="D7354" s="4" t="s">
        <v>11</v>
      </c>
      <c r="E7354" s="4" t="s">
        <v>11</v>
      </c>
      <c r="F7354" s="4" t="s">
        <v>7</v>
      </c>
    </row>
    <row r="7355" spans="1:13">
      <c r="A7355" t="n">
        <v>74623</v>
      </c>
      <c r="B7355" s="43" t="n">
        <v>25</v>
      </c>
      <c r="C7355" s="7" t="n">
        <v>1</v>
      </c>
      <c r="D7355" s="7" t="n">
        <v>60</v>
      </c>
      <c r="E7355" s="7" t="n">
        <v>640</v>
      </c>
      <c r="F7355" s="7" t="n">
        <v>2</v>
      </c>
    </row>
    <row r="7356" spans="1:13">
      <c r="A7356" t="s">
        <v>4</v>
      </c>
      <c r="B7356" s="4" t="s">
        <v>5</v>
      </c>
      <c r="C7356" s="4" t="s">
        <v>7</v>
      </c>
      <c r="D7356" s="4" t="s">
        <v>11</v>
      </c>
      <c r="E7356" s="4" t="s">
        <v>8</v>
      </c>
    </row>
    <row r="7357" spans="1:13">
      <c r="A7357" t="n">
        <v>74630</v>
      </c>
      <c r="B7357" s="38" t="n">
        <v>51</v>
      </c>
      <c r="C7357" s="7" t="n">
        <v>4</v>
      </c>
      <c r="D7357" s="7" t="n">
        <v>0</v>
      </c>
      <c r="E7357" s="7" t="s">
        <v>121</v>
      </c>
    </row>
    <row r="7358" spans="1:13">
      <c r="A7358" t="s">
        <v>4</v>
      </c>
      <c r="B7358" s="4" t="s">
        <v>5</v>
      </c>
      <c r="C7358" s="4" t="s">
        <v>11</v>
      </c>
    </row>
    <row r="7359" spans="1:13">
      <c r="A7359" t="n">
        <v>74644</v>
      </c>
      <c r="B7359" s="24" t="n">
        <v>16</v>
      </c>
      <c r="C7359" s="7" t="n">
        <v>0</v>
      </c>
    </row>
    <row r="7360" spans="1:13">
      <c r="A7360" t="s">
        <v>4</v>
      </c>
      <c r="B7360" s="4" t="s">
        <v>5</v>
      </c>
      <c r="C7360" s="4" t="s">
        <v>11</v>
      </c>
      <c r="D7360" s="4" t="s">
        <v>7</v>
      </c>
      <c r="E7360" s="4" t="s">
        <v>14</v>
      </c>
      <c r="F7360" s="4" t="s">
        <v>79</v>
      </c>
      <c r="G7360" s="4" t="s">
        <v>7</v>
      </c>
      <c r="H7360" s="4" t="s">
        <v>7</v>
      </c>
    </row>
    <row r="7361" spans="1:13">
      <c r="A7361" t="n">
        <v>74647</v>
      </c>
      <c r="B7361" s="39" t="n">
        <v>26</v>
      </c>
      <c r="C7361" s="7" t="n">
        <v>0</v>
      </c>
      <c r="D7361" s="7" t="n">
        <v>17</v>
      </c>
      <c r="E7361" s="7" t="n">
        <v>60454</v>
      </c>
      <c r="F7361" s="7" t="s">
        <v>656</v>
      </c>
      <c r="G7361" s="7" t="n">
        <v>2</v>
      </c>
      <c r="H7361" s="7" t="n">
        <v>0</v>
      </c>
    </row>
    <row r="7362" spans="1:13">
      <c r="A7362" t="s">
        <v>4</v>
      </c>
      <c r="B7362" s="4" t="s">
        <v>5</v>
      </c>
    </row>
    <row r="7363" spans="1:13">
      <c r="A7363" t="n">
        <v>74675</v>
      </c>
      <c r="B7363" s="40" t="n">
        <v>28</v>
      </c>
    </row>
    <row r="7364" spans="1:13">
      <c r="A7364" t="s">
        <v>4</v>
      </c>
      <c r="B7364" s="4" t="s">
        <v>5</v>
      </c>
      <c r="C7364" s="4" t="s">
        <v>7</v>
      </c>
      <c r="D7364" s="4" t="s">
        <v>11</v>
      </c>
      <c r="E7364" s="4" t="s">
        <v>11</v>
      </c>
      <c r="F7364" s="4" t="s">
        <v>7</v>
      </c>
    </row>
    <row r="7365" spans="1:13">
      <c r="A7365" t="n">
        <v>74676</v>
      </c>
      <c r="B7365" s="43" t="n">
        <v>25</v>
      </c>
      <c r="C7365" s="7" t="n">
        <v>1</v>
      </c>
      <c r="D7365" s="7" t="n">
        <v>65535</v>
      </c>
      <c r="E7365" s="7" t="n">
        <v>65535</v>
      </c>
      <c r="F7365" s="7" t="n">
        <v>0</v>
      </c>
    </row>
    <row r="7366" spans="1:13">
      <c r="A7366" t="s">
        <v>4</v>
      </c>
      <c r="B7366" s="4" t="s">
        <v>5</v>
      </c>
      <c r="C7366" s="4" t="s">
        <v>11</v>
      </c>
      <c r="D7366" s="4" t="s">
        <v>7</v>
      </c>
    </row>
    <row r="7367" spans="1:13">
      <c r="A7367" t="n">
        <v>74683</v>
      </c>
      <c r="B7367" s="44" t="n">
        <v>89</v>
      </c>
      <c r="C7367" s="7" t="n">
        <v>65533</v>
      </c>
      <c r="D7367" s="7" t="n">
        <v>1</v>
      </c>
    </row>
    <row r="7368" spans="1:13">
      <c r="A7368" t="s">
        <v>4</v>
      </c>
      <c r="B7368" s="4" t="s">
        <v>5</v>
      </c>
      <c r="C7368" s="4" t="s">
        <v>7</v>
      </c>
      <c r="D7368" s="4" t="s">
        <v>11</v>
      </c>
      <c r="E7368" s="4" t="s">
        <v>13</v>
      </c>
    </row>
    <row r="7369" spans="1:13">
      <c r="A7369" t="n">
        <v>74687</v>
      </c>
      <c r="B7369" s="17" t="n">
        <v>58</v>
      </c>
      <c r="C7369" s="7" t="n">
        <v>0</v>
      </c>
      <c r="D7369" s="7" t="n">
        <v>1000</v>
      </c>
      <c r="E7369" s="7" t="n">
        <v>1</v>
      </c>
    </row>
    <row r="7370" spans="1:13">
      <c r="A7370" t="s">
        <v>4</v>
      </c>
      <c r="B7370" s="4" t="s">
        <v>5</v>
      </c>
      <c r="C7370" s="4" t="s">
        <v>7</v>
      </c>
      <c r="D7370" s="4" t="s">
        <v>11</v>
      </c>
    </row>
    <row r="7371" spans="1:13">
      <c r="A7371" t="n">
        <v>74695</v>
      </c>
      <c r="B7371" s="17" t="n">
        <v>58</v>
      </c>
      <c r="C7371" s="7" t="n">
        <v>255</v>
      </c>
      <c r="D7371" s="7" t="n">
        <v>0</v>
      </c>
    </row>
    <row r="7372" spans="1:13">
      <c r="A7372" t="s">
        <v>4</v>
      </c>
      <c r="B7372" s="4" t="s">
        <v>5</v>
      </c>
      <c r="C7372" s="4" t="s">
        <v>7</v>
      </c>
      <c r="D7372" s="4" t="s">
        <v>7</v>
      </c>
      <c r="E7372" s="4" t="s">
        <v>7</v>
      </c>
      <c r="F7372" s="4" t="s">
        <v>7</v>
      </c>
    </row>
    <row r="7373" spans="1:13">
      <c r="A7373" t="n">
        <v>74699</v>
      </c>
      <c r="B7373" s="9" t="n">
        <v>14</v>
      </c>
      <c r="C7373" s="7" t="n">
        <v>0</v>
      </c>
      <c r="D7373" s="7" t="n">
        <v>64</v>
      </c>
      <c r="E7373" s="7" t="n">
        <v>0</v>
      </c>
      <c r="F7373" s="7" t="n">
        <v>0</v>
      </c>
    </row>
    <row r="7374" spans="1:13">
      <c r="A7374" t="s">
        <v>4</v>
      </c>
      <c r="B7374" s="4" t="s">
        <v>5</v>
      </c>
      <c r="C7374" s="4" t="s">
        <v>8</v>
      </c>
      <c r="D7374" s="4" t="s">
        <v>8</v>
      </c>
    </row>
    <row r="7375" spans="1:13">
      <c r="A7375" t="n">
        <v>74704</v>
      </c>
      <c r="B7375" s="46" t="n">
        <v>70</v>
      </c>
      <c r="C7375" s="7" t="s">
        <v>112</v>
      </c>
      <c r="D7375" s="7" t="s">
        <v>420</v>
      </c>
    </row>
    <row r="7376" spans="1:13">
      <c r="A7376" t="s">
        <v>4</v>
      </c>
      <c r="B7376" s="4" t="s">
        <v>5</v>
      </c>
      <c r="C7376" s="4" t="s">
        <v>14</v>
      </c>
    </row>
    <row r="7377" spans="1:8">
      <c r="A7377" t="n">
        <v>74719</v>
      </c>
      <c r="B7377" s="37" t="n">
        <v>15</v>
      </c>
      <c r="C7377" s="7" t="n">
        <v>16384</v>
      </c>
    </row>
    <row r="7378" spans="1:8">
      <c r="A7378" t="s">
        <v>4</v>
      </c>
      <c r="B7378" s="4" t="s">
        <v>5</v>
      </c>
      <c r="C7378" s="4" t="s">
        <v>11</v>
      </c>
      <c r="D7378" s="4" t="s">
        <v>13</v>
      </c>
      <c r="E7378" s="4" t="s">
        <v>13</v>
      </c>
      <c r="F7378" s="4" t="s">
        <v>13</v>
      </c>
      <c r="G7378" s="4" t="s">
        <v>13</v>
      </c>
    </row>
    <row r="7379" spans="1:8">
      <c r="A7379" t="n">
        <v>74724</v>
      </c>
      <c r="B7379" s="32" t="n">
        <v>46</v>
      </c>
      <c r="C7379" s="7" t="n">
        <v>0</v>
      </c>
      <c r="D7379" s="7" t="n">
        <v>-1.75999999046326</v>
      </c>
      <c r="E7379" s="7" t="n">
        <v>-0.5</v>
      </c>
      <c r="F7379" s="7" t="n">
        <v>-10.6400003433228</v>
      </c>
      <c r="G7379" s="7" t="n">
        <v>215.100006103516</v>
      </c>
    </row>
    <row r="7380" spans="1:8">
      <c r="A7380" t="s">
        <v>4</v>
      </c>
      <c r="B7380" s="4" t="s">
        <v>5</v>
      </c>
      <c r="C7380" s="4" t="s">
        <v>11</v>
      </c>
      <c r="D7380" s="4" t="s">
        <v>7</v>
      </c>
      <c r="E7380" s="4" t="s">
        <v>8</v>
      </c>
      <c r="F7380" s="4" t="s">
        <v>13</v>
      </c>
      <c r="G7380" s="4" t="s">
        <v>13</v>
      </c>
      <c r="H7380" s="4" t="s">
        <v>13</v>
      </c>
    </row>
    <row r="7381" spans="1:8">
      <c r="A7381" t="n">
        <v>74743</v>
      </c>
      <c r="B7381" s="33" t="n">
        <v>48</v>
      </c>
      <c r="C7381" s="7" t="n">
        <v>0</v>
      </c>
      <c r="D7381" s="7" t="n">
        <v>0</v>
      </c>
      <c r="E7381" s="7" t="s">
        <v>63</v>
      </c>
      <c r="F7381" s="7" t="n">
        <v>0</v>
      </c>
      <c r="G7381" s="7" t="n">
        <v>1</v>
      </c>
      <c r="H7381" s="7" t="n">
        <v>0</v>
      </c>
    </row>
    <row r="7382" spans="1:8">
      <c r="A7382" t="s">
        <v>4</v>
      </c>
      <c r="B7382" s="4" t="s">
        <v>5</v>
      </c>
      <c r="C7382" s="4" t="s">
        <v>7</v>
      </c>
      <c r="D7382" s="4" t="s">
        <v>11</v>
      </c>
      <c r="E7382" s="4" t="s">
        <v>8</v>
      </c>
      <c r="F7382" s="4" t="s">
        <v>8</v>
      </c>
      <c r="G7382" s="4" t="s">
        <v>8</v>
      </c>
      <c r="H7382" s="4" t="s">
        <v>8</v>
      </c>
    </row>
    <row r="7383" spans="1:8">
      <c r="A7383" t="n">
        <v>74769</v>
      </c>
      <c r="B7383" s="38" t="n">
        <v>51</v>
      </c>
      <c r="C7383" s="7" t="n">
        <v>3</v>
      </c>
      <c r="D7383" s="7" t="n">
        <v>0</v>
      </c>
      <c r="E7383" s="7" t="s">
        <v>136</v>
      </c>
      <c r="F7383" s="7" t="s">
        <v>87</v>
      </c>
      <c r="G7383" s="7" t="s">
        <v>86</v>
      </c>
      <c r="H7383" s="7" t="s">
        <v>87</v>
      </c>
    </row>
    <row r="7384" spans="1:8">
      <c r="A7384" t="s">
        <v>4</v>
      </c>
      <c r="B7384" s="4" t="s">
        <v>5</v>
      </c>
      <c r="C7384" s="4" t="s">
        <v>11</v>
      </c>
      <c r="D7384" s="4" t="s">
        <v>13</v>
      </c>
      <c r="E7384" s="4" t="s">
        <v>13</v>
      </c>
      <c r="F7384" s="4" t="s">
        <v>13</v>
      </c>
      <c r="G7384" s="4" t="s">
        <v>13</v>
      </c>
    </row>
    <row r="7385" spans="1:8">
      <c r="A7385" t="n">
        <v>74782</v>
      </c>
      <c r="B7385" s="32" t="n">
        <v>46</v>
      </c>
      <c r="C7385" s="7" t="n">
        <v>7</v>
      </c>
      <c r="D7385" s="7" t="n">
        <v>-1.01999998092651</v>
      </c>
      <c r="E7385" s="7" t="n">
        <v>-0.5</v>
      </c>
      <c r="F7385" s="7" t="n">
        <v>-11.0900001525879</v>
      </c>
      <c r="G7385" s="7" t="n">
        <v>197.899993896484</v>
      </c>
    </row>
    <row r="7386" spans="1:8">
      <c r="A7386" t="s">
        <v>4</v>
      </c>
      <c r="B7386" s="4" t="s">
        <v>5</v>
      </c>
      <c r="C7386" s="4" t="s">
        <v>11</v>
      </c>
      <c r="D7386" s="4" t="s">
        <v>7</v>
      </c>
      <c r="E7386" s="4" t="s">
        <v>8</v>
      </c>
      <c r="F7386" s="4" t="s">
        <v>13</v>
      </c>
      <c r="G7386" s="4" t="s">
        <v>13</v>
      </c>
      <c r="H7386" s="4" t="s">
        <v>13</v>
      </c>
    </row>
    <row r="7387" spans="1:8">
      <c r="A7387" t="n">
        <v>74801</v>
      </c>
      <c r="B7387" s="33" t="n">
        <v>48</v>
      </c>
      <c r="C7387" s="7" t="n">
        <v>7</v>
      </c>
      <c r="D7387" s="7" t="n">
        <v>0</v>
      </c>
      <c r="E7387" s="7" t="s">
        <v>63</v>
      </c>
      <c r="F7387" s="7" t="n">
        <v>0</v>
      </c>
      <c r="G7387" s="7" t="n">
        <v>1</v>
      </c>
      <c r="H7387" s="7" t="n">
        <v>0</v>
      </c>
    </row>
    <row r="7388" spans="1:8">
      <c r="A7388" t="s">
        <v>4</v>
      </c>
      <c r="B7388" s="4" t="s">
        <v>5</v>
      </c>
      <c r="C7388" s="4" t="s">
        <v>7</v>
      </c>
      <c r="D7388" s="4" t="s">
        <v>11</v>
      </c>
      <c r="E7388" s="4" t="s">
        <v>8</v>
      </c>
      <c r="F7388" s="4" t="s">
        <v>8</v>
      </c>
      <c r="G7388" s="4" t="s">
        <v>8</v>
      </c>
      <c r="H7388" s="4" t="s">
        <v>8</v>
      </c>
    </row>
    <row r="7389" spans="1:8">
      <c r="A7389" t="n">
        <v>74827</v>
      </c>
      <c r="B7389" s="38" t="n">
        <v>51</v>
      </c>
      <c r="C7389" s="7" t="n">
        <v>3</v>
      </c>
      <c r="D7389" s="7" t="n">
        <v>7</v>
      </c>
      <c r="E7389" s="7" t="s">
        <v>407</v>
      </c>
      <c r="F7389" s="7" t="s">
        <v>109</v>
      </c>
      <c r="G7389" s="7" t="s">
        <v>17</v>
      </c>
      <c r="H7389" s="7" t="s">
        <v>17</v>
      </c>
    </row>
    <row r="7390" spans="1:8">
      <c r="A7390" t="s">
        <v>4</v>
      </c>
      <c r="B7390" s="4" t="s">
        <v>5</v>
      </c>
      <c r="C7390" s="4" t="s">
        <v>7</v>
      </c>
      <c r="D7390" s="4" t="s">
        <v>11</v>
      </c>
      <c r="E7390" s="4" t="s">
        <v>13</v>
      </c>
      <c r="F7390" s="4" t="s">
        <v>11</v>
      </c>
      <c r="G7390" s="4" t="s">
        <v>14</v>
      </c>
      <c r="H7390" s="4" t="s">
        <v>14</v>
      </c>
      <c r="I7390" s="4" t="s">
        <v>11</v>
      </c>
      <c r="J7390" s="4" t="s">
        <v>11</v>
      </c>
      <c r="K7390" s="4" t="s">
        <v>14</v>
      </c>
      <c r="L7390" s="4" t="s">
        <v>14</v>
      </c>
      <c r="M7390" s="4" t="s">
        <v>14</v>
      </c>
      <c r="N7390" s="4" t="s">
        <v>14</v>
      </c>
      <c r="O7390" s="4" t="s">
        <v>8</v>
      </c>
    </row>
    <row r="7391" spans="1:8">
      <c r="A7391" t="n">
        <v>74837</v>
      </c>
      <c r="B7391" s="14" t="n">
        <v>50</v>
      </c>
      <c r="C7391" s="7" t="n">
        <v>0</v>
      </c>
      <c r="D7391" s="7" t="n">
        <v>2203</v>
      </c>
      <c r="E7391" s="7" t="n">
        <v>0.800000011920929</v>
      </c>
      <c r="F7391" s="7" t="n">
        <v>0</v>
      </c>
      <c r="G7391" s="7" t="n">
        <v>0</v>
      </c>
      <c r="H7391" s="7" t="n">
        <v>-1069547520</v>
      </c>
      <c r="I7391" s="7" t="n">
        <v>0</v>
      </c>
      <c r="J7391" s="7" t="n">
        <v>65533</v>
      </c>
      <c r="K7391" s="7" t="n">
        <v>0</v>
      </c>
      <c r="L7391" s="7" t="n">
        <v>0</v>
      </c>
      <c r="M7391" s="7" t="n">
        <v>0</v>
      </c>
      <c r="N7391" s="7" t="n">
        <v>0</v>
      </c>
      <c r="O7391" s="7" t="s">
        <v>17</v>
      </c>
    </row>
    <row r="7392" spans="1:8">
      <c r="A7392" t="s">
        <v>4</v>
      </c>
      <c r="B7392" s="4" t="s">
        <v>5</v>
      </c>
      <c r="C7392" s="4" t="s">
        <v>11</v>
      </c>
    </row>
    <row r="7393" spans="1:15">
      <c r="A7393" t="n">
        <v>74876</v>
      </c>
      <c r="B7393" s="24" t="n">
        <v>16</v>
      </c>
      <c r="C7393" s="7" t="n">
        <v>1000</v>
      </c>
    </row>
    <row r="7394" spans="1:15">
      <c r="A7394" t="s">
        <v>4</v>
      </c>
      <c r="B7394" s="4" t="s">
        <v>5</v>
      </c>
      <c r="C7394" s="4" t="s">
        <v>7</v>
      </c>
      <c r="D7394" s="4" t="s">
        <v>7</v>
      </c>
      <c r="E7394" s="4" t="s">
        <v>13</v>
      </c>
      <c r="F7394" s="4" t="s">
        <v>13</v>
      </c>
      <c r="G7394" s="4" t="s">
        <v>13</v>
      </c>
      <c r="H7394" s="4" t="s">
        <v>11</v>
      </c>
    </row>
    <row r="7395" spans="1:15">
      <c r="A7395" t="n">
        <v>74879</v>
      </c>
      <c r="B7395" s="35" t="n">
        <v>45</v>
      </c>
      <c r="C7395" s="7" t="n">
        <v>2</v>
      </c>
      <c r="D7395" s="7" t="n">
        <v>3</v>
      </c>
      <c r="E7395" s="7" t="n">
        <v>-1.16999995708466</v>
      </c>
      <c r="F7395" s="7" t="n">
        <v>2.6800000667572</v>
      </c>
      <c r="G7395" s="7" t="n">
        <v>-13.039999961853</v>
      </c>
      <c r="H7395" s="7" t="n">
        <v>0</v>
      </c>
    </row>
    <row r="7396" spans="1:15">
      <c r="A7396" t="s">
        <v>4</v>
      </c>
      <c r="B7396" s="4" t="s">
        <v>5</v>
      </c>
      <c r="C7396" s="4" t="s">
        <v>7</v>
      </c>
      <c r="D7396" s="4" t="s">
        <v>7</v>
      </c>
      <c r="E7396" s="4" t="s">
        <v>13</v>
      </c>
      <c r="F7396" s="4" t="s">
        <v>13</v>
      </c>
      <c r="G7396" s="4" t="s">
        <v>13</v>
      </c>
      <c r="H7396" s="4" t="s">
        <v>11</v>
      </c>
      <c r="I7396" s="4" t="s">
        <v>7</v>
      </c>
    </row>
    <row r="7397" spans="1:15">
      <c r="A7397" t="n">
        <v>74896</v>
      </c>
      <c r="B7397" s="35" t="n">
        <v>45</v>
      </c>
      <c r="C7397" s="7" t="n">
        <v>4</v>
      </c>
      <c r="D7397" s="7" t="n">
        <v>3</v>
      </c>
      <c r="E7397" s="7" t="n">
        <v>345.130004882813</v>
      </c>
      <c r="F7397" s="7" t="n">
        <v>232.669998168945</v>
      </c>
      <c r="G7397" s="7" t="n">
        <v>0</v>
      </c>
      <c r="H7397" s="7" t="n">
        <v>0</v>
      </c>
      <c r="I7397" s="7" t="n">
        <v>0</v>
      </c>
    </row>
    <row r="7398" spans="1:15">
      <c r="A7398" t="s">
        <v>4</v>
      </c>
      <c r="B7398" s="4" t="s">
        <v>5</v>
      </c>
      <c r="C7398" s="4" t="s">
        <v>7</v>
      </c>
      <c r="D7398" s="4" t="s">
        <v>7</v>
      </c>
      <c r="E7398" s="4" t="s">
        <v>13</v>
      </c>
      <c r="F7398" s="4" t="s">
        <v>11</v>
      </c>
    </row>
    <row r="7399" spans="1:15">
      <c r="A7399" t="n">
        <v>74914</v>
      </c>
      <c r="B7399" s="35" t="n">
        <v>45</v>
      </c>
      <c r="C7399" s="7" t="n">
        <v>5</v>
      </c>
      <c r="D7399" s="7" t="n">
        <v>3</v>
      </c>
      <c r="E7399" s="7" t="n">
        <v>5.80000019073486</v>
      </c>
      <c r="F7399" s="7" t="n">
        <v>0</v>
      </c>
    </row>
    <row r="7400" spans="1:15">
      <c r="A7400" t="s">
        <v>4</v>
      </c>
      <c r="B7400" s="4" t="s">
        <v>5</v>
      </c>
      <c r="C7400" s="4" t="s">
        <v>7</v>
      </c>
      <c r="D7400" s="4" t="s">
        <v>7</v>
      </c>
      <c r="E7400" s="4" t="s">
        <v>13</v>
      </c>
      <c r="F7400" s="4" t="s">
        <v>11</v>
      </c>
    </row>
    <row r="7401" spans="1:15">
      <c r="A7401" t="n">
        <v>74923</v>
      </c>
      <c r="B7401" s="35" t="n">
        <v>45</v>
      </c>
      <c r="C7401" s="7" t="n">
        <v>11</v>
      </c>
      <c r="D7401" s="7" t="n">
        <v>3</v>
      </c>
      <c r="E7401" s="7" t="n">
        <v>25.7999992370605</v>
      </c>
      <c r="F7401" s="7" t="n">
        <v>0</v>
      </c>
    </row>
    <row r="7402" spans="1:15">
      <c r="A7402" t="s">
        <v>4</v>
      </c>
      <c r="B7402" s="4" t="s">
        <v>5</v>
      </c>
      <c r="C7402" s="4" t="s">
        <v>7</v>
      </c>
      <c r="D7402" s="4" t="s">
        <v>7</v>
      </c>
      <c r="E7402" s="4" t="s">
        <v>13</v>
      </c>
      <c r="F7402" s="4" t="s">
        <v>13</v>
      </c>
      <c r="G7402" s="4" t="s">
        <v>13</v>
      </c>
      <c r="H7402" s="4" t="s">
        <v>11</v>
      </c>
    </row>
    <row r="7403" spans="1:15">
      <c r="A7403" t="n">
        <v>74932</v>
      </c>
      <c r="B7403" s="35" t="n">
        <v>45</v>
      </c>
      <c r="C7403" s="7" t="n">
        <v>2</v>
      </c>
      <c r="D7403" s="7" t="n">
        <v>3</v>
      </c>
      <c r="E7403" s="7" t="n">
        <v>-1.36000001430511</v>
      </c>
      <c r="F7403" s="7" t="n">
        <v>0.0599999986588955</v>
      </c>
      <c r="G7403" s="7" t="n">
        <v>-10.8400001525879</v>
      </c>
      <c r="H7403" s="7" t="n">
        <v>7000</v>
      </c>
    </row>
    <row r="7404" spans="1:15">
      <c r="A7404" t="s">
        <v>4</v>
      </c>
      <c r="B7404" s="4" t="s">
        <v>5</v>
      </c>
      <c r="C7404" s="4" t="s">
        <v>7</v>
      </c>
      <c r="D7404" s="4" t="s">
        <v>7</v>
      </c>
      <c r="E7404" s="4" t="s">
        <v>13</v>
      </c>
      <c r="F7404" s="4" t="s">
        <v>13</v>
      </c>
      <c r="G7404" s="4" t="s">
        <v>13</v>
      </c>
      <c r="H7404" s="4" t="s">
        <v>11</v>
      </c>
      <c r="I7404" s="4" t="s">
        <v>7</v>
      </c>
    </row>
    <row r="7405" spans="1:15">
      <c r="A7405" t="n">
        <v>74949</v>
      </c>
      <c r="B7405" s="35" t="n">
        <v>45</v>
      </c>
      <c r="C7405" s="7" t="n">
        <v>4</v>
      </c>
      <c r="D7405" s="7" t="n">
        <v>3</v>
      </c>
      <c r="E7405" s="7" t="n">
        <v>12.6199998855591</v>
      </c>
      <c r="F7405" s="7" t="n">
        <v>213.270004272461</v>
      </c>
      <c r="G7405" s="7" t="n">
        <v>0</v>
      </c>
      <c r="H7405" s="7" t="n">
        <v>7000</v>
      </c>
      <c r="I7405" s="7" t="n">
        <v>1</v>
      </c>
    </row>
    <row r="7406" spans="1:15">
      <c r="A7406" t="s">
        <v>4</v>
      </c>
      <c r="B7406" s="4" t="s">
        <v>5</v>
      </c>
      <c r="C7406" s="4" t="s">
        <v>7</v>
      </c>
      <c r="D7406" s="4" t="s">
        <v>7</v>
      </c>
      <c r="E7406" s="4" t="s">
        <v>13</v>
      </c>
      <c r="F7406" s="4" t="s">
        <v>11</v>
      </c>
    </row>
    <row r="7407" spans="1:15">
      <c r="A7407" t="n">
        <v>74967</v>
      </c>
      <c r="B7407" s="35" t="n">
        <v>45</v>
      </c>
      <c r="C7407" s="7" t="n">
        <v>5</v>
      </c>
      <c r="D7407" s="7" t="n">
        <v>3</v>
      </c>
      <c r="E7407" s="7" t="n">
        <v>4.80000019073486</v>
      </c>
      <c r="F7407" s="7" t="n">
        <v>7000</v>
      </c>
    </row>
    <row r="7408" spans="1:15">
      <c r="A7408" t="s">
        <v>4</v>
      </c>
      <c r="B7408" s="4" t="s">
        <v>5</v>
      </c>
      <c r="C7408" s="4" t="s">
        <v>7</v>
      </c>
      <c r="D7408" s="4" t="s">
        <v>11</v>
      </c>
      <c r="E7408" s="4" t="s">
        <v>13</v>
      </c>
    </row>
    <row r="7409" spans="1:9">
      <c r="A7409" t="n">
        <v>74976</v>
      </c>
      <c r="B7409" s="17" t="n">
        <v>58</v>
      </c>
      <c r="C7409" s="7" t="n">
        <v>100</v>
      </c>
      <c r="D7409" s="7" t="n">
        <v>1000</v>
      </c>
      <c r="E7409" s="7" t="n">
        <v>1</v>
      </c>
    </row>
    <row r="7410" spans="1:9">
      <c r="A7410" t="s">
        <v>4</v>
      </c>
      <c r="B7410" s="4" t="s">
        <v>5</v>
      </c>
      <c r="C7410" s="4" t="s">
        <v>7</v>
      </c>
      <c r="D7410" s="4" t="s">
        <v>11</v>
      </c>
    </row>
    <row r="7411" spans="1:9">
      <c r="A7411" t="n">
        <v>74984</v>
      </c>
      <c r="B7411" s="17" t="n">
        <v>58</v>
      </c>
      <c r="C7411" s="7" t="n">
        <v>255</v>
      </c>
      <c r="D7411" s="7" t="n">
        <v>0</v>
      </c>
    </row>
    <row r="7412" spans="1:9">
      <c r="A7412" t="s">
        <v>4</v>
      </c>
      <c r="B7412" s="4" t="s">
        <v>5</v>
      </c>
      <c r="C7412" s="4" t="s">
        <v>7</v>
      </c>
      <c r="D7412" s="4" t="s">
        <v>11</v>
      </c>
    </row>
    <row r="7413" spans="1:9">
      <c r="A7413" t="n">
        <v>74988</v>
      </c>
      <c r="B7413" s="35" t="n">
        <v>45</v>
      </c>
      <c r="C7413" s="7" t="n">
        <v>7</v>
      </c>
      <c r="D7413" s="7" t="n">
        <v>255</v>
      </c>
    </row>
    <row r="7414" spans="1:9">
      <c r="A7414" t="s">
        <v>4</v>
      </c>
      <c r="B7414" s="4" t="s">
        <v>5</v>
      </c>
      <c r="C7414" s="4" t="s">
        <v>7</v>
      </c>
      <c r="D7414" s="4" t="s">
        <v>11</v>
      </c>
      <c r="E7414" s="4" t="s">
        <v>13</v>
      </c>
    </row>
    <row r="7415" spans="1:9">
      <c r="A7415" t="n">
        <v>74992</v>
      </c>
      <c r="B7415" s="17" t="n">
        <v>58</v>
      </c>
      <c r="C7415" s="7" t="n">
        <v>101</v>
      </c>
      <c r="D7415" s="7" t="n">
        <v>500</v>
      </c>
      <c r="E7415" s="7" t="n">
        <v>1</v>
      </c>
    </row>
    <row r="7416" spans="1:9">
      <c r="A7416" t="s">
        <v>4</v>
      </c>
      <c r="B7416" s="4" t="s">
        <v>5</v>
      </c>
      <c r="C7416" s="4" t="s">
        <v>7</v>
      </c>
      <c r="D7416" s="4" t="s">
        <v>11</v>
      </c>
    </row>
    <row r="7417" spans="1:9">
      <c r="A7417" t="n">
        <v>75000</v>
      </c>
      <c r="B7417" s="17" t="n">
        <v>58</v>
      </c>
      <c r="C7417" s="7" t="n">
        <v>254</v>
      </c>
      <c r="D7417" s="7" t="n">
        <v>0</v>
      </c>
    </row>
    <row r="7418" spans="1:9">
      <c r="A7418" t="s">
        <v>4</v>
      </c>
      <c r="B7418" s="4" t="s">
        <v>5</v>
      </c>
      <c r="C7418" s="4" t="s">
        <v>7</v>
      </c>
    </row>
    <row r="7419" spans="1:9">
      <c r="A7419" t="n">
        <v>75004</v>
      </c>
      <c r="B7419" s="31" t="n">
        <v>116</v>
      </c>
      <c r="C7419" s="7" t="n">
        <v>0</v>
      </c>
    </row>
    <row r="7420" spans="1:9">
      <c r="A7420" t="s">
        <v>4</v>
      </c>
      <c r="B7420" s="4" t="s">
        <v>5</v>
      </c>
      <c r="C7420" s="4" t="s">
        <v>7</v>
      </c>
      <c r="D7420" s="4" t="s">
        <v>11</v>
      </c>
    </row>
    <row r="7421" spans="1:9">
      <c r="A7421" t="n">
        <v>75006</v>
      </c>
      <c r="B7421" s="31" t="n">
        <v>116</v>
      </c>
      <c r="C7421" s="7" t="n">
        <v>2</v>
      </c>
      <c r="D7421" s="7" t="n">
        <v>1</v>
      </c>
    </row>
    <row r="7422" spans="1:9">
      <c r="A7422" t="s">
        <v>4</v>
      </c>
      <c r="B7422" s="4" t="s">
        <v>5</v>
      </c>
      <c r="C7422" s="4" t="s">
        <v>7</v>
      </c>
      <c r="D7422" s="4" t="s">
        <v>14</v>
      </c>
    </row>
    <row r="7423" spans="1:9">
      <c r="A7423" t="n">
        <v>75010</v>
      </c>
      <c r="B7423" s="31" t="n">
        <v>116</v>
      </c>
      <c r="C7423" s="7" t="n">
        <v>5</v>
      </c>
      <c r="D7423" s="7" t="n">
        <v>1092616192</v>
      </c>
    </row>
    <row r="7424" spans="1:9">
      <c r="A7424" t="s">
        <v>4</v>
      </c>
      <c r="B7424" s="4" t="s">
        <v>5</v>
      </c>
      <c r="C7424" s="4" t="s">
        <v>7</v>
      </c>
      <c r="D7424" s="4" t="s">
        <v>11</v>
      </c>
    </row>
    <row r="7425" spans="1:5">
      <c r="A7425" t="n">
        <v>75016</v>
      </c>
      <c r="B7425" s="31" t="n">
        <v>116</v>
      </c>
      <c r="C7425" s="7" t="n">
        <v>6</v>
      </c>
      <c r="D7425" s="7" t="n">
        <v>1</v>
      </c>
    </row>
    <row r="7426" spans="1:5">
      <c r="A7426" t="s">
        <v>4</v>
      </c>
      <c r="B7426" s="4" t="s">
        <v>5</v>
      </c>
      <c r="C7426" s="4" t="s">
        <v>7</v>
      </c>
      <c r="D7426" s="4" t="s">
        <v>7</v>
      </c>
      <c r="E7426" s="4" t="s">
        <v>13</v>
      </c>
      <c r="F7426" s="4" t="s">
        <v>13</v>
      </c>
      <c r="G7426" s="4" t="s">
        <v>13</v>
      </c>
      <c r="H7426" s="4" t="s">
        <v>11</v>
      </c>
    </row>
    <row r="7427" spans="1:5">
      <c r="A7427" t="n">
        <v>75020</v>
      </c>
      <c r="B7427" s="35" t="n">
        <v>45</v>
      </c>
      <c r="C7427" s="7" t="n">
        <v>2</v>
      </c>
      <c r="D7427" s="7" t="n">
        <v>3</v>
      </c>
      <c r="E7427" s="7" t="n">
        <v>-1.02999997138977</v>
      </c>
      <c r="F7427" s="7" t="n">
        <v>0.189999997615814</v>
      </c>
      <c r="G7427" s="7" t="n">
        <v>-11.1099996566772</v>
      </c>
      <c r="H7427" s="7" t="n">
        <v>0</v>
      </c>
    </row>
    <row r="7428" spans="1:5">
      <c r="A7428" t="s">
        <v>4</v>
      </c>
      <c r="B7428" s="4" t="s">
        <v>5</v>
      </c>
      <c r="C7428" s="4" t="s">
        <v>7</v>
      </c>
      <c r="D7428" s="4" t="s">
        <v>7</v>
      </c>
      <c r="E7428" s="4" t="s">
        <v>13</v>
      </c>
      <c r="F7428" s="4" t="s">
        <v>13</v>
      </c>
      <c r="G7428" s="4" t="s">
        <v>13</v>
      </c>
      <c r="H7428" s="4" t="s">
        <v>11</v>
      </c>
      <c r="I7428" s="4" t="s">
        <v>7</v>
      </c>
    </row>
    <row r="7429" spans="1:5">
      <c r="A7429" t="n">
        <v>75037</v>
      </c>
      <c r="B7429" s="35" t="n">
        <v>45</v>
      </c>
      <c r="C7429" s="7" t="n">
        <v>4</v>
      </c>
      <c r="D7429" s="7" t="n">
        <v>3</v>
      </c>
      <c r="E7429" s="7" t="n">
        <v>354.269989013672</v>
      </c>
      <c r="F7429" s="7" t="n">
        <v>207.949996948242</v>
      </c>
      <c r="G7429" s="7" t="n">
        <v>-5</v>
      </c>
      <c r="H7429" s="7" t="n">
        <v>0</v>
      </c>
      <c r="I7429" s="7" t="n">
        <v>0</v>
      </c>
    </row>
    <row r="7430" spans="1:5">
      <c r="A7430" t="s">
        <v>4</v>
      </c>
      <c r="B7430" s="4" t="s">
        <v>5</v>
      </c>
      <c r="C7430" s="4" t="s">
        <v>7</v>
      </c>
      <c r="D7430" s="4" t="s">
        <v>7</v>
      </c>
      <c r="E7430" s="4" t="s">
        <v>13</v>
      </c>
      <c r="F7430" s="4" t="s">
        <v>11</v>
      </c>
    </row>
    <row r="7431" spans="1:5">
      <c r="A7431" t="n">
        <v>75055</v>
      </c>
      <c r="B7431" s="35" t="n">
        <v>45</v>
      </c>
      <c r="C7431" s="7" t="n">
        <v>5</v>
      </c>
      <c r="D7431" s="7" t="n">
        <v>3</v>
      </c>
      <c r="E7431" s="7" t="n">
        <v>1.5</v>
      </c>
      <c r="F7431" s="7" t="n">
        <v>0</v>
      </c>
    </row>
    <row r="7432" spans="1:5">
      <c r="A7432" t="s">
        <v>4</v>
      </c>
      <c r="B7432" s="4" t="s">
        <v>5</v>
      </c>
      <c r="C7432" s="4" t="s">
        <v>7</v>
      </c>
      <c r="D7432" s="4" t="s">
        <v>7</v>
      </c>
      <c r="E7432" s="4" t="s">
        <v>13</v>
      </c>
      <c r="F7432" s="4" t="s">
        <v>11</v>
      </c>
    </row>
    <row r="7433" spans="1:5">
      <c r="A7433" t="n">
        <v>75064</v>
      </c>
      <c r="B7433" s="35" t="n">
        <v>45</v>
      </c>
      <c r="C7433" s="7" t="n">
        <v>11</v>
      </c>
      <c r="D7433" s="7" t="n">
        <v>3</v>
      </c>
      <c r="E7433" s="7" t="n">
        <v>25.7999992370605</v>
      </c>
      <c r="F7433" s="7" t="n">
        <v>0</v>
      </c>
    </row>
    <row r="7434" spans="1:5">
      <c r="A7434" t="s">
        <v>4</v>
      </c>
      <c r="B7434" s="4" t="s">
        <v>5</v>
      </c>
      <c r="C7434" s="4" t="s">
        <v>7</v>
      </c>
      <c r="D7434" s="4" t="s">
        <v>7</v>
      </c>
      <c r="E7434" s="4" t="s">
        <v>13</v>
      </c>
      <c r="F7434" s="4" t="s">
        <v>13</v>
      </c>
      <c r="G7434" s="4" t="s">
        <v>13</v>
      </c>
      <c r="H7434" s="4" t="s">
        <v>11</v>
      </c>
      <c r="I7434" s="4" t="s">
        <v>7</v>
      </c>
    </row>
    <row r="7435" spans="1:5">
      <c r="A7435" t="n">
        <v>75073</v>
      </c>
      <c r="B7435" s="35" t="n">
        <v>45</v>
      </c>
      <c r="C7435" s="7" t="n">
        <v>4</v>
      </c>
      <c r="D7435" s="7" t="n">
        <v>3</v>
      </c>
      <c r="E7435" s="7" t="n">
        <v>5.90000009536743</v>
      </c>
      <c r="F7435" s="7" t="n">
        <v>233.860000610352</v>
      </c>
      <c r="G7435" s="7" t="n">
        <v>-5</v>
      </c>
      <c r="H7435" s="7" t="n">
        <v>25000</v>
      </c>
      <c r="I7435" s="7" t="n">
        <v>1</v>
      </c>
    </row>
    <row r="7436" spans="1:5">
      <c r="A7436" t="s">
        <v>4</v>
      </c>
      <c r="B7436" s="4" t="s">
        <v>5</v>
      </c>
      <c r="C7436" s="4" t="s">
        <v>7</v>
      </c>
      <c r="D7436" s="4" t="s">
        <v>11</v>
      </c>
    </row>
    <row r="7437" spans="1:5">
      <c r="A7437" t="n">
        <v>75091</v>
      </c>
      <c r="B7437" s="17" t="n">
        <v>58</v>
      </c>
      <c r="C7437" s="7" t="n">
        <v>255</v>
      </c>
      <c r="D7437" s="7" t="n">
        <v>0</v>
      </c>
    </row>
    <row r="7438" spans="1:5">
      <c r="A7438" t="s">
        <v>4</v>
      </c>
      <c r="B7438" s="4" t="s">
        <v>5</v>
      </c>
      <c r="C7438" s="4" t="s">
        <v>7</v>
      </c>
      <c r="D7438" s="4" t="s">
        <v>11</v>
      </c>
      <c r="E7438" s="4" t="s">
        <v>8</v>
      </c>
    </row>
    <row r="7439" spans="1:5">
      <c r="A7439" t="n">
        <v>75095</v>
      </c>
      <c r="B7439" s="38" t="n">
        <v>51</v>
      </c>
      <c r="C7439" s="7" t="n">
        <v>4</v>
      </c>
      <c r="D7439" s="7" t="n">
        <v>7</v>
      </c>
      <c r="E7439" s="7" t="s">
        <v>227</v>
      </c>
    </row>
    <row r="7440" spans="1:5">
      <c r="A7440" t="s">
        <v>4</v>
      </c>
      <c r="B7440" s="4" t="s">
        <v>5</v>
      </c>
      <c r="C7440" s="4" t="s">
        <v>11</v>
      </c>
    </row>
    <row r="7441" spans="1:9">
      <c r="A7441" t="n">
        <v>75109</v>
      </c>
      <c r="B7441" s="24" t="n">
        <v>16</v>
      </c>
      <c r="C7441" s="7" t="n">
        <v>0</v>
      </c>
    </row>
    <row r="7442" spans="1:9">
      <c r="A7442" t="s">
        <v>4</v>
      </c>
      <c r="B7442" s="4" t="s">
        <v>5</v>
      </c>
      <c r="C7442" s="4" t="s">
        <v>11</v>
      </c>
      <c r="D7442" s="4" t="s">
        <v>7</v>
      </c>
      <c r="E7442" s="4" t="s">
        <v>14</v>
      </c>
      <c r="F7442" s="4" t="s">
        <v>79</v>
      </c>
      <c r="G7442" s="4" t="s">
        <v>7</v>
      </c>
      <c r="H7442" s="4" t="s">
        <v>7</v>
      </c>
      <c r="I7442" s="4" t="s">
        <v>7</v>
      </c>
      <c r="J7442" s="4" t="s">
        <v>14</v>
      </c>
      <c r="K7442" s="4" t="s">
        <v>79</v>
      </c>
      <c r="L7442" s="4" t="s">
        <v>7</v>
      </c>
      <c r="M7442" s="4" t="s">
        <v>7</v>
      </c>
    </row>
    <row r="7443" spans="1:9">
      <c r="A7443" t="n">
        <v>75112</v>
      </c>
      <c r="B7443" s="39" t="n">
        <v>26</v>
      </c>
      <c r="C7443" s="7" t="n">
        <v>7</v>
      </c>
      <c r="D7443" s="7" t="n">
        <v>17</v>
      </c>
      <c r="E7443" s="7" t="n">
        <v>60455</v>
      </c>
      <c r="F7443" s="7" t="s">
        <v>657</v>
      </c>
      <c r="G7443" s="7" t="n">
        <v>2</v>
      </c>
      <c r="H7443" s="7" t="n">
        <v>3</v>
      </c>
      <c r="I7443" s="7" t="n">
        <v>17</v>
      </c>
      <c r="J7443" s="7" t="n">
        <v>60456</v>
      </c>
      <c r="K7443" s="7" t="s">
        <v>658</v>
      </c>
      <c r="L7443" s="7" t="n">
        <v>2</v>
      </c>
      <c r="M7443" s="7" t="n">
        <v>0</v>
      </c>
    </row>
    <row r="7444" spans="1:9">
      <c r="A7444" t="s">
        <v>4</v>
      </c>
      <c r="B7444" s="4" t="s">
        <v>5</v>
      </c>
    </row>
    <row r="7445" spans="1:9">
      <c r="A7445" t="n">
        <v>75215</v>
      </c>
      <c r="B7445" s="40" t="n">
        <v>28</v>
      </c>
    </row>
    <row r="7446" spans="1:9">
      <c r="A7446" t="s">
        <v>4</v>
      </c>
      <c r="B7446" s="4" t="s">
        <v>5</v>
      </c>
      <c r="C7446" s="4" t="s">
        <v>11</v>
      </c>
      <c r="D7446" s="4" t="s">
        <v>11</v>
      </c>
      <c r="E7446" s="4" t="s">
        <v>11</v>
      </c>
    </row>
    <row r="7447" spans="1:9">
      <c r="A7447" t="n">
        <v>75216</v>
      </c>
      <c r="B7447" s="48" t="n">
        <v>61</v>
      </c>
      <c r="C7447" s="7" t="n">
        <v>0</v>
      </c>
      <c r="D7447" s="7" t="n">
        <v>7</v>
      </c>
      <c r="E7447" s="7" t="n">
        <v>1000</v>
      </c>
    </row>
    <row r="7448" spans="1:9">
      <c r="A7448" t="s">
        <v>4</v>
      </c>
      <c r="B7448" s="4" t="s">
        <v>5</v>
      </c>
      <c r="C7448" s="4" t="s">
        <v>7</v>
      </c>
      <c r="D7448" s="4" t="s">
        <v>11</v>
      </c>
      <c r="E7448" s="4" t="s">
        <v>11</v>
      </c>
      <c r="F7448" s="4" t="s">
        <v>7</v>
      </c>
    </row>
    <row r="7449" spans="1:9">
      <c r="A7449" t="n">
        <v>75223</v>
      </c>
      <c r="B7449" s="43" t="n">
        <v>25</v>
      </c>
      <c r="C7449" s="7" t="n">
        <v>1</v>
      </c>
      <c r="D7449" s="7" t="n">
        <v>60</v>
      </c>
      <c r="E7449" s="7" t="n">
        <v>640</v>
      </c>
      <c r="F7449" s="7" t="n">
        <v>2</v>
      </c>
    </row>
    <row r="7450" spans="1:9">
      <c r="A7450" t="s">
        <v>4</v>
      </c>
      <c r="B7450" s="4" t="s">
        <v>5</v>
      </c>
      <c r="C7450" s="4" t="s">
        <v>7</v>
      </c>
      <c r="D7450" s="4" t="s">
        <v>11</v>
      </c>
      <c r="E7450" s="4" t="s">
        <v>8</v>
      </c>
    </row>
    <row r="7451" spans="1:9">
      <c r="A7451" t="n">
        <v>75230</v>
      </c>
      <c r="B7451" s="38" t="n">
        <v>51</v>
      </c>
      <c r="C7451" s="7" t="n">
        <v>4</v>
      </c>
      <c r="D7451" s="7" t="n">
        <v>0</v>
      </c>
      <c r="E7451" s="7" t="s">
        <v>231</v>
      </c>
    </row>
    <row r="7452" spans="1:9">
      <c r="A7452" t="s">
        <v>4</v>
      </c>
      <c r="B7452" s="4" t="s">
        <v>5</v>
      </c>
      <c r="C7452" s="4" t="s">
        <v>11</v>
      </c>
    </row>
    <row r="7453" spans="1:9">
      <c r="A7453" t="n">
        <v>75243</v>
      </c>
      <c r="B7453" s="24" t="n">
        <v>16</v>
      </c>
      <c r="C7453" s="7" t="n">
        <v>0</v>
      </c>
    </row>
    <row r="7454" spans="1:9">
      <c r="A7454" t="s">
        <v>4</v>
      </c>
      <c r="B7454" s="4" t="s">
        <v>5</v>
      </c>
      <c r="C7454" s="4" t="s">
        <v>11</v>
      </c>
      <c r="D7454" s="4" t="s">
        <v>7</v>
      </c>
      <c r="E7454" s="4" t="s">
        <v>14</v>
      </c>
      <c r="F7454" s="4" t="s">
        <v>79</v>
      </c>
      <c r="G7454" s="4" t="s">
        <v>7</v>
      </c>
      <c r="H7454" s="4" t="s">
        <v>7</v>
      </c>
      <c r="I7454" s="4" t="s">
        <v>7</v>
      </c>
      <c r="J7454" s="4" t="s">
        <v>14</v>
      </c>
      <c r="K7454" s="4" t="s">
        <v>79</v>
      </c>
      <c r="L7454" s="4" t="s">
        <v>7</v>
      </c>
      <c r="M7454" s="4" t="s">
        <v>7</v>
      </c>
      <c r="N7454" s="4" t="s">
        <v>7</v>
      </c>
      <c r="O7454" s="4" t="s">
        <v>14</v>
      </c>
      <c r="P7454" s="4" t="s">
        <v>79</v>
      </c>
      <c r="Q7454" s="4" t="s">
        <v>7</v>
      </c>
      <c r="R7454" s="4" t="s">
        <v>7</v>
      </c>
    </row>
    <row r="7455" spans="1:9">
      <c r="A7455" t="n">
        <v>75246</v>
      </c>
      <c r="B7455" s="39" t="n">
        <v>26</v>
      </c>
      <c r="C7455" s="7" t="n">
        <v>0</v>
      </c>
      <c r="D7455" s="7" t="n">
        <v>17</v>
      </c>
      <c r="E7455" s="7" t="n">
        <v>60457</v>
      </c>
      <c r="F7455" s="7" t="s">
        <v>659</v>
      </c>
      <c r="G7455" s="7" t="n">
        <v>2</v>
      </c>
      <c r="H7455" s="7" t="n">
        <v>3</v>
      </c>
      <c r="I7455" s="7" t="n">
        <v>17</v>
      </c>
      <c r="J7455" s="7" t="n">
        <v>60458</v>
      </c>
      <c r="K7455" s="7" t="s">
        <v>660</v>
      </c>
      <c r="L7455" s="7" t="n">
        <v>2</v>
      </c>
      <c r="M7455" s="7" t="n">
        <v>3</v>
      </c>
      <c r="N7455" s="7" t="n">
        <v>17</v>
      </c>
      <c r="O7455" s="7" t="n">
        <v>60459</v>
      </c>
      <c r="P7455" s="7" t="s">
        <v>661</v>
      </c>
      <c r="Q7455" s="7" t="n">
        <v>2</v>
      </c>
      <c r="R7455" s="7" t="n">
        <v>0</v>
      </c>
    </row>
    <row r="7456" spans="1:9">
      <c r="A7456" t="s">
        <v>4</v>
      </c>
      <c r="B7456" s="4" t="s">
        <v>5</v>
      </c>
    </row>
    <row r="7457" spans="1:18">
      <c r="A7457" t="n">
        <v>75511</v>
      </c>
      <c r="B7457" s="40" t="n">
        <v>28</v>
      </c>
    </row>
    <row r="7458" spans="1:18">
      <c r="A7458" t="s">
        <v>4</v>
      </c>
      <c r="B7458" s="4" t="s">
        <v>5</v>
      </c>
      <c r="C7458" s="4" t="s">
        <v>7</v>
      </c>
      <c r="D7458" s="4" t="s">
        <v>11</v>
      </c>
      <c r="E7458" s="4" t="s">
        <v>11</v>
      </c>
      <c r="F7458" s="4" t="s">
        <v>7</v>
      </c>
    </row>
    <row r="7459" spans="1:18">
      <c r="A7459" t="n">
        <v>75512</v>
      </c>
      <c r="B7459" s="43" t="n">
        <v>25</v>
      </c>
      <c r="C7459" s="7" t="n">
        <v>1</v>
      </c>
      <c r="D7459" s="7" t="n">
        <v>65535</v>
      </c>
      <c r="E7459" s="7" t="n">
        <v>65535</v>
      </c>
      <c r="F7459" s="7" t="n">
        <v>0</v>
      </c>
    </row>
    <row r="7460" spans="1:18">
      <c r="A7460" t="s">
        <v>4</v>
      </c>
      <c r="B7460" s="4" t="s">
        <v>5</v>
      </c>
      <c r="C7460" s="4" t="s">
        <v>11</v>
      </c>
      <c r="D7460" s="4" t="s">
        <v>7</v>
      </c>
      <c r="E7460" s="4" t="s">
        <v>13</v>
      </c>
      <c r="F7460" s="4" t="s">
        <v>11</v>
      </c>
    </row>
    <row r="7461" spans="1:18">
      <c r="A7461" t="n">
        <v>75519</v>
      </c>
      <c r="B7461" s="41" t="n">
        <v>59</v>
      </c>
      <c r="C7461" s="7" t="n">
        <v>7</v>
      </c>
      <c r="D7461" s="7" t="n">
        <v>0</v>
      </c>
      <c r="E7461" s="7" t="n">
        <v>0.150000005960464</v>
      </c>
      <c r="F7461" s="7" t="n">
        <v>0</v>
      </c>
    </row>
    <row r="7462" spans="1:18">
      <c r="A7462" t="s">
        <v>4</v>
      </c>
      <c r="B7462" s="4" t="s">
        <v>5</v>
      </c>
      <c r="C7462" s="4" t="s">
        <v>7</v>
      </c>
      <c r="D7462" s="4" t="s">
        <v>11</v>
      </c>
      <c r="E7462" s="4" t="s">
        <v>8</v>
      </c>
      <c r="F7462" s="4" t="s">
        <v>8</v>
      </c>
      <c r="G7462" s="4" t="s">
        <v>8</v>
      </c>
      <c r="H7462" s="4" t="s">
        <v>8</v>
      </c>
    </row>
    <row r="7463" spans="1:18">
      <c r="A7463" t="n">
        <v>75529</v>
      </c>
      <c r="B7463" s="38" t="n">
        <v>51</v>
      </c>
      <c r="C7463" s="7" t="n">
        <v>3</v>
      </c>
      <c r="D7463" s="7" t="n">
        <v>7</v>
      </c>
      <c r="E7463" s="7" t="s">
        <v>117</v>
      </c>
      <c r="F7463" s="7" t="s">
        <v>87</v>
      </c>
      <c r="G7463" s="7" t="s">
        <v>86</v>
      </c>
      <c r="H7463" s="7" t="s">
        <v>87</v>
      </c>
    </row>
    <row r="7464" spans="1:18">
      <c r="A7464" t="s">
        <v>4</v>
      </c>
      <c r="B7464" s="4" t="s">
        <v>5</v>
      </c>
      <c r="C7464" s="4" t="s">
        <v>11</v>
      </c>
      <c r="D7464" s="4" t="s">
        <v>11</v>
      </c>
      <c r="E7464" s="4" t="s">
        <v>11</v>
      </c>
    </row>
    <row r="7465" spans="1:18">
      <c r="A7465" t="n">
        <v>75542</v>
      </c>
      <c r="B7465" s="48" t="n">
        <v>61</v>
      </c>
      <c r="C7465" s="7" t="n">
        <v>7</v>
      </c>
      <c r="D7465" s="7" t="n">
        <v>0</v>
      </c>
      <c r="E7465" s="7" t="n">
        <v>1000</v>
      </c>
    </row>
    <row r="7466" spans="1:18">
      <c r="A7466" t="s">
        <v>4</v>
      </c>
      <c r="B7466" s="4" t="s">
        <v>5</v>
      </c>
      <c r="C7466" s="4" t="s">
        <v>11</v>
      </c>
    </row>
    <row r="7467" spans="1:18">
      <c r="A7467" t="n">
        <v>75549</v>
      </c>
      <c r="B7467" s="24" t="n">
        <v>16</v>
      </c>
      <c r="C7467" s="7" t="n">
        <v>1300</v>
      </c>
    </row>
    <row r="7468" spans="1:18">
      <c r="A7468" t="s">
        <v>4</v>
      </c>
      <c r="B7468" s="4" t="s">
        <v>5</v>
      </c>
      <c r="C7468" s="4" t="s">
        <v>7</v>
      </c>
      <c r="D7468" s="4" t="s">
        <v>11</v>
      </c>
      <c r="E7468" s="4" t="s">
        <v>8</v>
      </c>
    </row>
    <row r="7469" spans="1:18">
      <c r="A7469" t="n">
        <v>75552</v>
      </c>
      <c r="B7469" s="38" t="n">
        <v>51</v>
      </c>
      <c r="C7469" s="7" t="n">
        <v>4</v>
      </c>
      <c r="D7469" s="7" t="n">
        <v>7</v>
      </c>
      <c r="E7469" s="7" t="s">
        <v>121</v>
      </c>
    </row>
    <row r="7470" spans="1:18">
      <c r="A7470" t="s">
        <v>4</v>
      </c>
      <c r="B7470" s="4" t="s">
        <v>5</v>
      </c>
      <c r="C7470" s="4" t="s">
        <v>11</v>
      </c>
    </row>
    <row r="7471" spans="1:18">
      <c r="A7471" t="n">
        <v>75566</v>
      </c>
      <c r="B7471" s="24" t="n">
        <v>16</v>
      </c>
      <c r="C7471" s="7" t="n">
        <v>0</v>
      </c>
    </row>
    <row r="7472" spans="1:18">
      <c r="A7472" t="s">
        <v>4</v>
      </c>
      <c r="B7472" s="4" t="s">
        <v>5</v>
      </c>
      <c r="C7472" s="4" t="s">
        <v>11</v>
      </c>
      <c r="D7472" s="4" t="s">
        <v>7</v>
      </c>
      <c r="E7472" s="4" t="s">
        <v>14</v>
      </c>
      <c r="F7472" s="4" t="s">
        <v>79</v>
      </c>
      <c r="G7472" s="4" t="s">
        <v>7</v>
      </c>
      <c r="H7472" s="4" t="s">
        <v>7</v>
      </c>
      <c r="I7472" s="4" t="s">
        <v>7</v>
      </c>
      <c r="J7472" s="4" t="s">
        <v>14</v>
      </c>
      <c r="K7472" s="4" t="s">
        <v>79</v>
      </c>
      <c r="L7472" s="4" t="s">
        <v>7</v>
      </c>
      <c r="M7472" s="4" t="s">
        <v>7</v>
      </c>
      <c r="N7472" s="4" t="s">
        <v>7</v>
      </c>
      <c r="O7472" s="4" t="s">
        <v>14</v>
      </c>
      <c r="P7472" s="4" t="s">
        <v>79</v>
      </c>
      <c r="Q7472" s="4" t="s">
        <v>7</v>
      </c>
      <c r="R7472" s="4" t="s">
        <v>7</v>
      </c>
    </row>
    <row r="7473" spans="1:18">
      <c r="A7473" t="n">
        <v>75569</v>
      </c>
      <c r="B7473" s="39" t="n">
        <v>26</v>
      </c>
      <c r="C7473" s="7" t="n">
        <v>7</v>
      </c>
      <c r="D7473" s="7" t="n">
        <v>17</v>
      </c>
      <c r="E7473" s="7" t="n">
        <v>60460</v>
      </c>
      <c r="F7473" s="7" t="s">
        <v>662</v>
      </c>
      <c r="G7473" s="7" t="n">
        <v>2</v>
      </c>
      <c r="H7473" s="7" t="n">
        <v>3</v>
      </c>
      <c r="I7473" s="7" t="n">
        <v>17</v>
      </c>
      <c r="J7473" s="7" t="n">
        <v>60461</v>
      </c>
      <c r="K7473" s="7" t="s">
        <v>663</v>
      </c>
      <c r="L7473" s="7" t="n">
        <v>2</v>
      </c>
      <c r="M7473" s="7" t="n">
        <v>3</v>
      </c>
      <c r="N7473" s="7" t="n">
        <v>17</v>
      </c>
      <c r="O7473" s="7" t="n">
        <v>60462</v>
      </c>
      <c r="P7473" s="7" t="s">
        <v>664</v>
      </c>
      <c r="Q7473" s="7" t="n">
        <v>2</v>
      </c>
      <c r="R7473" s="7" t="n">
        <v>0</v>
      </c>
    </row>
    <row r="7474" spans="1:18">
      <c r="A7474" t="s">
        <v>4</v>
      </c>
      <c r="B7474" s="4" t="s">
        <v>5</v>
      </c>
    </row>
    <row r="7475" spans="1:18">
      <c r="A7475" t="n">
        <v>75727</v>
      </c>
      <c r="B7475" s="40" t="n">
        <v>28</v>
      </c>
    </row>
    <row r="7476" spans="1:18">
      <c r="A7476" t="s">
        <v>4</v>
      </c>
      <c r="B7476" s="4" t="s">
        <v>5</v>
      </c>
      <c r="C7476" s="4" t="s">
        <v>7</v>
      </c>
      <c r="D7476" s="4" t="s">
        <v>11</v>
      </c>
      <c r="E7476" s="4" t="s">
        <v>8</v>
      </c>
    </row>
    <row r="7477" spans="1:18">
      <c r="A7477" t="n">
        <v>75728</v>
      </c>
      <c r="B7477" s="38" t="n">
        <v>51</v>
      </c>
      <c r="C7477" s="7" t="n">
        <v>4</v>
      </c>
      <c r="D7477" s="7" t="n">
        <v>0</v>
      </c>
      <c r="E7477" s="7" t="s">
        <v>121</v>
      </c>
    </row>
    <row r="7478" spans="1:18">
      <c r="A7478" t="s">
        <v>4</v>
      </c>
      <c r="B7478" s="4" t="s">
        <v>5</v>
      </c>
      <c r="C7478" s="4" t="s">
        <v>11</v>
      </c>
    </row>
    <row r="7479" spans="1:18">
      <c r="A7479" t="n">
        <v>75742</v>
      </c>
      <c r="B7479" s="24" t="n">
        <v>16</v>
      </c>
      <c r="C7479" s="7" t="n">
        <v>0</v>
      </c>
    </row>
    <row r="7480" spans="1:18">
      <c r="A7480" t="s">
        <v>4</v>
      </c>
      <c r="B7480" s="4" t="s">
        <v>5</v>
      </c>
      <c r="C7480" s="4" t="s">
        <v>11</v>
      </c>
      <c r="D7480" s="4" t="s">
        <v>7</v>
      </c>
      <c r="E7480" s="4" t="s">
        <v>14</v>
      </c>
      <c r="F7480" s="4" t="s">
        <v>79</v>
      </c>
      <c r="G7480" s="4" t="s">
        <v>7</v>
      </c>
      <c r="H7480" s="4" t="s">
        <v>7</v>
      </c>
    </row>
    <row r="7481" spans="1:18">
      <c r="A7481" t="n">
        <v>75745</v>
      </c>
      <c r="B7481" s="39" t="n">
        <v>26</v>
      </c>
      <c r="C7481" s="7" t="n">
        <v>0</v>
      </c>
      <c r="D7481" s="7" t="n">
        <v>17</v>
      </c>
      <c r="E7481" s="7" t="n">
        <v>60463</v>
      </c>
      <c r="F7481" s="7" t="s">
        <v>665</v>
      </c>
      <c r="G7481" s="7" t="n">
        <v>2</v>
      </c>
      <c r="H7481" s="7" t="n">
        <v>0</v>
      </c>
    </row>
    <row r="7482" spans="1:18">
      <c r="A7482" t="s">
        <v>4</v>
      </c>
      <c r="B7482" s="4" t="s">
        <v>5</v>
      </c>
    </row>
    <row r="7483" spans="1:18">
      <c r="A7483" t="n">
        <v>75774</v>
      </c>
      <c r="B7483" s="40" t="n">
        <v>28</v>
      </c>
    </row>
    <row r="7484" spans="1:18">
      <c r="A7484" t="s">
        <v>4</v>
      </c>
      <c r="B7484" s="4" t="s">
        <v>5</v>
      </c>
      <c r="C7484" s="4" t="s">
        <v>11</v>
      </c>
      <c r="D7484" s="4" t="s">
        <v>7</v>
      </c>
    </row>
    <row r="7485" spans="1:18">
      <c r="A7485" t="n">
        <v>75775</v>
      </c>
      <c r="B7485" s="44" t="n">
        <v>89</v>
      </c>
      <c r="C7485" s="7" t="n">
        <v>65533</v>
      </c>
      <c r="D7485" s="7" t="n">
        <v>1</v>
      </c>
    </row>
    <row r="7486" spans="1:18">
      <c r="A7486" t="s">
        <v>4</v>
      </c>
      <c r="B7486" s="4" t="s">
        <v>5</v>
      </c>
      <c r="C7486" s="4" t="s">
        <v>7</v>
      </c>
      <c r="D7486" s="4" t="s">
        <v>11</v>
      </c>
      <c r="E7486" s="4" t="s">
        <v>13</v>
      </c>
    </row>
    <row r="7487" spans="1:18">
      <c r="A7487" t="n">
        <v>75779</v>
      </c>
      <c r="B7487" s="17" t="n">
        <v>58</v>
      </c>
      <c r="C7487" s="7" t="n">
        <v>101</v>
      </c>
      <c r="D7487" s="7" t="n">
        <v>300</v>
      </c>
      <c r="E7487" s="7" t="n">
        <v>1</v>
      </c>
    </row>
    <row r="7488" spans="1:18">
      <c r="A7488" t="s">
        <v>4</v>
      </c>
      <c r="B7488" s="4" t="s">
        <v>5</v>
      </c>
      <c r="C7488" s="4" t="s">
        <v>7</v>
      </c>
      <c r="D7488" s="4" t="s">
        <v>11</v>
      </c>
    </row>
    <row r="7489" spans="1:18">
      <c r="A7489" t="n">
        <v>75787</v>
      </c>
      <c r="B7489" s="17" t="n">
        <v>58</v>
      </c>
      <c r="C7489" s="7" t="n">
        <v>254</v>
      </c>
      <c r="D7489" s="7" t="n">
        <v>0</v>
      </c>
    </row>
    <row r="7490" spans="1:18">
      <c r="A7490" t="s">
        <v>4</v>
      </c>
      <c r="B7490" s="4" t="s">
        <v>5</v>
      </c>
      <c r="C7490" s="4" t="s">
        <v>7</v>
      </c>
      <c r="D7490" s="4" t="s">
        <v>7</v>
      </c>
      <c r="E7490" s="4" t="s">
        <v>13</v>
      </c>
      <c r="F7490" s="4" t="s">
        <v>13</v>
      </c>
      <c r="G7490" s="4" t="s">
        <v>13</v>
      </c>
      <c r="H7490" s="4" t="s">
        <v>11</v>
      </c>
    </row>
    <row r="7491" spans="1:18">
      <c r="A7491" t="n">
        <v>75791</v>
      </c>
      <c r="B7491" s="35" t="n">
        <v>45</v>
      </c>
      <c r="C7491" s="7" t="n">
        <v>2</v>
      </c>
      <c r="D7491" s="7" t="n">
        <v>3</v>
      </c>
      <c r="E7491" s="7" t="n">
        <v>-1.4099999666214</v>
      </c>
      <c r="F7491" s="7" t="n">
        <v>0.219999998807907</v>
      </c>
      <c r="G7491" s="7" t="n">
        <v>-11.1899995803833</v>
      </c>
      <c r="H7491" s="7" t="n">
        <v>0</v>
      </c>
    </row>
    <row r="7492" spans="1:18">
      <c r="A7492" t="s">
        <v>4</v>
      </c>
      <c r="B7492" s="4" t="s">
        <v>5</v>
      </c>
      <c r="C7492" s="4" t="s">
        <v>7</v>
      </c>
      <c r="D7492" s="4" t="s">
        <v>7</v>
      </c>
      <c r="E7492" s="4" t="s">
        <v>13</v>
      </c>
      <c r="F7492" s="4" t="s">
        <v>13</v>
      </c>
      <c r="G7492" s="4" t="s">
        <v>13</v>
      </c>
      <c r="H7492" s="4" t="s">
        <v>11</v>
      </c>
      <c r="I7492" s="4" t="s">
        <v>7</v>
      </c>
    </row>
    <row r="7493" spans="1:18">
      <c r="A7493" t="n">
        <v>75808</v>
      </c>
      <c r="B7493" s="35" t="n">
        <v>45</v>
      </c>
      <c r="C7493" s="7" t="n">
        <v>4</v>
      </c>
      <c r="D7493" s="7" t="n">
        <v>3</v>
      </c>
      <c r="E7493" s="7" t="n">
        <v>4.15999984741211</v>
      </c>
      <c r="F7493" s="7" t="n">
        <v>186.139999389648</v>
      </c>
      <c r="G7493" s="7" t="n">
        <v>-5</v>
      </c>
      <c r="H7493" s="7" t="n">
        <v>0</v>
      </c>
      <c r="I7493" s="7" t="n">
        <v>0</v>
      </c>
    </row>
    <row r="7494" spans="1:18">
      <c r="A7494" t="s">
        <v>4</v>
      </c>
      <c r="B7494" s="4" t="s">
        <v>5</v>
      </c>
      <c r="C7494" s="4" t="s">
        <v>7</v>
      </c>
      <c r="D7494" s="4" t="s">
        <v>7</v>
      </c>
      <c r="E7494" s="4" t="s">
        <v>13</v>
      </c>
      <c r="F7494" s="4" t="s">
        <v>11</v>
      </c>
    </row>
    <row r="7495" spans="1:18">
      <c r="A7495" t="n">
        <v>75826</v>
      </c>
      <c r="B7495" s="35" t="n">
        <v>45</v>
      </c>
      <c r="C7495" s="7" t="n">
        <v>5</v>
      </c>
      <c r="D7495" s="7" t="n">
        <v>3</v>
      </c>
      <c r="E7495" s="7" t="n">
        <v>1.5</v>
      </c>
      <c r="F7495" s="7" t="n">
        <v>0</v>
      </c>
    </row>
    <row r="7496" spans="1:18">
      <c r="A7496" t="s">
        <v>4</v>
      </c>
      <c r="B7496" s="4" t="s">
        <v>5</v>
      </c>
      <c r="C7496" s="4" t="s">
        <v>7</v>
      </c>
      <c r="D7496" s="4" t="s">
        <v>7</v>
      </c>
      <c r="E7496" s="4" t="s">
        <v>13</v>
      </c>
      <c r="F7496" s="4" t="s">
        <v>11</v>
      </c>
    </row>
    <row r="7497" spans="1:18">
      <c r="A7497" t="n">
        <v>75835</v>
      </c>
      <c r="B7497" s="35" t="n">
        <v>45</v>
      </c>
      <c r="C7497" s="7" t="n">
        <v>11</v>
      </c>
      <c r="D7497" s="7" t="n">
        <v>3</v>
      </c>
      <c r="E7497" s="7" t="n">
        <v>25.7999992370605</v>
      </c>
      <c r="F7497" s="7" t="n">
        <v>0</v>
      </c>
    </row>
    <row r="7498" spans="1:18">
      <c r="A7498" t="s">
        <v>4</v>
      </c>
      <c r="B7498" s="4" t="s">
        <v>5</v>
      </c>
      <c r="C7498" s="4" t="s">
        <v>7</v>
      </c>
      <c r="D7498" s="4" t="s">
        <v>7</v>
      </c>
      <c r="E7498" s="4" t="s">
        <v>13</v>
      </c>
      <c r="F7498" s="4" t="s">
        <v>13</v>
      </c>
      <c r="G7498" s="4" t="s">
        <v>13</v>
      </c>
      <c r="H7498" s="4" t="s">
        <v>11</v>
      </c>
    </row>
    <row r="7499" spans="1:18">
      <c r="A7499" t="n">
        <v>75844</v>
      </c>
      <c r="B7499" s="35" t="n">
        <v>45</v>
      </c>
      <c r="C7499" s="7" t="n">
        <v>2</v>
      </c>
      <c r="D7499" s="7" t="n">
        <v>3</v>
      </c>
      <c r="E7499" s="7" t="n">
        <v>-1.42999994754791</v>
      </c>
      <c r="F7499" s="7" t="n">
        <v>0.219999998807907</v>
      </c>
      <c r="G7499" s="7" t="n">
        <v>-11.1800003051758</v>
      </c>
      <c r="H7499" s="7" t="n">
        <v>25000</v>
      </c>
    </row>
    <row r="7500" spans="1:18">
      <c r="A7500" t="s">
        <v>4</v>
      </c>
      <c r="B7500" s="4" t="s">
        <v>5</v>
      </c>
      <c r="C7500" s="4" t="s">
        <v>7</v>
      </c>
      <c r="D7500" s="4" t="s">
        <v>7</v>
      </c>
      <c r="E7500" s="4" t="s">
        <v>13</v>
      </c>
      <c r="F7500" s="4" t="s">
        <v>13</v>
      </c>
      <c r="G7500" s="4" t="s">
        <v>13</v>
      </c>
      <c r="H7500" s="4" t="s">
        <v>11</v>
      </c>
      <c r="I7500" s="4" t="s">
        <v>7</v>
      </c>
    </row>
    <row r="7501" spans="1:18">
      <c r="A7501" t="n">
        <v>75861</v>
      </c>
      <c r="B7501" s="35" t="n">
        <v>45</v>
      </c>
      <c r="C7501" s="7" t="n">
        <v>4</v>
      </c>
      <c r="D7501" s="7" t="n">
        <v>3</v>
      </c>
      <c r="E7501" s="7" t="n">
        <v>4.15999984741211</v>
      </c>
      <c r="F7501" s="7" t="n">
        <v>194.970001220703</v>
      </c>
      <c r="G7501" s="7" t="n">
        <v>-5</v>
      </c>
      <c r="H7501" s="7" t="n">
        <v>25000</v>
      </c>
      <c r="I7501" s="7" t="n">
        <v>1</v>
      </c>
    </row>
    <row r="7502" spans="1:18">
      <c r="A7502" t="s">
        <v>4</v>
      </c>
      <c r="B7502" s="4" t="s">
        <v>5</v>
      </c>
      <c r="C7502" s="4" t="s">
        <v>7</v>
      </c>
      <c r="D7502" s="4" t="s">
        <v>11</v>
      </c>
    </row>
    <row r="7503" spans="1:18">
      <c r="A7503" t="n">
        <v>75879</v>
      </c>
      <c r="B7503" s="17" t="n">
        <v>58</v>
      </c>
      <c r="C7503" s="7" t="n">
        <v>255</v>
      </c>
      <c r="D7503" s="7" t="n">
        <v>0</v>
      </c>
    </row>
    <row r="7504" spans="1:18">
      <c r="A7504" t="s">
        <v>4</v>
      </c>
      <c r="B7504" s="4" t="s">
        <v>5</v>
      </c>
      <c r="C7504" s="4" t="s">
        <v>11</v>
      </c>
      <c r="D7504" s="4" t="s">
        <v>11</v>
      </c>
      <c r="E7504" s="4" t="s">
        <v>11</v>
      </c>
    </row>
    <row r="7505" spans="1:9">
      <c r="A7505" t="n">
        <v>75883</v>
      </c>
      <c r="B7505" s="48" t="n">
        <v>61</v>
      </c>
      <c r="C7505" s="7" t="n">
        <v>0</v>
      </c>
      <c r="D7505" s="7" t="n">
        <v>65533</v>
      </c>
      <c r="E7505" s="7" t="n">
        <v>1000</v>
      </c>
    </row>
    <row r="7506" spans="1:9">
      <c r="A7506" t="s">
        <v>4</v>
      </c>
      <c r="B7506" s="4" t="s">
        <v>5</v>
      </c>
      <c r="C7506" s="4" t="s">
        <v>11</v>
      </c>
    </row>
    <row r="7507" spans="1:9">
      <c r="A7507" t="n">
        <v>75890</v>
      </c>
      <c r="B7507" s="24" t="n">
        <v>16</v>
      </c>
      <c r="C7507" s="7" t="n">
        <v>300</v>
      </c>
    </row>
    <row r="7508" spans="1:9">
      <c r="A7508" t="s">
        <v>4</v>
      </c>
      <c r="B7508" s="4" t="s">
        <v>5</v>
      </c>
      <c r="C7508" s="4" t="s">
        <v>7</v>
      </c>
      <c r="D7508" s="4" t="s">
        <v>11</v>
      </c>
      <c r="E7508" s="4" t="s">
        <v>8</v>
      </c>
    </row>
    <row r="7509" spans="1:9">
      <c r="A7509" t="n">
        <v>75893</v>
      </c>
      <c r="B7509" s="38" t="n">
        <v>51</v>
      </c>
      <c r="C7509" s="7" t="n">
        <v>4</v>
      </c>
      <c r="D7509" s="7" t="n">
        <v>0</v>
      </c>
      <c r="E7509" s="7" t="s">
        <v>331</v>
      </c>
    </row>
    <row r="7510" spans="1:9">
      <c r="A7510" t="s">
        <v>4</v>
      </c>
      <c r="B7510" s="4" t="s">
        <v>5</v>
      </c>
      <c r="C7510" s="4" t="s">
        <v>11</v>
      </c>
    </row>
    <row r="7511" spans="1:9">
      <c r="A7511" t="n">
        <v>75908</v>
      </c>
      <c r="B7511" s="24" t="n">
        <v>16</v>
      </c>
      <c r="C7511" s="7" t="n">
        <v>0</v>
      </c>
    </row>
    <row r="7512" spans="1:9">
      <c r="A7512" t="s">
        <v>4</v>
      </c>
      <c r="B7512" s="4" t="s">
        <v>5</v>
      </c>
      <c r="C7512" s="4" t="s">
        <v>11</v>
      </c>
      <c r="D7512" s="4" t="s">
        <v>7</v>
      </c>
      <c r="E7512" s="4" t="s">
        <v>14</v>
      </c>
      <c r="F7512" s="4" t="s">
        <v>79</v>
      </c>
      <c r="G7512" s="4" t="s">
        <v>7</v>
      </c>
      <c r="H7512" s="4" t="s">
        <v>7</v>
      </c>
      <c r="I7512" s="4" t="s">
        <v>7</v>
      </c>
      <c r="J7512" s="4" t="s">
        <v>14</v>
      </c>
      <c r="K7512" s="4" t="s">
        <v>79</v>
      </c>
      <c r="L7512" s="4" t="s">
        <v>7</v>
      </c>
      <c r="M7512" s="4" t="s">
        <v>7</v>
      </c>
      <c r="N7512" s="4" t="s">
        <v>7</v>
      </c>
      <c r="O7512" s="4" t="s">
        <v>14</v>
      </c>
      <c r="P7512" s="4" t="s">
        <v>79</v>
      </c>
      <c r="Q7512" s="4" t="s">
        <v>7</v>
      </c>
      <c r="R7512" s="4" t="s">
        <v>7</v>
      </c>
    </row>
    <row r="7513" spans="1:9">
      <c r="A7513" t="n">
        <v>75911</v>
      </c>
      <c r="B7513" s="39" t="n">
        <v>26</v>
      </c>
      <c r="C7513" s="7" t="n">
        <v>0</v>
      </c>
      <c r="D7513" s="7" t="n">
        <v>17</v>
      </c>
      <c r="E7513" s="7" t="n">
        <v>60464</v>
      </c>
      <c r="F7513" s="7" t="s">
        <v>666</v>
      </c>
      <c r="G7513" s="7" t="n">
        <v>2</v>
      </c>
      <c r="H7513" s="7" t="n">
        <v>3</v>
      </c>
      <c r="I7513" s="7" t="n">
        <v>17</v>
      </c>
      <c r="J7513" s="7" t="n">
        <v>60465</v>
      </c>
      <c r="K7513" s="7" t="s">
        <v>667</v>
      </c>
      <c r="L7513" s="7" t="n">
        <v>2</v>
      </c>
      <c r="M7513" s="7" t="n">
        <v>3</v>
      </c>
      <c r="N7513" s="7" t="n">
        <v>17</v>
      </c>
      <c r="O7513" s="7" t="n">
        <v>60466</v>
      </c>
      <c r="P7513" s="7" t="s">
        <v>668</v>
      </c>
      <c r="Q7513" s="7" t="n">
        <v>2</v>
      </c>
      <c r="R7513" s="7" t="n">
        <v>0</v>
      </c>
    </row>
    <row r="7514" spans="1:9">
      <c r="A7514" t="s">
        <v>4</v>
      </c>
      <c r="B7514" s="4" t="s">
        <v>5</v>
      </c>
    </row>
    <row r="7515" spans="1:9">
      <c r="A7515" t="n">
        <v>76099</v>
      </c>
      <c r="B7515" s="40" t="n">
        <v>28</v>
      </c>
    </row>
    <row r="7516" spans="1:9">
      <c r="A7516" t="s">
        <v>4</v>
      </c>
      <c r="B7516" s="4" t="s">
        <v>5</v>
      </c>
      <c r="C7516" s="4" t="s">
        <v>7</v>
      </c>
      <c r="D7516" s="4" t="s">
        <v>11</v>
      </c>
      <c r="E7516" s="4" t="s">
        <v>8</v>
      </c>
    </row>
    <row r="7517" spans="1:9">
      <c r="A7517" t="n">
        <v>76100</v>
      </c>
      <c r="B7517" s="38" t="n">
        <v>51</v>
      </c>
      <c r="C7517" s="7" t="n">
        <v>4</v>
      </c>
      <c r="D7517" s="7" t="n">
        <v>7</v>
      </c>
      <c r="E7517" s="7" t="s">
        <v>78</v>
      </c>
    </row>
    <row r="7518" spans="1:9">
      <c r="A7518" t="s">
        <v>4</v>
      </c>
      <c r="B7518" s="4" t="s">
        <v>5</v>
      </c>
      <c r="C7518" s="4" t="s">
        <v>11</v>
      </c>
    </row>
    <row r="7519" spans="1:9">
      <c r="A7519" t="n">
        <v>76114</v>
      </c>
      <c r="B7519" s="24" t="n">
        <v>16</v>
      </c>
      <c r="C7519" s="7" t="n">
        <v>0</v>
      </c>
    </row>
    <row r="7520" spans="1:9">
      <c r="A7520" t="s">
        <v>4</v>
      </c>
      <c r="B7520" s="4" t="s">
        <v>5</v>
      </c>
      <c r="C7520" s="4" t="s">
        <v>11</v>
      </c>
      <c r="D7520" s="4" t="s">
        <v>7</v>
      </c>
      <c r="E7520" s="4" t="s">
        <v>14</v>
      </c>
      <c r="F7520" s="4" t="s">
        <v>79</v>
      </c>
      <c r="G7520" s="4" t="s">
        <v>7</v>
      </c>
      <c r="H7520" s="4" t="s">
        <v>7</v>
      </c>
    </row>
    <row r="7521" spans="1:18">
      <c r="A7521" t="n">
        <v>76117</v>
      </c>
      <c r="B7521" s="39" t="n">
        <v>26</v>
      </c>
      <c r="C7521" s="7" t="n">
        <v>7</v>
      </c>
      <c r="D7521" s="7" t="n">
        <v>17</v>
      </c>
      <c r="E7521" s="7" t="n">
        <v>60467</v>
      </c>
      <c r="F7521" s="7" t="s">
        <v>669</v>
      </c>
      <c r="G7521" s="7" t="n">
        <v>2</v>
      </c>
      <c r="H7521" s="7" t="n">
        <v>0</v>
      </c>
    </row>
    <row r="7522" spans="1:18">
      <c r="A7522" t="s">
        <v>4</v>
      </c>
      <c r="B7522" s="4" t="s">
        <v>5</v>
      </c>
    </row>
    <row r="7523" spans="1:18">
      <c r="A7523" t="n">
        <v>76157</v>
      </c>
      <c r="B7523" s="40" t="n">
        <v>28</v>
      </c>
    </row>
    <row r="7524" spans="1:18">
      <c r="A7524" t="s">
        <v>4</v>
      </c>
      <c r="B7524" s="4" t="s">
        <v>5</v>
      </c>
      <c r="C7524" s="4" t="s">
        <v>11</v>
      </c>
      <c r="D7524" s="4" t="s">
        <v>7</v>
      </c>
      <c r="E7524" s="4" t="s">
        <v>13</v>
      </c>
      <c r="F7524" s="4" t="s">
        <v>11</v>
      </c>
    </row>
    <row r="7525" spans="1:18">
      <c r="A7525" t="n">
        <v>76158</v>
      </c>
      <c r="B7525" s="41" t="n">
        <v>59</v>
      </c>
      <c r="C7525" s="7" t="n">
        <v>0</v>
      </c>
      <c r="D7525" s="7" t="n">
        <v>13</v>
      </c>
      <c r="E7525" s="7" t="n">
        <v>0.0799999982118607</v>
      </c>
      <c r="F7525" s="7" t="n">
        <v>0</v>
      </c>
    </row>
    <row r="7526" spans="1:18">
      <c r="A7526" t="s">
        <v>4</v>
      </c>
      <c r="B7526" s="4" t="s">
        <v>5</v>
      </c>
      <c r="C7526" s="4" t="s">
        <v>11</v>
      </c>
    </row>
    <row r="7527" spans="1:18">
      <c r="A7527" t="n">
        <v>76168</v>
      </c>
      <c r="B7527" s="24" t="n">
        <v>16</v>
      </c>
      <c r="C7527" s="7" t="n">
        <v>1000</v>
      </c>
    </row>
    <row r="7528" spans="1:18">
      <c r="A7528" t="s">
        <v>4</v>
      </c>
      <c r="B7528" s="4" t="s">
        <v>5</v>
      </c>
      <c r="C7528" s="4" t="s">
        <v>11</v>
      </c>
      <c r="D7528" s="4" t="s">
        <v>11</v>
      </c>
      <c r="E7528" s="4" t="s">
        <v>11</v>
      </c>
    </row>
    <row r="7529" spans="1:18">
      <c r="A7529" t="n">
        <v>76171</v>
      </c>
      <c r="B7529" s="48" t="n">
        <v>61</v>
      </c>
      <c r="C7529" s="7" t="n">
        <v>0</v>
      </c>
      <c r="D7529" s="7" t="n">
        <v>7</v>
      </c>
      <c r="E7529" s="7" t="n">
        <v>1000</v>
      </c>
    </row>
    <row r="7530" spans="1:18">
      <c r="A7530" t="s">
        <v>4</v>
      </c>
      <c r="B7530" s="4" t="s">
        <v>5</v>
      </c>
      <c r="C7530" s="4" t="s">
        <v>7</v>
      </c>
      <c r="D7530" s="4" t="s">
        <v>11</v>
      </c>
      <c r="E7530" s="4" t="s">
        <v>8</v>
      </c>
    </row>
    <row r="7531" spans="1:18">
      <c r="A7531" t="n">
        <v>76178</v>
      </c>
      <c r="B7531" s="38" t="n">
        <v>51</v>
      </c>
      <c r="C7531" s="7" t="n">
        <v>4</v>
      </c>
      <c r="D7531" s="7" t="n">
        <v>0</v>
      </c>
      <c r="E7531" s="7" t="s">
        <v>436</v>
      </c>
    </row>
    <row r="7532" spans="1:18">
      <c r="A7532" t="s">
        <v>4</v>
      </c>
      <c r="B7532" s="4" t="s">
        <v>5</v>
      </c>
      <c r="C7532" s="4" t="s">
        <v>11</v>
      </c>
    </row>
    <row r="7533" spans="1:18">
      <c r="A7533" t="n">
        <v>76197</v>
      </c>
      <c r="B7533" s="24" t="n">
        <v>16</v>
      </c>
      <c r="C7533" s="7" t="n">
        <v>0</v>
      </c>
    </row>
    <row r="7534" spans="1:18">
      <c r="A7534" t="s">
        <v>4</v>
      </c>
      <c r="B7534" s="4" t="s">
        <v>5</v>
      </c>
      <c r="C7534" s="4" t="s">
        <v>11</v>
      </c>
      <c r="D7534" s="4" t="s">
        <v>7</v>
      </c>
      <c r="E7534" s="4" t="s">
        <v>14</v>
      </c>
      <c r="F7534" s="4" t="s">
        <v>79</v>
      </c>
      <c r="G7534" s="4" t="s">
        <v>7</v>
      </c>
      <c r="H7534" s="4" t="s">
        <v>7</v>
      </c>
      <c r="I7534" s="4" t="s">
        <v>7</v>
      </c>
      <c r="J7534" s="4" t="s">
        <v>14</v>
      </c>
      <c r="K7534" s="4" t="s">
        <v>79</v>
      </c>
      <c r="L7534" s="4" t="s">
        <v>7</v>
      </c>
      <c r="M7534" s="4" t="s">
        <v>7</v>
      </c>
    </row>
    <row r="7535" spans="1:18">
      <c r="A7535" t="n">
        <v>76200</v>
      </c>
      <c r="B7535" s="39" t="n">
        <v>26</v>
      </c>
      <c r="C7535" s="7" t="n">
        <v>0</v>
      </c>
      <c r="D7535" s="7" t="n">
        <v>17</v>
      </c>
      <c r="E7535" s="7" t="n">
        <v>60278</v>
      </c>
      <c r="F7535" s="7" t="s">
        <v>437</v>
      </c>
      <c r="G7535" s="7" t="n">
        <v>2</v>
      </c>
      <c r="H7535" s="7" t="n">
        <v>3</v>
      </c>
      <c r="I7535" s="7" t="n">
        <v>17</v>
      </c>
      <c r="J7535" s="7" t="n">
        <v>60279</v>
      </c>
      <c r="K7535" s="7" t="s">
        <v>438</v>
      </c>
      <c r="L7535" s="7" t="n">
        <v>2</v>
      </c>
      <c r="M7535" s="7" t="n">
        <v>0</v>
      </c>
    </row>
    <row r="7536" spans="1:18">
      <c r="A7536" t="s">
        <v>4</v>
      </c>
      <c r="B7536" s="4" t="s">
        <v>5</v>
      </c>
    </row>
    <row r="7537" spans="1:13">
      <c r="A7537" t="n">
        <v>76321</v>
      </c>
      <c r="B7537" s="40" t="n">
        <v>28</v>
      </c>
    </row>
    <row r="7538" spans="1:13">
      <c r="A7538" t="s">
        <v>4</v>
      </c>
      <c r="B7538" s="4" t="s">
        <v>5</v>
      </c>
      <c r="C7538" s="4" t="s">
        <v>7</v>
      </c>
      <c r="D7538" s="4" t="s">
        <v>11</v>
      </c>
      <c r="E7538" s="4" t="s">
        <v>8</v>
      </c>
    </row>
    <row r="7539" spans="1:13">
      <c r="A7539" t="n">
        <v>76322</v>
      </c>
      <c r="B7539" s="38" t="n">
        <v>51</v>
      </c>
      <c r="C7539" s="7" t="n">
        <v>4</v>
      </c>
      <c r="D7539" s="7" t="n">
        <v>7</v>
      </c>
      <c r="E7539" s="7" t="s">
        <v>670</v>
      </c>
    </row>
    <row r="7540" spans="1:13">
      <c r="A7540" t="s">
        <v>4</v>
      </c>
      <c r="B7540" s="4" t="s">
        <v>5</v>
      </c>
      <c r="C7540" s="4" t="s">
        <v>11</v>
      </c>
    </row>
    <row r="7541" spans="1:13">
      <c r="A7541" t="n">
        <v>76336</v>
      </c>
      <c r="B7541" s="24" t="n">
        <v>16</v>
      </c>
      <c r="C7541" s="7" t="n">
        <v>0</v>
      </c>
    </row>
    <row r="7542" spans="1:13">
      <c r="A7542" t="s">
        <v>4</v>
      </c>
      <c r="B7542" s="4" t="s">
        <v>5</v>
      </c>
      <c r="C7542" s="4" t="s">
        <v>11</v>
      </c>
      <c r="D7542" s="4" t="s">
        <v>7</v>
      </c>
      <c r="E7542" s="4" t="s">
        <v>14</v>
      </c>
      <c r="F7542" s="4" t="s">
        <v>79</v>
      </c>
      <c r="G7542" s="4" t="s">
        <v>7</v>
      </c>
      <c r="H7542" s="4" t="s">
        <v>7</v>
      </c>
      <c r="I7542" s="4" t="s">
        <v>7</v>
      </c>
      <c r="J7542" s="4" t="s">
        <v>14</v>
      </c>
      <c r="K7542" s="4" t="s">
        <v>79</v>
      </c>
      <c r="L7542" s="4" t="s">
        <v>7</v>
      </c>
      <c r="M7542" s="4" t="s">
        <v>7</v>
      </c>
      <c r="N7542" s="4" t="s">
        <v>7</v>
      </c>
      <c r="O7542" s="4" t="s">
        <v>14</v>
      </c>
      <c r="P7542" s="4" t="s">
        <v>79</v>
      </c>
      <c r="Q7542" s="4" t="s">
        <v>7</v>
      </c>
      <c r="R7542" s="4" t="s">
        <v>7</v>
      </c>
      <c r="S7542" s="4" t="s">
        <v>7</v>
      </c>
      <c r="T7542" s="4" t="s">
        <v>14</v>
      </c>
      <c r="U7542" s="4" t="s">
        <v>79</v>
      </c>
      <c r="V7542" s="4" t="s">
        <v>7</v>
      </c>
      <c r="W7542" s="4" t="s">
        <v>7</v>
      </c>
    </row>
    <row r="7543" spans="1:13">
      <c r="A7543" t="n">
        <v>76339</v>
      </c>
      <c r="B7543" s="39" t="n">
        <v>26</v>
      </c>
      <c r="C7543" s="7" t="n">
        <v>7</v>
      </c>
      <c r="D7543" s="7" t="n">
        <v>17</v>
      </c>
      <c r="E7543" s="7" t="n">
        <v>60468</v>
      </c>
      <c r="F7543" s="7" t="s">
        <v>671</v>
      </c>
      <c r="G7543" s="7" t="n">
        <v>2</v>
      </c>
      <c r="H7543" s="7" t="n">
        <v>3</v>
      </c>
      <c r="I7543" s="7" t="n">
        <v>17</v>
      </c>
      <c r="J7543" s="7" t="n">
        <v>60469</v>
      </c>
      <c r="K7543" s="7" t="s">
        <v>493</v>
      </c>
      <c r="L7543" s="7" t="n">
        <v>2</v>
      </c>
      <c r="M7543" s="7" t="n">
        <v>3</v>
      </c>
      <c r="N7543" s="7" t="n">
        <v>17</v>
      </c>
      <c r="O7543" s="7" t="n">
        <v>60470</v>
      </c>
      <c r="P7543" s="7" t="s">
        <v>672</v>
      </c>
      <c r="Q7543" s="7" t="n">
        <v>2</v>
      </c>
      <c r="R7543" s="7" t="n">
        <v>3</v>
      </c>
      <c r="S7543" s="7" t="n">
        <v>17</v>
      </c>
      <c r="T7543" s="7" t="n">
        <v>60471</v>
      </c>
      <c r="U7543" s="7" t="s">
        <v>673</v>
      </c>
      <c r="V7543" s="7" t="n">
        <v>2</v>
      </c>
      <c r="W7543" s="7" t="n">
        <v>0</v>
      </c>
    </row>
    <row r="7544" spans="1:13">
      <c r="A7544" t="s">
        <v>4</v>
      </c>
      <c r="B7544" s="4" t="s">
        <v>5</v>
      </c>
    </row>
    <row r="7545" spans="1:13">
      <c r="A7545" t="n">
        <v>76680</v>
      </c>
      <c r="B7545" s="40" t="n">
        <v>28</v>
      </c>
    </row>
    <row r="7546" spans="1:13">
      <c r="A7546" t="s">
        <v>4</v>
      </c>
      <c r="B7546" s="4" t="s">
        <v>5</v>
      </c>
      <c r="C7546" s="4" t="s">
        <v>7</v>
      </c>
      <c r="D7546" s="4" t="s">
        <v>11</v>
      </c>
      <c r="E7546" s="4" t="s">
        <v>8</v>
      </c>
      <c r="F7546" s="4" t="s">
        <v>8</v>
      </c>
      <c r="G7546" s="4" t="s">
        <v>8</v>
      </c>
      <c r="H7546" s="4" t="s">
        <v>8</v>
      </c>
    </row>
    <row r="7547" spans="1:13">
      <c r="A7547" t="n">
        <v>76681</v>
      </c>
      <c r="B7547" s="38" t="n">
        <v>51</v>
      </c>
      <c r="C7547" s="7" t="n">
        <v>3</v>
      </c>
      <c r="D7547" s="7" t="n">
        <v>0</v>
      </c>
      <c r="E7547" s="7" t="s">
        <v>117</v>
      </c>
      <c r="F7547" s="7" t="s">
        <v>183</v>
      </c>
      <c r="G7547" s="7" t="s">
        <v>86</v>
      </c>
      <c r="H7547" s="7" t="s">
        <v>87</v>
      </c>
    </row>
    <row r="7548" spans="1:13">
      <c r="A7548" t="s">
        <v>4</v>
      </c>
      <c r="B7548" s="4" t="s">
        <v>5</v>
      </c>
      <c r="C7548" s="4" t="s">
        <v>11</v>
      </c>
      <c r="D7548" s="4" t="s">
        <v>7</v>
      </c>
      <c r="E7548" s="4" t="s">
        <v>13</v>
      </c>
      <c r="F7548" s="4" t="s">
        <v>11</v>
      </c>
    </row>
    <row r="7549" spans="1:13">
      <c r="A7549" t="n">
        <v>76694</v>
      </c>
      <c r="B7549" s="41" t="n">
        <v>59</v>
      </c>
      <c r="C7549" s="7" t="n">
        <v>0</v>
      </c>
      <c r="D7549" s="7" t="n">
        <v>1</v>
      </c>
      <c r="E7549" s="7" t="n">
        <v>0.0799999982118607</v>
      </c>
      <c r="F7549" s="7" t="n">
        <v>0</v>
      </c>
    </row>
    <row r="7550" spans="1:13">
      <c r="A7550" t="s">
        <v>4</v>
      </c>
      <c r="B7550" s="4" t="s">
        <v>5</v>
      </c>
      <c r="C7550" s="4" t="s">
        <v>11</v>
      </c>
    </row>
    <row r="7551" spans="1:13">
      <c r="A7551" t="n">
        <v>76704</v>
      </c>
      <c r="B7551" s="24" t="n">
        <v>16</v>
      </c>
      <c r="C7551" s="7" t="n">
        <v>1300</v>
      </c>
    </row>
    <row r="7552" spans="1:13">
      <c r="A7552" t="s">
        <v>4</v>
      </c>
      <c r="B7552" s="4" t="s">
        <v>5</v>
      </c>
      <c r="C7552" s="4" t="s">
        <v>7</v>
      </c>
      <c r="D7552" s="4" t="s">
        <v>11</v>
      </c>
      <c r="E7552" s="4" t="s">
        <v>8</v>
      </c>
    </row>
    <row r="7553" spans="1:23">
      <c r="A7553" t="n">
        <v>76707</v>
      </c>
      <c r="B7553" s="38" t="n">
        <v>51</v>
      </c>
      <c r="C7553" s="7" t="n">
        <v>4</v>
      </c>
      <c r="D7553" s="7" t="n">
        <v>0</v>
      </c>
      <c r="E7553" s="7" t="s">
        <v>121</v>
      </c>
    </row>
    <row r="7554" spans="1:23">
      <c r="A7554" t="s">
        <v>4</v>
      </c>
      <c r="B7554" s="4" t="s">
        <v>5</v>
      </c>
      <c r="C7554" s="4" t="s">
        <v>11</v>
      </c>
    </row>
    <row r="7555" spans="1:23">
      <c r="A7555" t="n">
        <v>76721</v>
      </c>
      <c r="B7555" s="24" t="n">
        <v>16</v>
      </c>
      <c r="C7555" s="7" t="n">
        <v>0</v>
      </c>
    </row>
    <row r="7556" spans="1:23">
      <c r="A7556" t="s">
        <v>4</v>
      </c>
      <c r="B7556" s="4" t="s">
        <v>5</v>
      </c>
      <c r="C7556" s="4" t="s">
        <v>11</v>
      </c>
      <c r="D7556" s="4" t="s">
        <v>7</v>
      </c>
      <c r="E7556" s="4" t="s">
        <v>14</v>
      </c>
      <c r="F7556" s="4" t="s">
        <v>79</v>
      </c>
      <c r="G7556" s="4" t="s">
        <v>7</v>
      </c>
      <c r="H7556" s="4" t="s">
        <v>7</v>
      </c>
      <c r="I7556" s="4" t="s">
        <v>7</v>
      </c>
      <c r="J7556" s="4" t="s">
        <v>14</v>
      </c>
      <c r="K7556" s="4" t="s">
        <v>79</v>
      </c>
      <c r="L7556" s="4" t="s">
        <v>7</v>
      </c>
      <c r="M7556" s="4" t="s">
        <v>7</v>
      </c>
    </row>
    <row r="7557" spans="1:23">
      <c r="A7557" t="n">
        <v>76724</v>
      </c>
      <c r="B7557" s="39" t="n">
        <v>26</v>
      </c>
      <c r="C7557" s="7" t="n">
        <v>0</v>
      </c>
      <c r="D7557" s="7" t="n">
        <v>17</v>
      </c>
      <c r="E7557" s="7" t="n">
        <v>60387</v>
      </c>
      <c r="F7557" s="7" t="s">
        <v>575</v>
      </c>
      <c r="G7557" s="7" t="n">
        <v>2</v>
      </c>
      <c r="H7557" s="7" t="n">
        <v>3</v>
      </c>
      <c r="I7557" s="7" t="n">
        <v>17</v>
      </c>
      <c r="J7557" s="7" t="n">
        <v>60472</v>
      </c>
      <c r="K7557" s="7" t="s">
        <v>674</v>
      </c>
      <c r="L7557" s="7" t="n">
        <v>2</v>
      </c>
      <c r="M7557" s="7" t="n">
        <v>0</v>
      </c>
    </row>
    <row r="7558" spans="1:23">
      <c r="A7558" t="s">
        <v>4</v>
      </c>
      <c r="B7558" s="4" t="s">
        <v>5</v>
      </c>
    </row>
    <row r="7559" spans="1:23">
      <c r="A7559" t="n">
        <v>76870</v>
      </c>
      <c r="B7559" s="40" t="n">
        <v>28</v>
      </c>
    </row>
    <row r="7560" spans="1:23">
      <c r="A7560" t="s">
        <v>4</v>
      </c>
      <c r="B7560" s="4" t="s">
        <v>5</v>
      </c>
      <c r="C7560" s="4" t="s">
        <v>7</v>
      </c>
      <c r="D7560" s="4" t="s">
        <v>11</v>
      </c>
      <c r="E7560" s="4" t="s">
        <v>8</v>
      </c>
    </row>
    <row r="7561" spans="1:23">
      <c r="A7561" t="n">
        <v>76871</v>
      </c>
      <c r="B7561" s="38" t="n">
        <v>51</v>
      </c>
      <c r="C7561" s="7" t="n">
        <v>4</v>
      </c>
      <c r="D7561" s="7" t="n">
        <v>7</v>
      </c>
      <c r="E7561" s="7" t="s">
        <v>238</v>
      </c>
    </row>
    <row r="7562" spans="1:23">
      <c r="A7562" t="s">
        <v>4</v>
      </c>
      <c r="B7562" s="4" t="s">
        <v>5</v>
      </c>
      <c r="C7562" s="4" t="s">
        <v>11</v>
      </c>
    </row>
    <row r="7563" spans="1:23">
      <c r="A7563" t="n">
        <v>76884</v>
      </c>
      <c r="B7563" s="24" t="n">
        <v>16</v>
      </c>
      <c r="C7563" s="7" t="n">
        <v>0</v>
      </c>
    </row>
    <row r="7564" spans="1:23">
      <c r="A7564" t="s">
        <v>4</v>
      </c>
      <c r="B7564" s="4" t="s">
        <v>5</v>
      </c>
      <c r="C7564" s="4" t="s">
        <v>11</v>
      </c>
      <c r="D7564" s="4" t="s">
        <v>7</v>
      </c>
      <c r="E7564" s="4" t="s">
        <v>14</v>
      </c>
      <c r="F7564" s="4" t="s">
        <v>79</v>
      </c>
      <c r="G7564" s="4" t="s">
        <v>7</v>
      </c>
      <c r="H7564" s="4" t="s">
        <v>7</v>
      </c>
      <c r="I7564" s="4" t="s">
        <v>7</v>
      </c>
      <c r="J7564" s="4" t="s">
        <v>14</v>
      </c>
      <c r="K7564" s="4" t="s">
        <v>79</v>
      </c>
      <c r="L7564" s="4" t="s">
        <v>7</v>
      </c>
      <c r="M7564" s="4" t="s">
        <v>7</v>
      </c>
      <c r="N7564" s="4" t="s">
        <v>7</v>
      </c>
      <c r="O7564" s="4" t="s">
        <v>14</v>
      </c>
      <c r="P7564" s="4" t="s">
        <v>79</v>
      </c>
      <c r="Q7564" s="4" t="s">
        <v>7</v>
      </c>
      <c r="R7564" s="4" t="s">
        <v>7</v>
      </c>
      <c r="S7564" s="4" t="s">
        <v>7</v>
      </c>
      <c r="T7564" s="4" t="s">
        <v>14</v>
      </c>
      <c r="U7564" s="4" t="s">
        <v>79</v>
      </c>
      <c r="V7564" s="4" t="s">
        <v>7</v>
      </c>
      <c r="W7564" s="4" t="s">
        <v>7</v>
      </c>
      <c r="X7564" s="4" t="s">
        <v>7</v>
      </c>
      <c r="Y7564" s="4" t="s">
        <v>14</v>
      </c>
      <c r="Z7564" s="4" t="s">
        <v>79</v>
      </c>
      <c r="AA7564" s="4" t="s">
        <v>7</v>
      </c>
      <c r="AB7564" s="4" t="s">
        <v>7</v>
      </c>
    </row>
    <row r="7565" spans="1:23">
      <c r="A7565" t="n">
        <v>76887</v>
      </c>
      <c r="B7565" s="39" t="n">
        <v>26</v>
      </c>
      <c r="C7565" s="7" t="n">
        <v>7</v>
      </c>
      <c r="D7565" s="7" t="n">
        <v>17</v>
      </c>
      <c r="E7565" s="7" t="n">
        <v>60473</v>
      </c>
      <c r="F7565" s="7" t="s">
        <v>675</v>
      </c>
      <c r="G7565" s="7" t="n">
        <v>2</v>
      </c>
      <c r="H7565" s="7" t="n">
        <v>3</v>
      </c>
      <c r="I7565" s="7" t="n">
        <v>17</v>
      </c>
      <c r="J7565" s="7" t="n">
        <v>60474</v>
      </c>
      <c r="K7565" s="7" t="s">
        <v>676</v>
      </c>
      <c r="L7565" s="7" t="n">
        <v>2</v>
      </c>
      <c r="M7565" s="7" t="n">
        <v>3</v>
      </c>
      <c r="N7565" s="7" t="n">
        <v>17</v>
      </c>
      <c r="O7565" s="7" t="n">
        <v>60475</v>
      </c>
      <c r="P7565" s="7" t="s">
        <v>677</v>
      </c>
      <c r="Q7565" s="7" t="n">
        <v>2</v>
      </c>
      <c r="R7565" s="7" t="n">
        <v>3</v>
      </c>
      <c r="S7565" s="7" t="n">
        <v>17</v>
      </c>
      <c r="T7565" s="7" t="n">
        <v>60476</v>
      </c>
      <c r="U7565" s="7" t="s">
        <v>678</v>
      </c>
      <c r="V7565" s="7" t="n">
        <v>2</v>
      </c>
      <c r="W7565" s="7" t="n">
        <v>3</v>
      </c>
      <c r="X7565" s="7" t="n">
        <v>17</v>
      </c>
      <c r="Y7565" s="7" t="n">
        <v>60477</v>
      </c>
      <c r="Z7565" s="7" t="s">
        <v>679</v>
      </c>
      <c r="AA7565" s="7" t="n">
        <v>2</v>
      </c>
      <c r="AB7565" s="7" t="n">
        <v>0</v>
      </c>
    </row>
    <row r="7566" spans="1:23">
      <c r="A7566" t="s">
        <v>4</v>
      </c>
      <c r="B7566" s="4" t="s">
        <v>5</v>
      </c>
    </row>
    <row r="7567" spans="1:23">
      <c r="A7567" t="n">
        <v>77199</v>
      </c>
      <c r="B7567" s="40" t="n">
        <v>28</v>
      </c>
    </row>
    <row r="7568" spans="1:23">
      <c r="A7568" t="s">
        <v>4</v>
      </c>
      <c r="B7568" s="4" t="s">
        <v>5</v>
      </c>
      <c r="C7568" s="4" t="s">
        <v>7</v>
      </c>
      <c r="D7568" s="4" t="s">
        <v>11</v>
      </c>
      <c r="E7568" s="4" t="s">
        <v>8</v>
      </c>
    </row>
    <row r="7569" spans="1:28">
      <c r="A7569" t="n">
        <v>77200</v>
      </c>
      <c r="B7569" s="38" t="n">
        <v>51</v>
      </c>
      <c r="C7569" s="7" t="n">
        <v>4</v>
      </c>
      <c r="D7569" s="7" t="n">
        <v>0</v>
      </c>
      <c r="E7569" s="7" t="s">
        <v>121</v>
      </c>
    </row>
    <row r="7570" spans="1:28">
      <c r="A7570" t="s">
        <v>4</v>
      </c>
      <c r="B7570" s="4" t="s">
        <v>5</v>
      </c>
      <c r="C7570" s="4" t="s">
        <v>11</v>
      </c>
    </row>
    <row r="7571" spans="1:28">
      <c r="A7571" t="n">
        <v>77214</v>
      </c>
      <c r="B7571" s="24" t="n">
        <v>16</v>
      </c>
      <c r="C7571" s="7" t="n">
        <v>0</v>
      </c>
    </row>
    <row r="7572" spans="1:28">
      <c r="A7572" t="s">
        <v>4</v>
      </c>
      <c r="B7572" s="4" t="s">
        <v>5</v>
      </c>
      <c r="C7572" s="4" t="s">
        <v>11</v>
      </c>
      <c r="D7572" s="4" t="s">
        <v>7</v>
      </c>
      <c r="E7572" s="4" t="s">
        <v>14</v>
      </c>
      <c r="F7572" s="4" t="s">
        <v>79</v>
      </c>
      <c r="G7572" s="4" t="s">
        <v>7</v>
      </c>
      <c r="H7572" s="4" t="s">
        <v>7</v>
      </c>
    </row>
    <row r="7573" spans="1:28">
      <c r="A7573" t="n">
        <v>77217</v>
      </c>
      <c r="B7573" s="39" t="n">
        <v>26</v>
      </c>
      <c r="C7573" s="7" t="n">
        <v>0</v>
      </c>
      <c r="D7573" s="7" t="n">
        <v>17</v>
      </c>
      <c r="E7573" s="7" t="n">
        <v>60291</v>
      </c>
      <c r="F7573" s="7" t="s">
        <v>452</v>
      </c>
      <c r="G7573" s="7" t="n">
        <v>2</v>
      </c>
      <c r="H7573" s="7" t="n">
        <v>0</v>
      </c>
    </row>
    <row r="7574" spans="1:28">
      <c r="A7574" t="s">
        <v>4</v>
      </c>
      <c r="B7574" s="4" t="s">
        <v>5</v>
      </c>
    </row>
    <row r="7575" spans="1:28">
      <c r="A7575" t="n">
        <v>77234</v>
      </c>
      <c r="B7575" s="40" t="n">
        <v>28</v>
      </c>
    </row>
    <row r="7576" spans="1:28">
      <c r="A7576" t="s">
        <v>4</v>
      </c>
      <c r="B7576" s="4" t="s">
        <v>5</v>
      </c>
      <c r="C7576" s="4" t="s">
        <v>11</v>
      </c>
      <c r="D7576" s="4" t="s">
        <v>7</v>
      </c>
    </row>
    <row r="7577" spans="1:28">
      <c r="A7577" t="n">
        <v>77235</v>
      </c>
      <c r="B7577" s="44" t="n">
        <v>89</v>
      </c>
      <c r="C7577" s="7" t="n">
        <v>65533</v>
      </c>
      <c r="D7577" s="7" t="n">
        <v>1</v>
      </c>
    </row>
    <row r="7578" spans="1:28">
      <c r="A7578" t="s">
        <v>4</v>
      </c>
      <c r="B7578" s="4" t="s">
        <v>5</v>
      </c>
      <c r="C7578" s="4" t="s">
        <v>7</v>
      </c>
      <c r="D7578" s="4" t="s">
        <v>11</v>
      </c>
      <c r="E7578" s="4" t="s">
        <v>13</v>
      </c>
    </row>
    <row r="7579" spans="1:28">
      <c r="A7579" t="n">
        <v>77239</v>
      </c>
      <c r="B7579" s="17" t="n">
        <v>58</v>
      </c>
      <c r="C7579" s="7" t="n">
        <v>101</v>
      </c>
      <c r="D7579" s="7" t="n">
        <v>500</v>
      </c>
      <c r="E7579" s="7" t="n">
        <v>1</v>
      </c>
    </row>
    <row r="7580" spans="1:28">
      <c r="A7580" t="s">
        <v>4</v>
      </c>
      <c r="B7580" s="4" t="s">
        <v>5</v>
      </c>
      <c r="C7580" s="4" t="s">
        <v>7</v>
      </c>
      <c r="D7580" s="4" t="s">
        <v>11</v>
      </c>
    </row>
    <row r="7581" spans="1:28">
      <c r="A7581" t="n">
        <v>77247</v>
      </c>
      <c r="B7581" s="17" t="n">
        <v>58</v>
      </c>
      <c r="C7581" s="7" t="n">
        <v>254</v>
      </c>
      <c r="D7581" s="7" t="n">
        <v>0</v>
      </c>
    </row>
    <row r="7582" spans="1:28">
      <c r="A7582" t="s">
        <v>4</v>
      </c>
      <c r="B7582" s="4" t="s">
        <v>5</v>
      </c>
      <c r="C7582" s="4" t="s">
        <v>7</v>
      </c>
    </row>
    <row r="7583" spans="1:28">
      <c r="A7583" t="n">
        <v>77251</v>
      </c>
      <c r="B7583" s="35" t="n">
        <v>45</v>
      </c>
      <c r="C7583" s="7" t="n">
        <v>0</v>
      </c>
    </row>
    <row r="7584" spans="1:28">
      <c r="A7584" t="s">
        <v>4</v>
      </c>
      <c r="B7584" s="4" t="s">
        <v>5</v>
      </c>
      <c r="C7584" s="4" t="s">
        <v>7</v>
      </c>
      <c r="D7584" s="4" t="s">
        <v>7</v>
      </c>
      <c r="E7584" s="4" t="s">
        <v>13</v>
      </c>
      <c r="F7584" s="4" t="s">
        <v>13</v>
      </c>
      <c r="G7584" s="4" t="s">
        <v>13</v>
      </c>
      <c r="H7584" s="4" t="s">
        <v>11</v>
      </c>
    </row>
    <row r="7585" spans="1:8">
      <c r="A7585" t="n">
        <v>77253</v>
      </c>
      <c r="B7585" s="35" t="n">
        <v>45</v>
      </c>
      <c r="C7585" s="7" t="n">
        <v>2</v>
      </c>
      <c r="D7585" s="7" t="n">
        <v>3</v>
      </c>
      <c r="E7585" s="7" t="n">
        <v>-1.76999998092651</v>
      </c>
      <c r="F7585" s="7" t="n">
        <v>0.230000004172325</v>
      </c>
      <c r="G7585" s="7" t="n">
        <v>-10.7700004577637</v>
      </c>
      <c r="H7585" s="7" t="n">
        <v>0</v>
      </c>
    </row>
    <row r="7586" spans="1:8">
      <c r="A7586" t="s">
        <v>4</v>
      </c>
      <c r="B7586" s="4" t="s">
        <v>5</v>
      </c>
      <c r="C7586" s="4" t="s">
        <v>7</v>
      </c>
      <c r="D7586" s="4" t="s">
        <v>7</v>
      </c>
      <c r="E7586" s="4" t="s">
        <v>13</v>
      </c>
      <c r="F7586" s="4" t="s">
        <v>13</v>
      </c>
      <c r="G7586" s="4" t="s">
        <v>13</v>
      </c>
      <c r="H7586" s="4" t="s">
        <v>11</v>
      </c>
      <c r="I7586" s="4" t="s">
        <v>7</v>
      </c>
    </row>
    <row r="7587" spans="1:8">
      <c r="A7587" t="n">
        <v>77270</v>
      </c>
      <c r="B7587" s="35" t="n">
        <v>45</v>
      </c>
      <c r="C7587" s="7" t="n">
        <v>4</v>
      </c>
      <c r="D7587" s="7" t="n">
        <v>3</v>
      </c>
      <c r="E7587" s="7" t="n">
        <v>353.470001220703</v>
      </c>
      <c r="F7587" s="7" t="n">
        <v>178</v>
      </c>
      <c r="G7587" s="7" t="n">
        <v>0</v>
      </c>
      <c r="H7587" s="7" t="n">
        <v>0</v>
      </c>
      <c r="I7587" s="7" t="n">
        <v>0</v>
      </c>
    </row>
    <row r="7588" spans="1:8">
      <c r="A7588" t="s">
        <v>4</v>
      </c>
      <c r="B7588" s="4" t="s">
        <v>5</v>
      </c>
      <c r="C7588" s="4" t="s">
        <v>7</v>
      </c>
      <c r="D7588" s="4" t="s">
        <v>7</v>
      </c>
      <c r="E7588" s="4" t="s">
        <v>13</v>
      </c>
      <c r="F7588" s="4" t="s">
        <v>11</v>
      </c>
    </row>
    <row r="7589" spans="1:8">
      <c r="A7589" t="n">
        <v>77288</v>
      </c>
      <c r="B7589" s="35" t="n">
        <v>45</v>
      </c>
      <c r="C7589" s="7" t="n">
        <v>5</v>
      </c>
      <c r="D7589" s="7" t="n">
        <v>3</v>
      </c>
      <c r="E7589" s="7" t="n">
        <v>1.20000004768372</v>
      </c>
      <c r="F7589" s="7" t="n">
        <v>0</v>
      </c>
    </row>
    <row r="7590" spans="1:8">
      <c r="A7590" t="s">
        <v>4</v>
      </c>
      <c r="B7590" s="4" t="s">
        <v>5</v>
      </c>
      <c r="C7590" s="4" t="s">
        <v>7</v>
      </c>
      <c r="D7590" s="4" t="s">
        <v>7</v>
      </c>
      <c r="E7590" s="4" t="s">
        <v>13</v>
      </c>
      <c r="F7590" s="4" t="s">
        <v>11</v>
      </c>
    </row>
    <row r="7591" spans="1:8">
      <c r="A7591" t="n">
        <v>77297</v>
      </c>
      <c r="B7591" s="35" t="n">
        <v>45</v>
      </c>
      <c r="C7591" s="7" t="n">
        <v>11</v>
      </c>
      <c r="D7591" s="7" t="n">
        <v>3</v>
      </c>
      <c r="E7591" s="7" t="n">
        <v>28.7000007629395</v>
      </c>
      <c r="F7591" s="7" t="n">
        <v>0</v>
      </c>
    </row>
    <row r="7592" spans="1:8">
      <c r="A7592" t="s">
        <v>4</v>
      </c>
      <c r="B7592" s="4" t="s">
        <v>5</v>
      </c>
      <c r="C7592" s="4" t="s">
        <v>7</v>
      </c>
      <c r="D7592" s="4" t="s">
        <v>11</v>
      </c>
    </row>
    <row r="7593" spans="1:8">
      <c r="A7593" t="n">
        <v>77306</v>
      </c>
      <c r="B7593" s="17" t="n">
        <v>58</v>
      </c>
      <c r="C7593" s="7" t="n">
        <v>255</v>
      </c>
      <c r="D7593" s="7" t="n">
        <v>0</v>
      </c>
    </row>
    <row r="7594" spans="1:8">
      <c r="A7594" t="s">
        <v>4</v>
      </c>
      <c r="B7594" s="4" t="s">
        <v>5</v>
      </c>
      <c r="C7594" s="4" t="s">
        <v>11</v>
      </c>
      <c r="D7594" s="4" t="s">
        <v>7</v>
      </c>
      <c r="E7594" s="4" t="s">
        <v>13</v>
      </c>
      <c r="F7594" s="4" t="s">
        <v>11</v>
      </c>
    </row>
    <row r="7595" spans="1:8">
      <c r="A7595" t="n">
        <v>77310</v>
      </c>
      <c r="B7595" s="41" t="n">
        <v>59</v>
      </c>
      <c r="C7595" s="7" t="n">
        <v>0</v>
      </c>
      <c r="D7595" s="7" t="n">
        <v>8</v>
      </c>
      <c r="E7595" s="7" t="n">
        <v>0.150000005960464</v>
      </c>
      <c r="F7595" s="7" t="n">
        <v>0</v>
      </c>
    </row>
    <row r="7596" spans="1:8">
      <c r="A7596" t="s">
        <v>4</v>
      </c>
      <c r="B7596" s="4" t="s">
        <v>5</v>
      </c>
      <c r="C7596" s="4" t="s">
        <v>11</v>
      </c>
    </row>
    <row r="7597" spans="1:8">
      <c r="A7597" t="n">
        <v>77320</v>
      </c>
      <c r="B7597" s="24" t="n">
        <v>16</v>
      </c>
      <c r="C7597" s="7" t="n">
        <v>1500</v>
      </c>
    </row>
    <row r="7598" spans="1:8">
      <c r="A7598" t="s">
        <v>4</v>
      </c>
      <c r="B7598" s="4" t="s">
        <v>5</v>
      </c>
      <c r="C7598" s="4" t="s">
        <v>11</v>
      </c>
      <c r="D7598" s="4" t="s">
        <v>7</v>
      </c>
      <c r="E7598" s="4" t="s">
        <v>13</v>
      </c>
      <c r="F7598" s="4" t="s">
        <v>11</v>
      </c>
    </row>
    <row r="7599" spans="1:8">
      <c r="A7599" t="n">
        <v>77323</v>
      </c>
      <c r="B7599" s="41" t="n">
        <v>59</v>
      </c>
      <c r="C7599" s="7" t="n">
        <v>0</v>
      </c>
      <c r="D7599" s="7" t="n">
        <v>255</v>
      </c>
      <c r="E7599" s="7" t="n">
        <v>0</v>
      </c>
      <c r="F7599" s="7" t="n">
        <v>0</v>
      </c>
    </row>
    <row r="7600" spans="1:8">
      <c r="A7600" t="s">
        <v>4</v>
      </c>
      <c r="B7600" s="4" t="s">
        <v>5</v>
      </c>
      <c r="C7600" s="4" t="s">
        <v>7</v>
      </c>
      <c r="D7600" s="4" t="s">
        <v>11</v>
      </c>
      <c r="E7600" s="4" t="s">
        <v>8</v>
      </c>
    </row>
    <row r="7601" spans="1:9">
      <c r="A7601" t="n">
        <v>77333</v>
      </c>
      <c r="B7601" s="38" t="n">
        <v>51</v>
      </c>
      <c r="C7601" s="7" t="n">
        <v>4</v>
      </c>
      <c r="D7601" s="7" t="n">
        <v>0</v>
      </c>
      <c r="E7601" s="7" t="s">
        <v>453</v>
      </c>
    </row>
    <row r="7602" spans="1:9">
      <c r="A7602" t="s">
        <v>4</v>
      </c>
      <c r="B7602" s="4" t="s">
        <v>5</v>
      </c>
      <c r="C7602" s="4" t="s">
        <v>11</v>
      </c>
    </row>
    <row r="7603" spans="1:9">
      <c r="A7603" t="n">
        <v>77347</v>
      </c>
      <c r="B7603" s="24" t="n">
        <v>16</v>
      </c>
      <c r="C7603" s="7" t="n">
        <v>0</v>
      </c>
    </row>
    <row r="7604" spans="1:9">
      <c r="A7604" t="s">
        <v>4</v>
      </c>
      <c r="B7604" s="4" t="s">
        <v>5</v>
      </c>
      <c r="C7604" s="4" t="s">
        <v>11</v>
      </c>
      <c r="D7604" s="4" t="s">
        <v>7</v>
      </c>
      <c r="E7604" s="4" t="s">
        <v>14</v>
      </c>
      <c r="F7604" s="4" t="s">
        <v>79</v>
      </c>
      <c r="G7604" s="4" t="s">
        <v>7</v>
      </c>
      <c r="H7604" s="4" t="s">
        <v>7</v>
      </c>
    </row>
    <row r="7605" spans="1:9">
      <c r="A7605" t="n">
        <v>77350</v>
      </c>
      <c r="B7605" s="39" t="n">
        <v>26</v>
      </c>
      <c r="C7605" s="7" t="n">
        <v>0</v>
      </c>
      <c r="D7605" s="7" t="n">
        <v>17</v>
      </c>
      <c r="E7605" s="7" t="n">
        <v>60292</v>
      </c>
      <c r="F7605" s="7" t="s">
        <v>454</v>
      </c>
      <c r="G7605" s="7" t="n">
        <v>2</v>
      </c>
      <c r="H7605" s="7" t="n">
        <v>0</v>
      </c>
    </row>
    <row r="7606" spans="1:9">
      <c r="A7606" t="s">
        <v>4</v>
      </c>
      <c r="B7606" s="4" t="s">
        <v>5</v>
      </c>
    </row>
    <row r="7607" spans="1:9">
      <c r="A7607" t="n">
        <v>77370</v>
      </c>
      <c r="B7607" s="40" t="n">
        <v>28</v>
      </c>
    </row>
    <row r="7608" spans="1:9">
      <c r="A7608" t="s">
        <v>4</v>
      </c>
      <c r="B7608" s="4" t="s">
        <v>5</v>
      </c>
      <c r="C7608" s="4" t="s">
        <v>11</v>
      </c>
    </row>
    <row r="7609" spans="1:9">
      <c r="A7609" t="n">
        <v>77371</v>
      </c>
      <c r="B7609" s="24" t="n">
        <v>16</v>
      </c>
      <c r="C7609" s="7" t="n">
        <v>500</v>
      </c>
    </row>
    <row r="7610" spans="1:9">
      <c r="A7610" t="s">
        <v>4</v>
      </c>
      <c r="B7610" s="4" t="s">
        <v>5</v>
      </c>
      <c r="C7610" s="4" t="s">
        <v>7</v>
      </c>
      <c r="D7610" s="4" t="s">
        <v>7</v>
      </c>
      <c r="E7610" s="4" t="s">
        <v>13</v>
      </c>
      <c r="F7610" s="4" t="s">
        <v>11</v>
      </c>
    </row>
    <row r="7611" spans="1:9">
      <c r="A7611" t="n">
        <v>77374</v>
      </c>
      <c r="B7611" s="35" t="n">
        <v>45</v>
      </c>
      <c r="C7611" s="7" t="n">
        <v>5</v>
      </c>
      <c r="D7611" s="7" t="n">
        <v>3</v>
      </c>
      <c r="E7611" s="7" t="n">
        <v>1.39999997615814</v>
      </c>
      <c r="F7611" s="7" t="n">
        <v>500</v>
      </c>
    </row>
    <row r="7612" spans="1:9">
      <c r="A7612" t="s">
        <v>4</v>
      </c>
      <c r="B7612" s="4" t="s">
        <v>5</v>
      </c>
      <c r="C7612" s="4" t="s">
        <v>7</v>
      </c>
      <c r="D7612" s="4" t="s">
        <v>13</v>
      </c>
      <c r="E7612" s="4" t="s">
        <v>13</v>
      </c>
      <c r="F7612" s="4" t="s">
        <v>13</v>
      </c>
    </row>
    <row r="7613" spans="1:9">
      <c r="A7613" t="n">
        <v>77383</v>
      </c>
      <c r="B7613" s="35" t="n">
        <v>45</v>
      </c>
      <c r="C7613" s="7" t="n">
        <v>9</v>
      </c>
      <c r="D7613" s="7" t="n">
        <v>0.0199999995529652</v>
      </c>
      <c r="E7613" s="7" t="n">
        <v>0.0199999995529652</v>
      </c>
      <c r="F7613" s="7" t="n">
        <v>0.5</v>
      </c>
    </row>
    <row r="7614" spans="1:9">
      <c r="A7614" t="s">
        <v>4</v>
      </c>
      <c r="B7614" s="4" t="s">
        <v>5</v>
      </c>
      <c r="C7614" s="4" t="s">
        <v>7</v>
      </c>
      <c r="D7614" s="4" t="s">
        <v>11</v>
      </c>
      <c r="E7614" s="4" t="s">
        <v>8</v>
      </c>
    </row>
    <row r="7615" spans="1:9">
      <c r="A7615" t="n">
        <v>77397</v>
      </c>
      <c r="B7615" s="38" t="n">
        <v>51</v>
      </c>
      <c r="C7615" s="7" t="n">
        <v>4</v>
      </c>
      <c r="D7615" s="7" t="n">
        <v>0</v>
      </c>
      <c r="E7615" s="7" t="s">
        <v>455</v>
      </c>
    </row>
    <row r="7616" spans="1:9">
      <c r="A7616" t="s">
        <v>4</v>
      </c>
      <c r="B7616" s="4" t="s">
        <v>5</v>
      </c>
      <c r="C7616" s="4" t="s">
        <v>11</v>
      </c>
    </row>
    <row r="7617" spans="1:8">
      <c r="A7617" t="n">
        <v>77411</v>
      </c>
      <c r="B7617" s="24" t="n">
        <v>16</v>
      </c>
      <c r="C7617" s="7" t="n">
        <v>0</v>
      </c>
    </row>
    <row r="7618" spans="1:8">
      <c r="A7618" t="s">
        <v>4</v>
      </c>
      <c r="B7618" s="4" t="s">
        <v>5</v>
      </c>
      <c r="C7618" s="4" t="s">
        <v>11</v>
      </c>
      <c r="D7618" s="4" t="s">
        <v>7</v>
      </c>
      <c r="E7618" s="4" t="s">
        <v>14</v>
      </c>
      <c r="F7618" s="4" t="s">
        <v>79</v>
      </c>
      <c r="G7618" s="4" t="s">
        <v>7</v>
      </c>
      <c r="H7618" s="4" t="s">
        <v>7</v>
      </c>
    </row>
    <row r="7619" spans="1:8">
      <c r="A7619" t="n">
        <v>77414</v>
      </c>
      <c r="B7619" s="39" t="n">
        <v>26</v>
      </c>
      <c r="C7619" s="7" t="n">
        <v>0</v>
      </c>
      <c r="D7619" s="7" t="n">
        <v>17</v>
      </c>
      <c r="E7619" s="7" t="n">
        <v>60293</v>
      </c>
      <c r="F7619" s="7" t="s">
        <v>456</v>
      </c>
      <c r="G7619" s="7" t="n">
        <v>2</v>
      </c>
      <c r="H7619" s="7" t="n">
        <v>0</v>
      </c>
    </row>
    <row r="7620" spans="1:8">
      <c r="A7620" t="s">
        <v>4</v>
      </c>
      <c r="B7620" s="4" t="s">
        <v>5</v>
      </c>
    </row>
    <row r="7621" spans="1:8">
      <c r="A7621" t="n">
        <v>77439</v>
      </c>
      <c r="B7621" s="40" t="n">
        <v>28</v>
      </c>
    </row>
    <row r="7622" spans="1:8">
      <c r="A7622" t="s">
        <v>4</v>
      </c>
      <c r="B7622" s="4" t="s">
        <v>5</v>
      </c>
      <c r="C7622" s="4" t="s">
        <v>11</v>
      </c>
      <c r="D7622" s="4" t="s">
        <v>7</v>
      </c>
    </row>
    <row r="7623" spans="1:8">
      <c r="A7623" t="n">
        <v>77440</v>
      </c>
      <c r="B7623" s="44" t="n">
        <v>89</v>
      </c>
      <c r="C7623" s="7" t="n">
        <v>65533</v>
      </c>
      <c r="D7623" s="7" t="n">
        <v>1</v>
      </c>
    </row>
    <row r="7624" spans="1:8">
      <c r="A7624" t="s">
        <v>4</v>
      </c>
      <c r="B7624" s="4" t="s">
        <v>5</v>
      </c>
      <c r="C7624" s="4" t="s">
        <v>7</v>
      </c>
      <c r="D7624" s="4" t="s">
        <v>11</v>
      </c>
      <c r="E7624" s="4" t="s">
        <v>11</v>
      </c>
      <c r="F7624" s="4" t="s">
        <v>7</v>
      </c>
    </row>
    <row r="7625" spans="1:8">
      <c r="A7625" t="n">
        <v>77444</v>
      </c>
      <c r="B7625" s="43" t="n">
        <v>25</v>
      </c>
      <c r="C7625" s="7" t="n">
        <v>1</v>
      </c>
      <c r="D7625" s="7" t="n">
        <v>60</v>
      </c>
      <c r="E7625" s="7" t="n">
        <v>640</v>
      </c>
      <c r="F7625" s="7" t="n">
        <v>1</v>
      </c>
    </row>
    <row r="7626" spans="1:8">
      <c r="A7626" t="s">
        <v>4</v>
      </c>
      <c r="B7626" s="4" t="s">
        <v>5</v>
      </c>
      <c r="C7626" s="4" t="s">
        <v>7</v>
      </c>
      <c r="D7626" s="4" t="s">
        <v>11</v>
      </c>
      <c r="E7626" s="4" t="s">
        <v>8</v>
      </c>
    </row>
    <row r="7627" spans="1:8">
      <c r="A7627" t="n">
        <v>77451</v>
      </c>
      <c r="B7627" s="38" t="n">
        <v>51</v>
      </c>
      <c r="C7627" s="7" t="n">
        <v>4</v>
      </c>
      <c r="D7627" s="7" t="n">
        <v>7</v>
      </c>
      <c r="E7627" s="7" t="s">
        <v>670</v>
      </c>
    </row>
    <row r="7628" spans="1:8">
      <c r="A7628" t="s">
        <v>4</v>
      </c>
      <c r="B7628" s="4" t="s">
        <v>5</v>
      </c>
      <c r="C7628" s="4" t="s">
        <v>11</v>
      </c>
    </row>
    <row r="7629" spans="1:8">
      <c r="A7629" t="n">
        <v>77465</v>
      </c>
      <c r="B7629" s="24" t="n">
        <v>16</v>
      </c>
      <c r="C7629" s="7" t="n">
        <v>0</v>
      </c>
    </row>
    <row r="7630" spans="1:8">
      <c r="A7630" t="s">
        <v>4</v>
      </c>
      <c r="B7630" s="4" t="s">
        <v>5</v>
      </c>
      <c r="C7630" s="4" t="s">
        <v>11</v>
      </c>
      <c r="D7630" s="4" t="s">
        <v>7</v>
      </c>
      <c r="E7630" s="4" t="s">
        <v>14</v>
      </c>
      <c r="F7630" s="4" t="s">
        <v>79</v>
      </c>
      <c r="G7630" s="4" t="s">
        <v>7</v>
      </c>
      <c r="H7630" s="4" t="s">
        <v>7</v>
      </c>
      <c r="I7630" s="4" t="s">
        <v>7</v>
      </c>
      <c r="J7630" s="4" t="s">
        <v>14</v>
      </c>
      <c r="K7630" s="4" t="s">
        <v>79</v>
      </c>
      <c r="L7630" s="4" t="s">
        <v>7</v>
      </c>
      <c r="M7630" s="4" t="s">
        <v>7</v>
      </c>
    </row>
    <row r="7631" spans="1:8">
      <c r="A7631" t="n">
        <v>77468</v>
      </c>
      <c r="B7631" s="39" t="n">
        <v>26</v>
      </c>
      <c r="C7631" s="7" t="n">
        <v>7</v>
      </c>
      <c r="D7631" s="7" t="n">
        <v>17</v>
      </c>
      <c r="E7631" s="7" t="n">
        <v>60478</v>
      </c>
      <c r="F7631" s="7" t="s">
        <v>680</v>
      </c>
      <c r="G7631" s="7" t="n">
        <v>2</v>
      </c>
      <c r="H7631" s="7" t="n">
        <v>3</v>
      </c>
      <c r="I7631" s="7" t="n">
        <v>17</v>
      </c>
      <c r="J7631" s="7" t="n">
        <v>60479</v>
      </c>
      <c r="K7631" s="7" t="s">
        <v>681</v>
      </c>
      <c r="L7631" s="7" t="n">
        <v>2</v>
      </c>
      <c r="M7631" s="7" t="n">
        <v>0</v>
      </c>
    </row>
    <row r="7632" spans="1:8">
      <c r="A7632" t="s">
        <v>4</v>
      </c>
      <c r="B7632" s="4" t="s">
        <v>5</v>
      </c>
    </row>
    <row r="7633" spans="1:13">
      <c r="A7633" t="n">
        <v>77617</v>
      </c>
      <c r="B7633" s="40" t="n">
        <v>28</v>
      </c>
    </row>
    <row r="7634" spans="1:13">
      <c r="A7634" t="s">
        <v>4</v>
      </c>
      <c r="B7634" s="4" t="s">
        <v>5</v>
      </c>
      <c r="C7634" s="4" t="s">
        <v>7</v>
      </c>
      <c r="D7634" s="4" t="s">
        <v>11</v>
      </c>
      <c r="E7634" s="4" t="s">
        <v>11</v>
      </c>
      <c r="F7634" s="4" t="s">
        <v>7</v>
      </c>
    </row>
    <row r="7635" spans="1:13">
      <c r="A7635" t="n">
        <v>77618</v>
      </c>
      <c r="B7635" s="43" t="n">
        <v>25</v>
      </c>
      <c r="C7635" s="7" t="n">
        <v>1</v>
      </c>
      <c r="D7635" s="7" t="n">
        <v>65535</v>
      </c>
      <c r="E7635" s="7" t="n">
        <v>65535</v>
      </c>
      <c r="F7635" s="7" t="n">
        <v>0</v>
      </c>
    </row>
    <row r="7636" spans="1:13">
      <c r="A7636" t="s">
        <v>4</v>
      </c>
      <c r="B7636" s="4" t="s">
        <v>5</v>
      </c>
      <c r="C7636" s="4" t="s">
        <v>7</v>
      </c>
      <c r="D7636" s="4" t="s">
        <v>11</v>
      </c>
      <c r="E7636" s="4" t="s">
        <v>8</v>
      </c>
    </row>
    <row r="7637" spans="1:13">
      <c r="A7637" t="n">
        <v>77625</v>
      </c>
      <c r="B7637" s="38" t="n">
        <v>51</v>
      </c>
      <c r="C7637" s="7" t="n">
        <v>4</v>
      </c>
      <c r="D7637" s="7" t="n">
        <v>0</v>
      </c>
      <c r="E7637" s="7" t="s">
        <v>446</v>
      </c>
    </row>
    <row r="7638" spans="1:13">
      <c r="A7638" t="s">
        <v>4</v>
      </c>
      <c r="B7638" s="4" t="s">
        <v>5</v>
      </c>
      <c r="C7638" s="4" t="s">
        <v>11</v>
      </c>
    </row>
    <row r="7639" spans="1:13">
      <c r="A7639" t="n">
        <v>77638</v>
      </c>
      <c r="B7639" s="24" t="n">
        <v>16</v>
      </c>
      <c r="C7639" s="7" t="n">
        <v>0</v>
      </c>
    </row>
    <row r="7640" spans="1:13">
      <c r="A7640" t="s">
        <v>4</v>
      </c>
      <c r="B7640" s="4" t="s">
        <v>5</v>
      </c>
      <c r="C7640" s="4" t="s">
        <v>11</v>
      </c>
      <c r="D7640" s="4" t="s">
        <v>7</v>
      </c>
      <c r="E7640" s="4" t="s">
        <v>14</v>
      </c>
      <c r="F7640" s="4" t="s">
        <v>79</v>
      </c>
      <c r="G7640" s="4" t="s">
        <v>7</v>
      </c>
      <c r="H7640" s="4" t="s">
        <v>7</v>
      </c>
      <c r="I7640" s="4" t="s">
        <v>7</v>
      </c>
      <c r="J7640" s="4" t="s">
        <v>14</v>
      </c>
      <c r="K7640" s="4" t="s">
        <v>79</v>
      </c>
      <c r="L7640" s="4" t="s">
        <v>7</v>
      </c>
      <c r="M7640" s="4" t="s">
        <v>7</v>
      </c>
      <c r="N7640" s="4" t="s">
        <v>7</v>
      </c>
      <c r="O7640" s="4" t="s">
        <v>14</v>
      </c>
      <c r="P7640" s="4" t="s">
        <v>79</v>
      </c>
      <c r="Q7640" s="4" t="s">
        <v>7</v>
      </c>
      <c r="R7640" s="4" t="s">
        <v>7</v>
      </c>
      <c r="S7640" s="4" t="s">
        <v>7</v>
      </c>
      <c r="T7640" s="4" t="s">
        <v>14</v>
      </c>
      <c r="U7640" s="4" t="s">
        <v>79</v>
      </c>
      <c r="V7640" s="4" t="s">
        <v>7</v>
      </c>
      <c r="W7640" s="4" t="s">
        <v>7</v>
      </c>
      <c r="X7640" s="4" t="s">
        <v>7</v>
      </c>
      <c r="Y7640" s="4" t="s">
        <v>14</v>
      </c>
      <c r="Z7640" s="4" t="s">
        <v>79</v>
      </c>
      <c r="AA7640" s="4" t="s">
        <v>7</v>
      </c>
      <c r="AB7640" s="4" t="s">
        <v>7</v>
      </c>
    </row>
    <row r="7641" spans="1:13">
      <c r="A7641" t="n">
        <v>77641</v>
      </c>
      <c r="B7641" s="39" t="n">
        <v>26</v>
      </c>
      <c r="C7641" s="7" t="n">
        <v>0</v>
      </c>
      <c r="D7641" s="7" t="n">
        <v>17</v>
      </c>
      <c r="E7641" s="7" t="n">
        <v>60296</v>
      </c>
      <c r="F7641" s="7" t="s">
        <v>460</v>
      </c>
      <c r="G7641" s="7" t="n">
        <v>2</v>
      </c>
      <c r="H7641" s="7" t="n">
        <v>3</v>
      </c>
      <c r="I7641" s="7" t="n">
        <v>17</v>
      </c>
      <c r="J7641" s="7" t="n">
        <v>60298</v>
      </c>
      <c r="K7641" s="7" t="s">
        <v>461</v>
      </c>
      <c r="L7641" s="7" t="n">
        <v>2</v>
      </c>
      <c r="M7641" s="7" t="n">
        <v>3</v>
      </c>
      <c r="N7641" s="7" t="n">
        <v>17</v>
      </c>
      <c r="O7641" s="7" t="n">
        <v>60299</v>
      </c>
      <c r="P7641" s="7" t="s">
        <v>462</v>
      </c>
      <c r="Q7641" s="7" t="n">
        <v>2</v>
      </c>
      <c r="R7641" s="7" t="n">
        <v>3</v>
      </c>
      <c r="S7641" s="7" t="n">
        <v>17</v>
      </c>
      <c r="T7641" s="7" t="n">
        <v>60300</v>
      </c>
      <c r="U7641" s="7" t="s">
        <v>463</v>
      </c>
      <c r="V7641" s="7" t="n">
        <v>2</v>
      </c>
      <c r="W7641" s="7" t="n">
        <v>3</v>
      </c>
      <c r="X7641" s="7" t="n">
        <v>17</v>
      </c>
      <c r="Y7641" s="7" t="n">
        <v>60301</v>
      </c>
      <c r="Z7641" s="7" t="s">
        <v>464</v>
      </c>
      <c r="AA7641" s="7" t="n">
        <v>2</v>
      </c>
      <c r="AB7641" s="7" t="n">
        <v>0</v>
      </c>
    </row>
    <row r="7642" spans="1:13">
      <c r="A7642" t="s">
        <v>4</v>
      </c>
      <c r="B7642" s="4" t="s">
        <v>5</v>
      </c>
    </row>
    <row r="7643" spans="1:13">
      <c r="A7643" t="n">
        <v>78036</v>
      </c>
      <c r="B7643" s="40" t="n">
        <v>28</v>
      </c>
    </row>
    <row r="7644" spans="1:13">
      <c r="A7644" t="s">
        <v>4</v>
      </c>
      <c r="B7644" s="4" t="s">
        <v>5</v>
      </c>
      <c r="C7644" s="4" t="s">
        <v>11</v>
      </c>
      <c r="D7644" s="4" t="s">
        <v>7</v>
      </c>
    </row>
    <row r="7645" spans="1:13">
      <c r="A7645" t="n">
        <v>78037</v>
      </c>
      <c r="B7645" s="44" t="n">
        <v>89</v>
      </c>
      <c r="C7645" s="7" t="n">
        <v>65533</v>
      </c>
      <c r="D7645" s="7" t="n">
        <v>1</v>
      </c>
    </row>
    <row r="7646" spans="1:13">
      <c r="A7646" t="s">
        <v>4</v>
      </c>
      <c r="B7646" s="4" t="s">
        <v>5</v>
      </c>
      <c r="C7646" s="4" t="s">
        <v>7</v>
      </c>
      <c r="D7646" s="4" t="s">
        <v>11</v>
      </c>
      <c r="E7646" s="4" t="s">
        <v>13</v>
      </c>
    </row>
    <row r="7647" spans="1:13">
      <c r="A7647" t="n">
        <v>78041</v>
      </c>
      <c r="B7647" s="17" t="n">
        <v>58</v>
      </c>
      <c r="C7647" s="7" t="n">
        <v>101</v>
      </c>
      <c r="D7647" s="7" t="n">
        <v>300</v>
      </c>
      <c r="E7647" s="7" t="n">
        <v>1</v>
      </c>
    </row>
    <row r="7648" spans="1:13">
      <c r="A7648" t="s">
        <v>4</v>
      </c>
      <c r="B7648" s="4" t="s">
        <v>5</v>
      </c>
      <c r="C7648" s="4" t="s">
        <v>7</v>
      </c>
      <c r="D7648" s="4" t="s">
        <v>11</v>
      </c>
    </row>
    <row r="7649" spans="1:28">
      <c r="A7649" t="n">
        <v>78049</v>
      </c>
      <c r="B7649" s="17" t="n">
        <v>58</v>
      </c>
      <c r="C7649" s="7" t="n">
        <v>254</v>
      </c>
      <c r="D7649" s="7" t="n">
        <v>0</v>
      </c>
    </row>
    <row r="7650" spans="1:28">
      <c r="A7650" t="s">
        <v>4</v>
      </c>
      <c r="B7650" s="4" t="s">
        <v>5</v>
      </c>
      <c r="C7650" s="4" t="s">
        <v>7</v>
      </c>
      <c r="D7650" s="4" t="s">
        <v>7</v>
      </c>
      <c r="E7650" s="4" t="s">
        <v>13</v>
      </c>
      <c r="F7650" s="4" t="s">
        <v>13</v>
      </c>
      <c r="G7650" s="4" t="s">
        <v>13</v>
      </c>
      <c r="H7650" s="4" t="s">
        <v>11</v>
      </c>
    </row>
    <row r="7651" spans="1:28">
      <c r="A7651" t="n">
        <v>78053</v>
      </c>
      <c r="B7651" s="35" t="n">
        <v>45</v>
      </c>
      <c r="C7651" s="7" t="n">
        <v>2</v>
      </c>
      <c r="D7651" s="7" t="n">
        <v>3</v>
      </c>
      <c r="E7651" s="7" t="n">
        <v>-1.08000004291534</v>
      </c>
      <c r="F7651" s="7" t="n">
        <v>0.189999997615814</v>
      </c>
      <c r="G7651" s="7" t="n">
        <v>-11.1800003051758</v>
      </c>
      <c r="H7651" s="7" t="n">
        <v>0</v>
      </c>
    </row>
    <row r="7652" spans="1:28">
      <c r="A7652" t="s">
        <v>4</v>
      </c>
      <c r="B7652" s="4" t="s">
        <v>5</v>
      </c>
      <c r="C7652" s="4" t="s">
        <v>7</v>
      </c>
      <c r="D7652" s="4" t="s">
        <v>7</v>
      </c>
      <c r="E7652" s="4" t="s">
        <v>13</v>
      </c>
      <c r="F7652" s="4" t="s">
        <v>13</v>
      </c>
      <c r="G7652" s="4" t="s">
        <v>13</v>
      </c>
      <c r="H7652" s="4" t="s">
        <v>11</v>
      </c>
      <c r="I7652" s="4" t="s">
        <v>7</v>
      </c>
    </row>
    <row r="7653" spans="1:28">
      <c r="A7653" t="n">
        <v>78070</v>
      </c>
      <c r="B7653" s="35" t="n">
        <v>45</v>
      </c>
      <c r="C7653" s="7" t="n">
        <v>4</v>
      </c>
      <c r="D7653" s="7" t="n">
        <v>3</v>
      </c>
      <c r="E7653" s="7" t="n">
        <v>9.06999969482422</v>
      </c>
      <c r="F7653" s="7" t="n">
        <v>228.669998168945</v>
      </c>
      <c r="G7653" s="7" t="n">
        <v>-5</v>
      </c>
      <c r="H7653" s="7" t="n">
        <v>0</v>
      </c>
      <c r="I7653" s="7" t="n">
        <v>0</v>
      </c>
    </row>
    <row r="7654" spans="1:28">
      <c r="A7654" t="s">
        <v>4</v>
      </c>
      <c r="B7654" s="4" t="s">
        <v>5</v>
      </c>
      <c r="C7654" s="4" t="s">
        <v>7</v>
      </c>
      <c r="D7654" s="4" t="s">
        <v>7</v>
      </c>
      <c r="E7654" s="4" t="s">
        <v>13</v>
      </c>
      <c r="F7654" s="4" t="s">
        <v>11</v>
      </c>
    </row>
    <row r="7655" spans="1:28">
      <c r="A7655" t="n">
        <v>78088</v>
      </c>
      <c r="B7655" s="35" t="n">
        <v>45</v>
      </c>
      <c r="C7655" s="7" t="n">
        <v>5</v>
      </c>
      <c r="D7655" s="7" t="n">
        <v>3</v>
      </c>
      <c r="E7655" s="7" t="n">
        <v>1.20000004768372</v>
      </c>
      <c r="F7655" s="7" t="n">
        <v>0</v>
      </c>
    </row>
    <row r="7656" spans="1:28">
      <c r="A7656" t="s">
        <v>4</v>
      </c>
      <c r="B7656" s="4" t="s">
        <v>5</v>
      </c>
      <c r="C7656" s="4" t="s">
        <v>7</v>
      </c>
      <c r="D7656" s="4" t="s">
        <v>7</v>
      </c>
      <c r="E7656" s="4" t="s">
        <v>13</v>
      </c>
      <c r="F7656" s="4" t="s">
        <v>11</v>
      </c>
    </row>
    <row r="7657" spans="1:28">
      <c r="A7657" t="n">
        <v>78097</v>
      </c>
      <c r="B7657" s="35" t="n">
        <v>45</v>
      </c>
      <c r="C7657" s="7" t="n">
        <v>11</v>
      </c>
      <c r="D7657" s="7" t="n">
        <v>3</v>
      </c>
      <c r="E7657" s="7" t="n">
        <v>28.7000007629395</v>
      </c>
      <c r="F7657" s="7" t="n">
        <v>0</v>
      </c>
    </row>
    <row r="7658" spans="1:28">
      <c r="A7658" t="s">
        <v>4</v>
      </c>
      <c r="B7658" s="4" t="s">
        <v>5</v>
      </c>
      <c r="C7658" s="4" t="s">
        <v>7</v>
      </c>
      <c r="D7658" s="4" t="s">
        <v>7</v>
      </c>
      <c r="E7658" s="4" t="s">
        <v>13</v>
      </c>
      <c r="F7658" s="4" t="s">
        <v>13</v>
      </c>
      <c r="G7658" s="4" t="s">
        <v>13</v>
      </c>
      <c r="H7658" s="4" t="s">
        <v>11</v>
      </c>
      <c r="I7658" s="4" t="s">
        <v>7</v>
      </c>
    </row>
    <row r="7659" spans="1:28">
      <c r="A7659" t="n">
        <v>78106</v>
      </c>
      <c r="B7659" s="35" t="n">
        <v>45</v>
      </c>
      <c r="C7659" s="7" t="n">
        <v>4</v>
      </c>
      <c r="D7659" s="7" t="n">
        <v>3</v>
      </c>
      <c r="E7659" s="7" t="n">
        <v>3.75</v>
      </c>
      <c r="F7659" s="7" t="n">
        <v>239.429992675781</v>
      </c>
      <c r="G7659" s="7" t="n">
        <v>-5</v>
      </c>
      <c r="H7659" s="7" t="n">
        <v>20000</v>
      </c>
      <c r="I7659" s="7" t="n">
        <v>1</v>
      </c>
    </row>
    <row r="7660" spans="1:28">
      <c r="A7660" t="s">
        <v>4</v>
      </c>
      <c r="B7660" s="4" t="s">
        <v>5</v>
      </c>
      <c r="C7660" s="4" t="s">
        <v>7</v>
      </c>
      <c r="D7660" s="4" t="s">
        <v>11</v>
      </c>
      <c r="E7660" s="4" t="s">
        <v>8</v>
      </c>
      <c r="F7660" s="4" t="s">
        <v>8</v>
      </c>
      <c r="G7660" s="4" t="s">
        <v>8</v>
      </c>
      <c r="H7660" s="4" t="s">
        <v>8</v>
      </c>
    </row>
    <row r="7661" spans="1:28">
      <c r="A7661" t="n">
        <v>78124</v>
      </c>
      <c r="B7661" s="38" t="n">
        <v>51</v>
      </c>
      <c r="C7661" s="7" t="n">
        <v>3</v>
      </c>
      <c r="D7661" s="7" t="n">
        <v>7</v>
      </c>
      <c r="E7661" s="7" t="s">
        <v>276</v>
      </c>
      <c r="F7661" s="7" t="s">
        <v>109</v>
      </c>
      <c r="G7661" s="7" t="s">
        <v>86</v>
      </c>
      <c r="H7661" s="7" t="s">
        <v>87</v>
      </c>
    </row>
    <row r="7662" spans="1:28">
      <c r="A7662" t="s">
        <v>4</v>
      </c>
      <c r="B7662" s="4" t="s">
        <v>5</v>
      </c>
      <c r="C7662" s="4" t="s">
        <v>7</v>
      </c>
      <c r="D7662" s="4" t="s">
        <v>11</v>
      </c>
    </row>
    <row r="7663" spans="1:28">
      <c r="A7663" t="n">
        <v>78137</v>
      </c>
      <c r="B7663" s="17" t="n">
        <v>58</v>
      </c>
      <c r="C7663" s="7" t="n">
        <v>255</v>
      </c>
      <c r="D7663" s="7" t="n">
        <v>0</v>
      </c>
    </row>
    <row r="7664" spans="1:28">
      <c r="A7664" t="s">
        <v>4</v>
      </c>
      <c r="B7664" s="4" t="s">
        <v>5</v>
      </c>
      <c r="C7664" s="4" t="s">
        <v>7</v>
      </c>
      <c r="D7664" s="4" t="s">
        <v>11</v>
      </c>
      <c r="E7664" s="4" t="s">
        <v>8</v>
      </c>
    </row>
    <row r="7665" spans="1:9">
      <c r="A7665" t="n">
        <v>78141</v>
      </c>
      <c r="B7665" s="38" t="n">
        <v>51</v>
      </c>
      <c r="C7665" s="7" t="n">
        <v>4</v>
      </c>
      <c r="D7665" s="7" t="n">
        <v>7</v>
      </c>
      <c r="E7665" s="7" t="s">
        <v>238</v>
      </c>
    </row>
    <row r="7666" spans="1:9">
      <c r="A7666" t="s">
        <v>4</v>
      </c>
      <c r="B7666" s="4" t="s">
        <v>5</v>
      </c>
      <c r="C7666" s="4" t="s">
        <v>11</v>
      </c>
    </row>
    <row r="7667" spans="1:9">
      <c r="A7667" t="n">
        <v>78154</v>
      </c>
      <c r="B7667" s="24" t="n">
        <v>16</v>
      </c>
      <c r="C7667" s="7" t="n">
        <v>0</v>
      </c>
    </row>
    <row r="7668" spans="1:9">
      <c r="A7668" t="s">
        <v>4</v>
      </c>
      <c r="B7668" s="4" t="s">
        <v>5</v>
      </c>
      <c r="C7668" s="4" t="s">
        <v>11</v>
      </c>
      <c r="D7668" s="4" t="s">
        <v>7</v>
      </c>
      <c r="E7668" s="4" t="s">
        <v>14</v>
      </c>
      <c r="F7668" s="4" t="s">
        <v>79</v>
      </c>
      <c r="G7668" s="4" t="s">
        <v>7</v>
      </c>
      <c r="H7668" s="4" t="s">
        <v>7</v>
      </c>
      <c r="I7668" s="4" t="s">
        <v>7</v>
      </c>
      <c r="J7668" s="4" t="s">
        <v>14</v>
      </c>
      <c r="K7668" s="4" t="s">
        <v>79</v>
      </c>
      <c r="L7668" s="4" t="s">
        <v>7</v>
      </c>
      <c r="M7668" s="4" t="s">
        <v>7</v>
      </c>
      <c r="N7668" s="4" t="s">
        <v>7</v>
      </c>
      <c r="O7668" s="4" t="s">
        <v>14</v>
      </c>
      <c r="P7668" s="4" t="s">
        <v>79</v>
      </c>
      <c r="Q7668" s="4" t="s">
        <v>7</v>
      </c>
      <c r="R7668" s="4" t="s">
        <v>7</v>
      </c>
    </row>
    <row r="7669" spans="1:9">
      <c r="A7669" t="n">
        <v>78157</v>
      </c>
      <c r="B7669" s="39" t="n">
        <v>26</v>
      </c>
      <c r="C7669" s="7" t="n">
        <v>7</v>
      </c>
      <c r="D7669" s="7" t="n">
        <v>17</v>
      </c>
      <c r="E7669" s="7" t="n">
        <v>60480</v>
      </c>
      <c r="F7669" s="7" t="s">
        <v>682</v>
      </c>
      <c r="G7669" s="7" t="n">
        <v>2</v>
      </c>
      <c r="H7669" s="7" t="n">
        <v>3</v>
      </c>
      <c r="I7669" s="7" t="n">
        <v>17</v>
      </c>
      <c r="J7669" s="7" t="n">
        <v>60481</v>
      </c>
      <c r="K7669" s="7" t="s">
        <v>683</v>
      </c>
      <c r="L7669" s="7" t="n">
        <v>2</v>
      </c>
      <c r="M7669" s="7" t="n">
        <v>3</v>
      </c>
      <c r="N7669" s="7" t="n">
        <v>17</v>
      </c>
      <c r="O7669" s="7" t="n">
        <v>60482</v>
      </c>
      <c r="P7669" s="7" t="s">
        <v>684</v>
      </c>
      <c r="Q7669" s="7" t="n">
        <v>2</v>
      </c>
      <c r="R7669" s="7" t="n">
        <v>0</v>
      </c>
    </row>
    <row r="7670" spans="1:9">
      <c r="A7670" t="s">
        <v>4</v>
      </c>
      <c r="B7670" s="4" t="s">
        <v>5</v>
      </c>
    </row>
    <row r="7671" spans="1:9">
      <c r="A7671" t="n">
        <v>78305</v>
      </c>
      <c r="B7671" s="40" t="n">
        <v>28</v>
      </c>
    </row>
    <row r="7672" spans="1:9">
      <c r="A7672" t="s">
        <v>4</v>
      </c>
      <c r="B7672" s="4" t="s">
        <v>5</v>
      </c>
      <c r="C7672" s="4" t="s">
        <v>7</v>
      </c>
      <c r="D7672" s="4" t="s">
        <v>11</v>
      </c>
      <c r="E7672" s="4" t="s">
        <v>11</v>
      </c>
      <c r="F7672" s="4" t="s">
        <v>7</v>
      </c>
    </row>
    <row r="7673" spans="1:9">
      <c r="A7673" t="n">
        <v>78306</v>
      </c>
      <c r="B7673" s="43" t="n">
        <v>25</v>
      </c>
      <c r="C7673" s="7" t="n">
        <v>1</v>
      </c>
      <c r="D7673" s="7" t="n">
        <v>60</v>
      </c>
      <c r="E7673" s="7" t="n">
        <v>640</v>
      </c>
      <c r="F7673" s="7" t="n">
        <v>2</v>
      </c>
    </row>
    <row r="7674" spans="1:9">
      <c r="A7674" t="s">
        <v>4</v>
      </c>
      <c r="B7674" s="4" t="s">
        <v>5</v>
      </c>
      <c r="C7674" s="4" t="s">
        <v>7</v>
      </c>
      <c r="D7674" s="4" t="s">
        <v>11</v>
      </c>
      <c r="E7674" s="4" t="s">
        <v>8</v>
      </c>
    </row>
    <row r="7675" spans="1:9">
      <c r="A7675" t="n">
        <v>78313</v>
      </c>
      <c r="B7675" s="38" t="n">
        <v>51</v>
      </c>
      <c r="C7675" s="7" t="n">
        <v>4</v>
      </c>
      <c r="D7675" s="7" t="n">
        <v>0</v>
      </c>
      <c r="E7675" s="7" t="s">
        <v>78</v>
      </c>
    </row>
    <row r="7676" spans="1:9">
      <c r="A7676" t="s">
        <v>4</v>
      </c>
      <c r="B7676" s="4" t="s">
        <v>5</v>
      </c>
      <c r="C7676" s="4" t="s">
        <v>11</v>
      </c>
    </row>
    <row r="7677" spans="1:9">
      <c r="A7677" t="n">
        <v>78327</v>
      </c>
      <c r="B7677" s="24" t="n">
        <v>16</v>
      </c>
      <c r="C7677" s="7" t="n">
        <v>0</v>
      </c>
    </row>
    <row r="7678" spans="1:9">
      <c r="A7678" t="s">
        <v>4</v>
      </c>
      <c r="B7678" s="4" t="s">
        <v>5</v>
      </c>
      <c r="C7678" s="4" t="s">
        <v>11</v>
      </c>
      <c r="D7678" s="4" t="s">
        <v>7</v>
      </c>
      <c r="E7678" s="4" t="s">
        <v>14</v>
      </c>
      <c r="F7678" s="4" t="s">
        <v>79</v>
      </c>
      <c r="G7678" s="4" t="s">
        <v>7</v>
      </c>
      <c r="H7678" s="4" t="s">
        <v>7</v>
      </c>
      <c r="I7678" s="4" t="s">
        <v>7</v>
      </c>
      <c r="J7678" s="4" t="s">
        <v>14</v>
      </c>
      <c r="K7678" s="4" t="s">
        <v>79</v>
      </c>
      <c r="L7678" s="4" t="s">
        <v>7</v>
      </c>
      <c r="M7678" s="4" t="s">
        <v>7</v>
      </c>
      <c r="N7678" s="4" t="s">
        <v>7</v>
      </c>
      <c r="O7678" s="4" t="s">
        <v>14</v>
      </c>
      <c r="P7678" s="4" t="s">
        <v>79</v>
      </c>
      <c r="Q7678" s="4" t="s">
        <v>7</v>
      </c>
      <c r="R7678" s="4" t="s">
        <v>7</v>
      </c>
      <c r="S7678" s="4" t="s">
        <v>7</v>
      </c>
      <c r="T7678" s="4" t="s">
        <v>14</v>
      </c>
      <c r="U7678" s="4" t="s">
        <v>79</v>
      </c>
      <c r="V7678" s="4" t="s">
        <v>7</v>
      </c>
      <c r="W7678" s="4" t="s">
        <v>7</v>
      </c>
    </row>
    <row r="7679" spans="1:9">
      <c r="A7679" t="n">
        <v>78330</v>
      </c>
      <c r="B7679" s="39" t="n">
        <v>26</v>
      </c>
      <c r="C7679" s="7" t="n">
        <v>0</v>
      </c>
      <c r="D7679" s="7" t="n">
        <v>17</v>
      </c>
      <c r="E7679" s="7" t="n">
        <v>60399</v>
      </c>
      <c r="F7679" s="7" t="s">
        <v>685</v>
      </c>
      <c r="G7679" s="7" t="n">
        <v>2</v>
      </c>
      <c r="H7679" s="7" t="n">
        <v>3</v>
      </c>
      <c r="I7679" s="7" t="n">
        <v>17</v>
      </c>
      <c r="J7679" s="7" t="n">
        <v>60306</v>
      </c>
      <c r="K7679" s="7" t="s">
        <v>470</v>
      </c>
      <c r="L7679" s="7" t="n">
        <v>2</v>
      </c>
      <c r="M7679" s="7" t="n">
        <v>3</v>
      </c>
      <c r="N7679" s="7" t="n">
        <v>17</v>
      </c>
      <c r="O7679" s="7" t="n">
        <v>60307</v>
      </c>
      <c r="P7679" s="7" t="s">
        <v>471</v>
      </c>
      <c r="Q7679" s="7" t="n">
        <v>2</v>
      </c>
      <c r="R7679" s="7" t="n">
        <v>3</v>
      </c>
      <c r="S7679" s="7" t="n">
        <v>17</v>
      </c>
      <c r="T7679" s="7" t="n">
        <v>60308</v>
      </c>
      <c r="U7679" s="7" t="s">
        <v>472</v>
      </c>
      <c r="V7679" s="7" t="n">
        <v>2</v>
      </c>
      <c r="W7679" s="7" t="n">
        <v>0</v>
      </c>
    </row>
    <row r="7680" spans="1:9">
      <c r="A7680" t="s">
        <v>4</v>
      </c>
      <c r="B7680" s="4" t="s">
        <v>5</v>
      </c>
    </row>
    <row r="7681" spans="1:23">
      <c r="A7681" t="n">
        <v>78615</v>
      </c>
      <c r="B7681" s="40" t="n">
        <v>28</v>
      </c>
    </row>
    <row r="7682" spans="1:23">
      <c r="A7682" t="s">
        <v>4</v>
      </c>
      <c r="B7682" s="4" t="s">
        <v>5</v>
      </c>
      <c r="C7682" s="4" t="s">
        <v>7</v>
      </c>
      <c r="D7682" s="4" t="s">
        <v>11</v>
      </c>
      <c r="E7682" s="4" t="s">
        <v>11</v>
      </c>
      <c r="F7682" s="4" t="s">
        <v>7</v>
      </c>
    </row>
    <row r="7683" spans="1:23">
      <c r="A7683" t="n">
        <v>78616</v>
      </c>
      <c r="B7683" s="43" t="n">
        <v>25</v>
      </c>
      <c r="C7683" s="7" t="n">
        <v>1</v>
      </c>
      <c r="D7683" s="7" t="n">
        <v>65535</v>
      </c>
      <c r="E7683" s="7" t="n">
        <v>65535</v>
      </c>
      <c r="F7683" s="7" t="n">
        <v>0</v>
      </c>
    </row>
    <row r="7684" spans="1:23">
      <c r="A7684" t="s">
        <v>4</v>
      </c>
      <c r="B7684" s="4" t="s">
        <v>5</v>
      </c>
      <c r="C7684" s="4" t="s">
        <v>7</v>
      </c>
      <c r="D7684" s="4" t="s">
        <v>11</v>
      </c>
      <c r="E7684" s="4" t="s">
        <v>8</v>
      </c>
    </row>
    <row r="7685" spans="1:23">
      <c r="A7685" t="n">
        <v>78623</v>
      </c>
      <c r="B7685" s="38" t="n">
        <v>51</v>
      </c>
      <c r="C7685" s="7" t="n">
        <v>4</v>
      </c>
      <c r="D7685" s="7" t="n">
        <v>7</v>
      </c>
      <c r="E7685" s="7" t="s">
        <v>455</v>
      </c>
    </row>
    <row r="7686" spans="1:23">
      <c r="A7686" t="s">
        <v>4</v>
      </c>
      <c r="B7686" s="4" t="s">
        <v>5</v>
      </c>
      <c r="C7686" s="4" t="s">
        <v>11</v>
      </c>
    </row>
    <row r="7687" spans="1:23">
      <c r="A7687" t="n">
        <v>78637</v>
      </c>
      <c r="B7687" s="24" t="n">
        <v>16</v>
      </c>
      <c r="C7687" s="7" t="n">
        <v>0</v>
      </c>
    </row>
    <row r="7688" spans="1:23">
      <c r="A7688" t="s">
        <v>4</v>
      </c>
      <c r="B7688" s="4" t="s">
        <v>5</v>
      </c>
      <c r="C7688" s="4" t="s">
        <v>11</v>
      </c>
      <c r="D7688" s="4" t="s">
        <v>7</v>
      </c>
      <c r="E7688" s="4" t="s">
        <v>14</v>
      </c>
      <c r="F7688" s="4" t="s">
        <v>79</v>
      </c>
      <c r="G7688" s="4" t="s">
        <v>7</v>
      </c>
      <c r="H7688" s="4" t="s">
        <v>7</v>
      </c>
    </row>
    <row r="7689" spans="1:23">
      <c r="A7689" t="n">
        <v>78640</v>
      </c>
      <c r="B7689" s="39" t="n">
        <v>26</v>
      </c>
      <c r="C7689" s="7" t="n">
        <v>7</v>
      </c>
      <c r="D7689" s="7" t="n">
        <v>17</v>
      </c>
      <c r="E7689" s="7" t="n">
        <v>60483</v>
      </c>
      <c r="F7689" s="7" t="s">
        <v>686</v>
      </c>
      <c r="G7689" s="7" t="n">
        <v>2</v>
      </c>
      <c r="H7689" s="7" t="n">
        <v>0</v>
      </c>
    </row>
    <row r="7690" spans="1:23">
      <c r="A7690" t="s">
        <v>4</v>
      </c>
      <c r="B7690" s="4" t="s">
        <v>5</v>
      </c>
    </row>
    <row r="7691" spans="1:23">
      <c r="A7691" t="n">
        <v>78663</v>
      </c>
      <c r="B7691" s="40" t="n">
        <v>28</v>
      </c>
    </row>
    <row r="7692" spans="1:23">
      <c r="A7692" t="s">
        <v>4</v>
      </c>
      <c r="B7692" s="4" t="s">
        <v>5</v>
      </c>
      <c r="C7692" s="4" t="s">
        <v>11</v>
      </c>
      <c r="D7692" s="4" t="s">
        <v>7</v>
      </c>
    </row>
    <row r="7693" spans="1:23">
      <c r="A7693" t="n">
        <v>78664</v>
      </c>
      <c r="B7693" s="44" t="n">
        <v>89</v>
      </c>
      <c r="C7693" s="7" t="n">
        <v>65533</v>
      </c>
      <c r="D7693" s="7" t="n">
        <v>1</v>
      </c>
    </row>
    <row r="7694" spans="1:23">
      <c r="A7694" t="s">
        <v>4</v>
      </c>
      <c r="B7694" s="4" t="s">
        <v>5</v>
      </c>
      <c r="C7694" s="4" t="s">
        <v>7</v>
      </c>
      <c r="D7694" s="4" t="s">
        <v>11</v>
      </c>
      <c r="E7694" s="4" t="s">
        <v>13</v>
      </c>
    </row>
    <row r="7695" spans="1:23">
      <c r="A7695" t="n">
        <v>78668</v>
      </c>
      <c r="B7695" s="17" t="n">
        <v>58</v>
      </c>
      <c r="C7695" s="7" t="n">
        <v>101</v>
      </c>
      <c r="D7695" s="7" t="n">
        <v>1000</v>
      </c>
      <c r="E7695" s="7" t="n">
        <v>1</v>
      </c>
    </row>
    <row r="7696" spans="1:23">
      <c r="A7696" t="s">
        <v>4</v>
      </c>
      <c r="B7696" s="4" t="s">
        <v>5</v>
      </c>
      <c r="C7696" s="4" t="s">
        <v>7</v>
      </c>
      <c r="D7696" s="4" t="s">
        <v>11</v>
      </c>
    </row>
    <row r="7697" spans="1:8">
      <c r="A7697" t="n">
        <v>78676</v>
      </c>
      <c r="B7697" s="17" t="n">
        <v>58</v>
      </c>
      <c r="C7697" s="7" t="n">
        <v>254</v>
      </c>
      <c r="D7697" s="7" t="n">
        <v>0</v>
      </c>
    </row>
    <row r="7698" spans="1:8">
      <c r="A7698" t="s">
        <v>4</v>
      </c>
      <c r="B7698" s="4" t="s">
        <v>5</v>
      </c>
      <c r="C7698" s="4" t="s">
        <v>7</v>
      </c>
    </row>
    <row r="7699" spans="1:8">
      <c r="A7699" t="n">
        <v>78680</v>
      </c>
      <c r="B7699" s="31" t="n">
        <v>116</v>
      </c>
      <c r="C7699" s="7" t="n">
        <v>1</v>
      </c>
    </row>
    <row r="7700" spans="1:8">
      <c r="A7700" t="s">
        <v>4</v>
      </c>
      <c r="B7700" s="4" t="s">
        <v>5</v>
      </c>
      <c r="C7700" s="4" t="s">
        <v>7</v>
      </c>
      <c r="D7700" s="4" t="s">
        <v>7</v>
      </c>
      <c r="E7700" s="4" t="s">
        <v>13</v>
      </c>
      <c r="F7700" s="4" t="s">
        <v>13</v>
      </c>
      <c r="G7700" s="4" t="s">
        <v>13</v>
      </c>
      <c r="H7700" s="4" t="s">
        <v>11</v>
      </c>
    </row>
    <row r="7701" spans="1:8">
      <c r="A7701" t="n">
        <v>78682</v>
      </c>
      <c r="B7701" s="35" t="n">
        <v>45</v>
      </c>
      <c r="C7701" s="7" t="n">
        <v>2</v>
      </c>
      <c r="D7701" s="7" t="n">
        <v>3</v>
      </c>
      <c r="E7701" s="7" t="n">
        <v>-1.12999999523163</v>
      </c>
      <c r="F7701" s="7" t="n">
        <v>0.360000014305115</v>
      </c>
      <c r="G7701" s="7" t="n">
        <v>-11.4200000762939</v>
      </c>
      <c r="H7701" s="7" t="n">
        <v>0</v>
      </c>
    </row>
    <row r="7702" spans="1:8">
      <c r="A7702" t="s">
        <v>4</v>
      </c>
      <c r="B7702" s="4" t="s">
        <v>5</v>
      </c>
      <c r="C7702" s="4" t="s">
        <v>7</v>
      </c>
      <c r="D7702" s="4" t="s">
        <v>7</v>
      </c>
      <c r="E7702" s="4" t="s">
        <v>13</v>
      </c>
      <c r="F7702" s="4" t="s">
        <v>13</v>
      </c>
      <c r="G7702" s="4" t="s">
        <v>13</v>
      </c>
      <c r="H7702" s="4" t="s">
        <v>11</v>
      </c>
      <c r="I7702" s="4" t="s">
        <v>7</v>
      </c>
    </row>
    <row r="7703" spans="1:8">
      <c r="A7703" t="n">
        <v>78699</v>
      </c>
      <c r="B7703" s="35" t="n">
        <v>45</v>
      </c>
      <c r="C7703" s="7" t="n">
        <v>4</v>
      </c>
      <c r="D7703" s="7" t="n">
        <v>3</v>
      </c>
      <c r="E7703" s="7" t="n">
        <v>359.609985351563</v>
      </c>
      <c r="F7703" s="7" t="n">
        <v>81.6500015258789</v>
      </c>
      <c r="G7703" s="7" t="n">
        <v>0</v>
      </c>
      <c r="H7703" s="7" t="n">
        <v>0</v>
      </c>
      <c r="I7703" s="7" t="n">
        <v>0</v>
      </c>
    </row>
    <row r="7704" spans="1:8">
      <c r="A7704" t="s">
        <v>4</v>
      </c>
      <c r="B7704" s="4" t="s">
        <v>5</v>
      </c>
      <c r="C7704" s="4" t="s">
        <v>7</v>
      </c>
      <c r="D7704" s="4" t="s">
        <v>7</v>
      </c>
      <c r="E7704" s="4" t="s">
        <v>13</v>
      </c>
      <c r="F7704" s="4" t="s">
        <v>11</v>
      </c>
    </row>
    <row r="7705" spans="1:8">
      <c r="A7705" t="n">
        <v>78717</v>
      </c>
      <c r="B7705" s="35" t="n">
        <v>45</v>
      </c>
      <c r="C7705" s="7" t="n">
        <v>5</v>
      </c>
      <c r="D7705" s="7" t="n">
        <v>3</v>
      </c>
      <c r="E7705" s="7" t="n">
        <v>1.70000004768372</v>
      </c>
      <c r="F7705" s="7" t="n">
        <v>0</v>
      </c>
    </row>
    <row r="7706" spans="1:8">
      <c r="A7706" t="s">
        <v>4</v>
      </c>
      <c r="B7706" s="4" t="s">
        <v>5</v>
      </c>
      <c r="C7706" s="4" t="s">
        <v>7</v>
      </c>
      <c r="D7706" s="4" t="s">
        <v>7</v>
      </c>
      <c r="E7706" s="4" t="s">
        <v>13</v>
      </c>
      <c r="F7706" s="4" t="s">
        <v>11</v>
      </c>
    </row>
    <row r="7707" spans="1:8">
      <c r="A7707" t="n">
        <v>78726</v>
      </c>
      <c r="B7707" s="35" t="n">
        <v>45</v>
      </c>
      <c r="C7707" s="7" t="n">
        <v>11</v>
      </c>
      <c r="D7707" s="7" t="n">
        <v>3</v>
      </c>
      <c r="E7707" s="7" t="n">
        <v>28.7000007629395</v>
      </c>
      <c r="F7707" s="7" t="n">
        <v>0</v>
      </c>
    </row>
    <row r="7708" spans="1:8">
      <c r="A7708" t="s">
        <v>4</v>
      </c>
      <c r="B7708" s="4" t="s">
        <v>5</v>
      </c>
      <c r="C7708" s="4" t="s">
        <v>7</v>
      </c>
      <c r="D7708" s="4" t="s">
        <v>7</v>
      </c>
      <c r="E7708" s="4" t="s">
        <v>13</v>
      </c>
      <c r="F7708" s="4" t="s">
        <v>13</v>
      </c>
      <c r="G7708" s="4" t="s">
        <v>13</v>
      </c>
      <c r="H7708" s="4" t="s">
        <v>11</v>
      </c>
    </row>
    <row r="7709" spans="1:8">
      <c r="A7709" t="n">
        <v>78735</v>
      </c>
      <c r="B7709" s="35" t="n">
        <v>45</v>
      </c>
      <c r="C7709" s="7" t="n">
        <v>2</v>
      </c>
      <c r="D7709" s="7" t="n">
        <v>3</v>
      </c>
      <c r="E7709" s="7" t="n">
        <v>-1.3400000333786</v>
      </c>
      <c r="F7709" s="7" t="n">
        <v>1.53999996185303</v>
      </c>
      <c r="G7709" s="7" t="n">
        <v>-12.2299995422363</v>
      </c>
      <c r="H7709" s="7" t="n">
        <v>8000</v>
      </c>
    </row>
    <row r="7710" spans="1:8">
      <c r="A7710" t="s">
        <v>4</v>
      </c>
      <c r="B7710" s="4" t="s">
        <v>5</v>
      </c>
      <c r="C7710" s="4" t="s">
        <v>7</v>
      </c>
      <c r="D7710" s="4" t="s">
        <v>7</v>
      </c>
      <c r="E7710" s="4" t="s">
        <v>13</v>
      </c>
      <c r="F7710" s="4" t="s">
        <v>13</v>
      </c>
      <c r="G7710" s="4" t="s">
        <v>13</v>
      </c>
      <c r="H7710" s="4" t="s">
        <v>11</v>
      </c>
      <c r="I7710" s="4" t="s">
        <v>7</v>
      </c>
    </row>
    <row r="7711" spans="1:8">
      <c r="A7711" t="n">
        <v>78752</v>
      </c>
      <c r="B7711" s="35" t="n">
        <v>45</v>
      </c>
      <c r="C7711" s="7" t="n">
        <v>4</v>
      </c>
      <c r="D7711" s="7" t="n">
        <v>3</v>
      </c>
      <c r="E7711" s="7" t="n">
        <v>328.010009765625</v>
      </c>
      <c r="F7711" s="7" t="n">
        <v>17.1599998474121</v>
      </c>
      <c r="G7711" s="7" t="n">
        <v>0</v>
      </c>
      <c r="H7711" s="7" t="n">
        <v>8000</v>
      </c>
      <c r="I7711" s="7" t="n">
        <v>0</v>
      </c>
    </row>
    <row r="7712" spans="1:8">
      <c r="A7712" t="s">
        <v>4</v>
      </c>
      <c r="B7712" s="4" t="s">
        <v>5</v>
      </c>
      <c r="C7712" s="4" t="s">
        <v>11</v>
      </c>
    </row>
    <row r="7713" spans="1:9">
      <c r="A7713" t="n">
        <v>78770</v>
      </c>
      <c r="B7713" s="24" t="n">
        <v>16</v>
      </c>
      <c r="C7713" s="7" t="n">
        <v>6000</v>
      </c>
    </row>
    <row r="7714" spans="1:9">
      <c r="A7714" t="s">
        <v>4</v>
      </c>
      <c r="B7714" s="4" t="s">
        <v>5</v>
      </c>
      <c r="C7714" s="4" t="s">
        <v>7</v>
      </c>
      <c r="D7714" s="4" t="s">
        <v>11</v>
      </c>
      <c r="E7714" s="4" t="s">
        <v>7</v>
      </c>
    </row>
    <row r="7715" spans="1:9">
      <c r="A7715" t="n">
        <v>78773</v>
      </c>
      <c r="B7715" s="36" t="n">
        <v>49</v>
      </c>
      <c r="C7715" s="7" t="n">
        <v>1</v>
      </c>
      <c r="D7715" s="7" t="n">
        <v>4000</v>
      </c>
      <c r="E7715" s="7" t="n">
        <v>0</v>
      </c>
    </row>
    <row r="7716" spans="1:9">
      <c r="A7716" t="s">
        <v>4</v>
      </c>
      <c r="B7716" s="4" t="s">
        <v>5</v>
      </c>
      <c r="C7716" s="4" t="s">
        <v>7</v>
      </c>
      <c r="D7716" s="4" t="s">
        <v>11</v>
      </c>
      <c r="E7716" s="4" t="s">
        <v>11</v>
      </c>
    </row>
    <row r="7717" spans="1:9">
      <c r="A7717" t="n">
        <v>78778</v>
      </c>
      <c r="B7717" s="14" t="n">
        <v>50</v>
      </c>
      <c r="C7717" s="7" t="n">
        <v>1</v>
      </c>
      <c r="D7717" s="7" t="n">
        <v>8040</v>
      </c>
      <c r="E7717" s="7" t="n">
        <v>2000</v>
      </c>
    </row>
    <row r="7718" spans="1:9">
      <c r="A7718" t="s">
        <v>4</v>
      </c>
      <c r="B7718" s="4" t="s">
        <v>5</v>
      </c>
      <c r="C7718" s="4" t="s">
        <v>7</v>
      </c>
      <c r="D7718" s="4" t="s">
        <v>11</v>
      </c>
      <c r="E7718" s="4" t="s">
        <v>13</v>
      </c>
    </row>
    <row r="7719" spans="1:9">
      <c r="A7719" t="n">
        <v>78784</v>
      </c>
      <c r="B7719" s="17" t="n">
        <v>58</v>
      </c>
      <c r="C7719" s="7" t="n">
        <v>0</v>
      </c>
      <c r="D7719" s="7" t="n">
        <v>2000</v>
      </c>
      <c r="E7719" s="7" t="n">
        <v>1</v>
      </c>
    </row>
    <row r="7720" spans="1:9">
      <c r="A7720" t="s">
        <v>4</v>
      </c>
      <c r="B7720" s="4" t="s">
        <v>5</v>
      </c>
      <c r="C7720" s="4" t="s">
        <v>7</v>
      </c>
      <c r="D7720" s="4" t="s">
        <v>11</v>
      </c>
    </row>
    <row r="7721" spans="1:9">
      <c r="A7721" t="n">
        <v>78792</v>
      </c>
      <c r="B7721" s="17" t="n">
        <v>58</v>
      </c>
      <c r="C7721" s="7" t="n">
        <v>255</v>
      </c>
      <c r="D7721" s="7" t="n">
        <v>0</v>
      </c>
    </row>
    <row r="7722" spans="1:9">
      <c r="A7722" t="s">
        <v>4</v>
      </c>
      <c r="B7722" s="4" t="s">
        <v>5</v>
      </c>
      <c r="C7722" s="4" t="s">
        <v>7</v>
      </c>
      <c r="D7722" s="4" t="s">
        <v>7</v>
      </c>
    </row>
    <row r="7723" spans="1:9">
      <c r="A7723" t="n">
        <v>78796</v>
      </c>
      <c r="B7723" s="36" t="n">
        <v>49</v>
      </c>
      <c r="C7723" s="7" t="n">
        <v>2</v>
      </c>
      <c r="D7723" s="7" t="n">
        <v>0</v>
      </c>
    </row>
    <row r="7724" spans="1:9">
      <c r="A7724" t="s">
        <v>4</v>
      </c>
      <c r="B7724" s="4" t="s">
        <v>5</v>
      </c>
      <c r="C7724" s="4" t="s">
        <v>7</v>
      </c>
      <c r="D7724" s="4" t="s">
        <v>11</v>
      </c>
      <c r="E7724" s="4" t="s">
        <v>13</v>
      </c>
      <c r="F7724" s="4" t="s">
        <v>11</v>
      </c>
      <c r="G7724" s="4" t="s">
        <v>14</v>
      </c>
      <c r="H7724" s="4" t="s">
        <v>14</v>
      </c>
      <c r="I7724" s="4" t="s">
        <v>11</v>
      </c>
      <c r="J7724" s="4" t="s">
        <v>11</v>
      </c>
      <c r="K7724" s="4" t="s">
        <v>14</v>
      </c>
      <c r="L7724" s="4" t="s">
        <v>14</v>
      </c>
      <c r="M7724" s="4" t="s">
        <v>14</v>
      </c>
      <c r="N7724" s="4" t="s">
        <v>14</v>
      </c>
      <c r="O7724" s="4" t="s">
        <v>8</v>
      </c>
    </row>
    <row r="7725" spans="1:9">
      <c r="A7725" t="n">
        <v>78799</v>
      </c>
      <c r="B7725" s="14" t="n">
        <v>50</v>
      </c>
      <c r="C7725" s="7" t="n">
        <v>0</v>
      </c>
      <c r="D7725" s="7" t="n">
        <v>12101</v>
      </c>
      <c r="E7725" s="7" t="n">
        <v>1</v>
      </c>
      <c r="F7725" s="7" t="n">
        <v>0</v>
      </c>
      <c r="G7725" s="7" t="n">
        <v>0</v>
      </c>
      <c r="H7725" s="7" t="n">
        <v>0</v>
      </c>
      <c r="I7725" s="7" t="n">
        <v>0</v>
      </c>
      <c r="J7725" s="7" t="n">
        <v>65533</v>
      </c>
      <c r="K7725" s="7" t="n">
        <v>0</v>
      </c>
      <c r="L7725" s="7" t="n">
        <v>0</v>
      </c>
      <c r="M7725" s="7" t="n">
        <v>0</v>
      </c>
      <c r="N7725" s="7" t="n">
        <v>0</v>
      </c>
      <c r="O7725" s="7" t="s">
        <v>17</v>
      </c>
    </row>
    <row r="7726" spans="1:9">
      <c r="A7726" t="s">
        <v>4</v>
      </c>
      <c r="B7726" s="4" t="s">
        <v>5</v>
      </c>
      <c r="C7726" s="4" t="s">
        <v>7</v>
      </c>
      <c r="D7726" s="4" t="s">
        <v>11</v>
      </c>
      <c r="E7726" s="4" t="s">
        <v>11</v>
      </c>
      <c r="F7726" s="4" t="s">
        <v>11</v>
      </c>
      <c r="G7726" s="4" t="s">
        <v>11</v>
      </c>
      <c r="H7726" s="4" t="s">
        <v>7</v>
      </c>
    </row>
    <row r="7727" spans="1:9">
      <c r="A7727" t="n">
        <v>78838</v>
      </c>
      <c r="B7727" s="43" t="n">
        <v>25</v>
      </c>
      <c r="C7727" s="7" t="n">
        <v>5</v>
      </c>
      <c r="D7727" s="7" t="n">
        <v>65535</v>
      </c>
      <c r="E7727" s="7" t="n">
        <v>65535</v>
      </c>
      <c r="F7727" s="7" t="n">
        <v>65535</v>
      </c>
      <c r="G7727" s="7" t="n">
        <v>65535</v>
      </c>
      <c r="H7727" s="7" t="n">
        <v>0</v>
      </c>
    </row>
    <row r="7728" spans="1:9">
      <c r="A7728" t="s">
        <v>4</v>
      </c>
      <c r="B7728" s="4" t="s">
        <v>5</v>
      </c>
      <c r="C7728" s="4" t="s">
        <v>11</v>
      </c>
      <c r="D7728" s="4" t="s">
        <v>7</v>
      </c>
      <c r="E7728" s="4" t="s">
        <v>7</v>
      </c>
      <c r="F7728" s="4" t="s">
        <v>79</v>
      </c>
      <c r="G7728" s="4" t="s">
        <v>7</v>
      </c>
      <c r="H7728" s="4" t="s">
        <v>7</v>
      </c>
    </row>
    <row r="7729" spans="1:15">
      <c r="A7729" t="n">
        <v>78849</v>
      </c>
      <c r="B7729" s="58" t="n">
        <v>24</v>
      </c>
      <c r="C7729" s="7" t="n">
        <v>65533</v>
      </c>
      <c r="D7729" s="7" t="n">
        <v>11</v>
      </c>
      <c r="E7729" s="7" t="n">
        <v>6</v>
      </c>
      <c r="F7729" s="7" t="s">
        <v>687</v>
      </c>
      <c r="G7729" s="7" t="n">
        <v>2</v>
      </c>
      <c r="H7729" s="7" t="n">
        <v>0</v>
      </c>
    </row>
    <row r="7730" spans="1:15">
      <c r="A7730" t="s">
        <v>4</v>
      </c>
      <c r="B7730" s="4" t="s">
        <v>5</v>
      </c>
    </row>
    <row r="7731" spans="1:15">
      <c r="A7731" t="n">
        <v>78888</v>
      </c>
      <c r="B7731" s="40" t="n">
        <v>28</v>
      </c>
    </row>
    <row r="7732" spans="1:15">
      <c r="A7732" t="s">
        <v>4</v>
      </c>
      <c r="B7732" s="4" t="s">
        <v>5</v>
      </c>
      <c r="C7732" s="4" t="s">
        <v>7</v>
      </c>
    </row>
    <row r="7733" spans="1:15">
      <c r="A7733" t="n">
        <v>78889</v>
      </c>
      <c r="B7733" s="61" t="n">
        <v>27</v>
      </c>
      <c r="C7733" s="7" t="n">
        <v>0</v>
      </c>
    </row>
    <row r="7734" spans="1:15">
      <c r="A7734" t="s">
        <v>4</v>
      </c>
      <c r="B7734" s="4" t="s">
        <v>5</v>
      </c>
      <c r="C7734" s="4" t="s">
        <v>7</v>
      </c>
    </row>
    <row r="7735" spans="1:15">
      <c r="A7735" t="n">
        <v>78891</v>
      </c>
      <c r="B7735" s="61" t="n">
        <v>27</v>
      </c>
      <c r="C7735" s="7" t="n">
        <v>1</v>
      </c>
    </row>
    <row r="7736" spans="1:15">
      <c r="A7736" t="s">
        <v>4</v>
      </c>
      <c r="B7736" s="4" t="s">
        <v>5</v>
      </c>
      <c r="C7736" s="4" t="s">
        <v>7</v>
      </c>
      <c r="D7736" s="4" t="s">
        <v>11</v>
      </c>
      <c r="E7736" s="4" t="s">
        <v>11</v>
      </c>
      <c r="F7736" s="4" t="s">
        <v>11</v>
      </c>
      <c r="G7736" s="4" t="s">
        <v>11</v>
      </c>
      <c r="H7736" s="4" t="s">
        <v>7</v>
      </c>
    </row>
    <row r="7737" spans="1:15">
      <c r="A7737" t="n">
        <v>78893</v>
      </c>
      <c r="B7737" s="43" t="n">
        <v>25</v>
      </c>
      <c r="C7737" s="7" t="n">
        <v>5</v>
      </c>
      <c r="D7737" s="7" t="n">
        <v>65535</v>
      </c>
      <c r="E7737" s="7" t="n">
        <v>65535</v>
      </c>
      <c r="F7737" s="7" t="n">
        <v>65535</v>
      </c>
      <c r="G7737" s="7" t="n">
        <v>65535</v>
      </c>
      <c r="H7737" s="7" t="n">
        <v>0</v>
      </c>
    </row>
    <row r="7738" spans="1:15">
      <c r="A7738" t="s">
        <v>4</v>
      </c>
      <c r="B7738" s="4" t="s">
        <v>5</v>
      </c>
      <c r="C7738" s="4" t="s">
        <v>11</v>
      </c>
    </row>
    <row r="7739" spans="1:15">
      <c r="A7739" t="n">
        <v>78904</v>
      </c>
      <c r="B7739" s="24" t="n">
        <v>16</v>
      </c>
      <c r="C7739" s="7" t="n">
        <v>300</v>
      </c>
    </row>
    <row r="7740" spans="1:15">
      <c r="A7740" t="s">
        <v>4</v>
      </c>
      <c r="B7740" s="4" t="s">
        <v>5</v>
      </c>
      <c r="C7740" s="4" t="s">
        <v>7</v>
      </c>
      <c r="D7740" s="4" t="s">
        <v>11</v>
      </c>
      <c r="E7740" s="4" t="s">
        <v>11</v>
      </c>
      <c r="F7740" s="4" t="s">
        <v>11</v>
      </c>
      <c r="G7740" s="4" t="s">
        <v>14</v>
      </c>
    </row>
    <row r="7741" spans="1:15">
      <c r="A7741" t="n">
        <v>78907</v>
      </c>
      <c r="B7741" s="57" t="n">
        <v>95</v>
      </c>
      <c r="C7741" s="7" t="n">
        <v>6</v>
      </c>
      <c r="D7741" s="7" t="n">
        <v>0</v>
      </c>
      <c r="E7741" s="7" t="n">
        <v>7</v>
      </c>
      <c r="F7741" s="7" t="n">
        <v>600</v>
      </c>
      <c r="G7741" s="7" t="n">
        <v>0</v>
      </c>
    </row>
    <row r="7742" spans="1:15">
      <c r="A7742" t="s">
        <v>4</v>
      </c>
      <c r="B7742" s="4" t="s">
        <v>5</v>
      </c>
      <c r="C7742" s="4" t="s">
        <v>7</v>
      </c>
      <c r="D7742" s="4" t="s">
        <v>11</v>
      </c>
    </row>
    <row r="7743" spans="1:15">
      <c r="A7743" t="n">
        <v>78919</v>
      </c>
      <c r="B7743" s="57" t="n">
        <v>95</v>
      </c>
      <c r="C7743" s="7" t="n">
        <v>7</v>
      </c>
      <c r="D7743" s="7" t="n">
        <v>0</v>
      </c>
    </row>
    <row r="7744" spans="1:15">
      <c r="A7744" t="s">
        <v>4</v>
      </c>
      <c r="B7744" s="4" t="s">
        <v>5</v>
      </c>
      <c r="C7744" s="4" t="s">
        <v>7</v>
      </c>
      <c r="D7744" s="4" t="s">
        <v>11</v>
      </c>
    </row>
    <row r="7745" spans="1:8">
      <c r="A7745" t="n">
        <v>78923</v>
      </c>
      <c r="B7745" s="57" t="n">
        <v>95</v>
      </c>
      <c r="C7745" s="7" t="n">
        <v>9</v>
      </c>
      <c r="D7745" s="7" t="n">
        <v>0</v>
      </c>
    </row>
    <row r="7746" spans="1:8">
      <c r="A7746" t="s">
        <v>4</v>
      </c>
      <c r="B7746" s="4" t="s">
        <v>5</v>
      </c>
      <c r="C7746" s="4" t="s">
        <v>7</v>
      </c>
      <c r="D7746" s="4" t="s">
        <v>11</v>
      </c>
    </row>
    <row r="7747" spans="1:8">
      <c r="A7747" t="n">
        <v>78927</v>
      </c>
      <c r="B7747" s="57" t="n">
        <v>95</v>
      </c>
      <c r="C7747" s="7" t="n">
        <v>8</v>
      </c>
      <c r="D7747" s="7" t="n">
        <v>0</v>
      </c>
    </row>
    <row r="7748" spans="1:8">
      <c r="A7748" t="s">
        <v>4</v>
      </c>
      <c r="B7748" s="4" t="s">
        <v>5</v>
      </c>
      <c r="C7748" s="4" t="s">
        <v>11</v>
      </c>
    </row>
    <row r="7749" spans="1:8">
      <c r="A7749" t="n">
        <v>78931</v>
      </c>
      <c r="B7749" s="24" t="n">
        <v>16</v>
      </c>
      <c r="C7749" s="7" t="n">
        <v>500</v>
      </c>
    </row>
    <row r="7750" spans="1:8">
      <c r="A7750" t="s">
        <v>4</v>
      </c>
      <c r="B7750" s="4" t="s">
        <v>5</v>
      </c>
      <c r="C7750" s="4" t="s">
        <v>11</v>
      </c>
    </row>
    <row r="7751" spans="1:8">
      <c r="A7751" t="n">
        <v>78934</v>
      </c>
      <c r="B7751" s="24" t="n">
        <v>16</v>
      </c>
      <c r="C7751" s="7" t="n">
        <v>300</v>
      </c>
    </row>
    <row r="7752" spans="1:8">
      <c r="A7752" t="s">
        <v>4</v>
      </c>
      <c r="B7752" s="4" t="s">
        <v>5</v>
      </c>
      <c r="C7752" s="4" t="s">
        <v>7</v>
      </c>
      <c r="D7752" s="4" t="s">
        <v>7</v>
      </c>
      <c r="E7752" s="4" t="s">
        <v>7</v>
      </c>
      <c r="F7752" s="4" t="s">
        <v>13</v>
      </c>
      <c r="G7752" s="4" t="s">
        <v>13</v>
      </c>
      <c r="H7752" s="4" t="s">
        <v>13</v>
      </c>
      <c r="I7752" s="4" t="s">
        <v>13</v>
      </c>
      <c r="J7752" s="4" t="s">
        <v>13</v>
      </c>
    </row>
    <row r="7753" spans="1:8">
      <c r="A7753" t="n">
        <v>78937</v>
      </c>
      <c r="B7753" s="26" t="n">
        <v>76</v>
      </c>
      <c r="C7753" s="7" t="n">
        <v>0</v>
      </c>
      <c r="D7753" s="7" t="n">
        <v>3</v>
      </c>
      <c r="E7753" s="7" t="n">
        <v>0</v>
      </c>
      <c r="F7753" s="7" t="n">
        <v>1</v>
      </c>
      <c r="G7753" s="7" t="n">
        <v>1</v>
      </c>
      <c r="H7753" s="7" t="n">
        <v>1</v>
      </c>
      <c r="I7753" s="7" t="n">
        <v>1</v>
      </c>
      <c r="J7753" s="7" t="n">
        <v>1000</v>
      </c>
    </row>
    <row r="7754" spans="1:8">
      <c r="A7754" t="s">
        <v>4</v>
      </c>
      <c r="B7754" s="4" t="s">
        <v>5</v>
      </c>
      <c r="C7754" s="4" t="s">
        <v>7</v>
      </c>
      <c r="D7754" s="4" t="s">
        <v>7</v>
      </c>
    </row>
    <row r="7755" spans="1:8">
      <c r="A7755" t="n">
        <v>78961</v>
      </c>
      <c r="B7755" s="42" t="n">
        <v>77</v>
      </c>
      <c r="C7755" s="7" t="n">
        <v>0</v>
      </c>
      <c r="D7755" s="7" t="n">
        <v>3</v>
      </c>
    </row>
    <row r="7756" spans="1:8">
      <c r="A7756" t="s">
        <v>4</v>
      </c>
      <c r="B7756" s="4" t="s">
        <v>5</v>
      </c>
      <c r="C7756" s="4" t="s">
        <v>11</v>
      </c>
    </row>
    <row r="7757" spans="1:8">
      <c r="A7757" t="n">
        <v>78964</v>
      </c>
      <c r="B7757" s="24" t="n">
        <v>16</v>
      </c>
      <c r="C7757" s="7" t="n">
        <v>2500</v>
      </c>
    </row>
    <row r="7758" spans="1:8">
      <c r="A7758" t="s">
        <v>4</v>
      </c>
      <c r="B7758" s="4" t="s">
        <v>5</v>
      </c>
      <c r="C7758" s="4" t="s">
        <v>7</v>
      </c>
      <c r="D7758" s="4" t="s">
        <v>7</v>
      </c>
      <c r="E7758" s="4" t="s">
        <v>7</v>
      </c>
      <c r="F7758" s="4" t="s">
        <v>13</v>
      </c>
      <c r="G7758" s="4" t="s">
        <v>13</v>
      </c>
      <c r="H7758" s="4" t="s">
        <v>13</v>
      </c>
      <c r="I7758" s="4" t="s">
        <v>13</v>
      </c>
      <c r="J7758" s="4" t="s">
        <v>13</v>
      </c>
    </row>
    <row r="7759" spans="1:8">
      <c r="A7759" t="n">
        <v>78967</v>
      </c>
      <c r="B7759" s="26" t="n">
        <v>76</v>
      </c>
      <c r="C7759" s="7" t="n">
        <v>0</v>
      </c>
      <c r="D7759" s="7" t="n">
        <v>3</v>
      </c>
      <c r="E7759" s="7" t="n">
        <v>0</v>
      </c>
      <c r="F7759" s="7" t="n">
        <v>1</v>
      </c>
      <c r="G7759" s="7" t="n">
        <v>1</v>
      </c>
      <c r="H7759" s="7" t="n">
        <v>1</v>
      </c>
      <c r="I7759" s="7" t="n">
        <v>0</v>
      </c>
      <c r="J7759" s="7" t="n">
        <v>1000</v>
      </c>
    </row>
    <row r="7760" spans="1:8">
      <c r="A7760" t="s">
        <v>4</v>
      </c>
      <c r="B7760" s="4" t="s">
        <v>5</v>
      </c>
      <c r="C7760" s="4" t="s">
        <v>7</v>
      </c>
      <c r="D7760" s="4" t="s">
        <v>7</v>
      </c>
    </row>
    <row r="7761" spans="1:10">
      <c r="A7761" t="n">
        <v>78991</v>
      </c>
      <c r="B7761" s="42" t="n">
        <v>77</v>
      </c>
      <c r="C7761" s="7" t="n">
        <v>0</v>
      </c>
      <c r="D7761" s="7" t="n">
        <v>3</v>
      </c>
    </row>
    <row r="7762" spans="1:10">
      <c r="A7762" t="s">
        <v>4</v>
      </c>
      <c r="B7762" s="4" t="s">
        <v>5</v>
      </c>
      <c r="C7762" s="4" t="s">
        <v>7</v>
      </c>
    </row>
    <row r="7763" spans="1:10">
      <c r="A7763" t="n">
        <v>78994</v>
      </c>
      <c r="B7763" s="56" t="n">
        <v>78</v>
      </c>
      <c r="C7763" s="7" t="n">
        <v>255</v>
      </c>
    </row>
    <row r="7764" spans="1:10">
      <c r="A7764" t="s">
        <v>4</v>
      </c>
      <c r="B7764" s="4" t="s">
        <v>5</v>
      </c>
      <c r="C7764" s="4" t="s">
        <v>11</v>
      </c>
    </row>
    <row r="7765" spans="1:10">
      <c r="A7765" t="n">
        <v>78996</v>
      </c>
      <c r="B7765" s="62" t="n">
        <v>12</v>
      </c>
      <c r="C7765" s="7" t="n">
        <v>6767</v>
      </c>
    </row>
    <row r="7766" spans="1:10">
      <c r="A7766" t="s">
        <v>4</v>
      </c>
      <c r="B7766" s="4" t="s">
        <v>5</v>
      </c>
      <c r="C7766" s="4" t="s">
        <v>7</v>
      </c>
      <c r="D7766" s="4" t="s">
        <v>11</v>
      </c>
      <c r="E7766" s="4" t="s">
        <v>7</v>
      </c>
    </row>
    <row r="7767" spans="1:10">
      <c r="A7767" t="n">
        <v>78999</v>
      </c>
      <c r="B7767" s="30" t="n">
        <v>36</v>
      </c>
      <c r="C7767" s="7" t="n">
        <v>9</v>
      </c>
      <c r="D7767" s="7" t="n">
        <v>0</v>
      </c>
      <c r="E7767" s="7" t="n">
        <v>0</v>
      </c>
    </row>
    <row r="7768" spans="1:10">
      <c r="A7768" t="s">
        <v>4</v>
      </c>
      <c r="B7768" s="4" t="s">
        <v>5</v>
      </c>
      <c r="C7768" s="4" t="s">
        <v>7</v>
      </c>
      <c r="D7768" s="4" t="s">
        <v>11</v>
      </c>
      <c r="E7768" s="4" t="s">
        <v>7</v>
      </c>
    </row>
    <row r="7769" spans="1:10">
      <c r="A7769" t="n">
        <v>79004</v>
      </c>
      <c r="B7769" s="30" t="n">
        <v>36</v>
      </c>
      <c r="C7769" s="7" t="n">
        <v>9</v>
      </c>
      <c r="D7769" s="7" t="n">
        <v>7</v>
      </c>
      <c r="E7769" s="7" t="n">
        <v>0</v>
      </c>
    </row>
    <row r="7770" spans="1:10">
      <c r="A7770" t="s">
        <v>4</v>
      </c>
      <c r="B7770" s="4" t="s">
        <v>5</v>
      </c>
      <c r="C7770" s="4" t="s">
        <v>14</v>
      </c>
    </row>
    <row r="7771" spans="1:10">
      <c r="A7771" t="n">
        <v>79009</v>
      </c>
      <c r="B7771" s="37" t="n">
        <v>15</v>
      </c>
      <c r="C7771" s="7" t="n">
        <v>1024</v>
      </c>
    </row>
    <row r="7772" spans="1:10">
      <c r="A7772" t="s">
        <v>4</v>
      </c>
      <c r="B7772" s="4" t="s">
        <v>5</v>
      </c>
      <c r="C7772" s="4" t="s">
        <v>7</v>
      </c>
      <c r="D7772" s="4" t="s">
        <v>11</v>
      </c>
    </row>
    <row r="7773" spans="1:10">
      <c r="A7773" t="n">
        <v>79014</v>
      </c>
      <c r="B7773" s="8" t="n">
        <v>162</v>
      </c>
      <c r="C7773" s="7" t="n">
        <v>1</v>
      </c>
      <c r="D7773" s="7" t="n">
        <v>0</v>
      </c>
    </row>
    <row r="7774" spans="1:10">
      <c r="A7774" t="s">
        <v>4</v>
      </c>
      <c r="B7774" s="4" t="s">
        <v>5</v>
      </c>
    </row>
    <row r="7775" spans="1:10">
      <c r="A7775" t="n">
        <v>79018</v>
      </c>
      <c r="B7775" s="5" t="n">
        <v>1</v>
      </c>
    </row>
    <row r="7776" spans="1:10" s="3" customFormat="1" customHeight="0">
      <c r="A7776" s="3" t="s">
        <v>2</v>
      </c>
      <c r="B7776" s="3" t="s">
        <v>688</v>
      </c>
    </row>
    <row r="7777" spans="1:5">
      <c r="A7777" t="s">
        <v>4</v>
      </c>
      <c r="B7777" s="4" t="s">
        <v>5</v>
      </c>
      <c r="C7777" s="4" t="s">
        <v>7</v>
      </c>
      <c r="D7777" s="4" t="s">
        <v>7</v>
      </c>
      <c r="E7777" s="4" t="s">
        <v>7</v>
      </c>
      <c r="F7777" s="4" t="s">
        <v>7</v>
      </c>
    </row>
    <row r="7778" spans="1:5">
      <c r="A7778" t="n">
        <v>79020</v>
      </c>
      <c r="B7778" s="9" t="n">
        <v>14</v>
      </c>
      <c r="C7778" s="7" t="n">
        <v>2</v>
      </c>
      <c r="D7778" s="7" t="n">
        <v>0</v>
      </c>
      <c r="E7778" s="7" t="n">
        <v>0</v>
      </c>
      <c r="F7778" s="7" t="n">
        <v>0</v>
      </c>
    </row>
    <row r="7779" spans="1:5">
      <c r="A7779" t="s">
        <v>4</v>
      </c>
      <c r="B7779" s="4" t="s">
        <v>5</v>
      </c>
      <c r="C7779" s="4" t="s">
        <v>7</v>
      </c>
      <c r="D7779" s="16" t="s">
        <v>21</v>
      </c>
      <c r="E7779" s="4" t="s">
        <v>5</v>
      </c>
      <c r="F7779" s="4" t="s">
        <v>7</v>
      </c>
      <c r="G7779" s="4" t="s">
        <v>11</v>
      </c>
      <c r="H7779" s="16" t="s">
        <v>22</v>
      </c>
      <c r="I7779" s="4" t="s">
        <v>7</v>
      </c>
      <c r="J7779" s="4" t="s">
        <v>14</v>
      </c>
      <c r="K7779" s="4" t="s">
        <v>7</v>
      </c>
      <c r="L7779" s="4" t="s">
        <v>7</v>
      </c>
      <c r="M7779" s="16" t="s">
        <v>21</v>
      </c>
      <c r="N7779" s="4" t="s">
        <v>5</v>
      </c>
      <c r="O7779" s="4" t="s">
        <v>7</v>
      </c>
      <c r="P7779" s="4" t="s">
        <v>11</v>
      </c>
      <c r="Q7779" s="16" t="s">
        <v>22</v>
      </c>
      <c r="R7779" s="4" t="s">
        <v>7</v>
      </c>
      <c r="S7779" s="4" t="s">
        <v>14</v>
      </c>
      <c r="T7779" s="4" t="s">
        <v>7</v>
      </c>
      <c r="U7779" s="4" t="s">
        <v>7</v>
      </c>
      <c r="V7779" s="4" t="s">
        <v>7</v>
      </c>
      <c r="W7779" s="4" t="s">
        <v>12</v>
      </c>
    </row>
    <row r="7780" spans="1:5">
      <c r="A7780" t="n">
        <v>79025</v>
      </c>
      <c r="B7780" s="11" t="n">
        <v>5</v>
      </c>
      <c r="C7780" s="7" t="n">
        <v>28</v>
      </c>
      <c r="D7780" s="16" t="s">
        <v>3</v>
      </c>
      <c r="E7780" s="8" t="n">
        <v>162</v>
      </c>
      <c r="F7780" s="7" t="n">
        <v>3</v>
      </c>
      <c r="G7780" s="7" t="n">
        <v>4255</v>
      </c>
      <c r="H7780" s="16" t="s">
        <v>3</v>
      </c>
      <c r="I7780" s="7" t="n">
        <v>0</v>
      </c>
      <c r="J7780" s="7" t="n">
        <v>1</v>
      </c>
      <c r="K7780" s="7" t="n">
        <v>2</v>
      </c>
      <c r="L7780" s="7" t="n">
        <v>28</v>
      </c>
      <c r="M7780" s="16" t="s">
        <v>3</v>
      </c>
      <c r="N7780" s="8" t="n">
        <v>162</v>
      </c>
      <c r="O7780" s="7" t="n">
        <v>3</v>
      </c>
      <c r="P7780" s="7" t="n">
        <v>4255</v>
      </c>
      <c r="Q7780" s="16" t="s">
        <v>3</v>
      </c>
      <c r="R7780" s="7" t="n">
        <v>0</v>
      </c>
      <c r="S7780" s="7" t="n">
        <v>2</v>
      </c>
      <c r="T7780" s="7" t="n">
        <v>2</v>
      </c>
      <c r="U7780" s="7" t="n">
        <v>11</v>
      </c>
      <c r="V7780" s="7" t="n">
        <v>1</v>
      </c>
      <c r="W7780" s="12" t="n">
        <f t="normal" ca="1">A7784</f>
        <v>0</v>
      </c>
    </row>
    <row r="7781" spans="1:5">
      <c r="A7781" t="s">
        <v>4</v>
      </c>
      <c r="B7781" s="4" t="s">
        <v>5</v>
      </c>
      <c r="C7781" s="4" t="s">
        <v>7</v>
      </c>
      <c r="D7781" s="4" t="s">
        <v>11</v>
      </c>
      <c r="E7781" s="4" t="s">
        <v>13</v>
      </c>
    </row>
    <row r="7782" spans="1:5">
      <c r="A7782" t="n">
        <v>79054</v>
      </c>
      <c r="B7782" s="17" t="n">
        <v>58</v>
      </c>
      <c r="C7782" s="7" t="n">
        <v>0</v>
      </c>
      <c r="D7782" s="7" t="n">
        <v>0</v>
      </c>
      <c r="E7782" s="7" t="n">
        <v>1</v>
      </c>
    </row>
    <row r="7783" spans="1:5">
      <c r="A7783" t="s">
        <v>4</v>
      </c>
      <c r="B7783" s="4" t="s">
        <v>5</v>
      </c>
      <c r="C7783" s="4" t="s">
        <v>7</v>
      </c>
      <c r="D7783" s="16" t="s">
        <v>21</v>
      </c>
      <c r="E7783" s="4" t="s">
        <v>5</v>
      </c>
      <c r="F7783" s="4" t="s">
        <v>7</v>
      </c>
      <c r="G7783" s="4" t="s">
        <v>11</v>
      </c>
      <c r="H7783" s="16" t="s">
        <v>22</v>
      </c>
      <c r="I7783" s="4" t="s">
        <v>7</v>
      </c>
      <c r="J7783" s="4" t="s">
        <v>14</v>
      </c>
      <c r="K7783" s="4" t="s">
        <v>7</v>
      </c>
      <c r="L7783" s="4" t="s">
        <v>7</v>
      </c>
      <c r="M7783" s="16" t="s">
        <v>21</v>
      </c>
      <c r="N7783" s="4" t="s">
        <v>5</v>
      </c>
      <c r="O7783" s="4" t="s">
        <v>7</v>
      </c>
      <c r="P7783" s="4" t="s">
        <v>11</v>
      </c>
      <c r="Q7783" s="16" t="s">
        <v>22</v>
      </c>
      <c r="R7783" s="4" t="s">
        <v>7</v>
      </c>
      <c r="S7783" s="4" t="s">
        <v>14</v>
      </c>
      <c r="T7783" s="4" t="s">
        <v>7</v>
      </c>
      <c r="U7783" s="4" t="s">
        <v>7</v>
      </c>
      <c r="V7783" s="4" t="s">
        <v>7</v>
      </c>
      <c r="W7783" s="4" t="s">
        <v>12</v>
      </c>
    </row>
    <row r="7784" spans="1:5">
      <c r="A7784" t="n">
        <v>79062</v>
      </c>
      <c r="B7784" s="11" t="n">
        <v>5</v>
      </c>
      <c r="C7784" s="7" t="n">
        <v>28</v>
      </c>
      <c r="D7784" s="16" t="s">
        <v>3</v>
      </c>
      <c r="E7784" s="8" t="n">
        <v>162</v>
      </c>
      <c r="F7784" s="7" t="n">
        <v>3</v>
      </c>
      <c r="G7784" s="7" t="n">
        <v>4255</v>
      </c>
      <c r="H7784" s="16" t="s">
        <v>3</v>
      </c>
      <c r="I7784" s="7" t="n">
        <v>0</v>
      </c>
      <c r="J7784" s="7" t="n">
        <v>1</v>
      </c>
      <c r="K7784" s="7" t="n">
        <v>3</v>
      </c>
      <c r="L7784" s="7" t="n">
        <v>28</v>
      </c>
      <c r="M7784" s="16" t="s">
        <v>3</v>
      </c>
      <c r="N7784" s="8" t="n">
        <v>162</v>
      </c>
      <c r="O7784" s="7" t="n">
        <v>3</v>
      </c>
      <c r="P7784" s="7" t="n">
        <v>4255</v>
      </c>
      <c r="Q7784" s="16" t="s">
        <v>3</v>
      </c>
      <c r="R7784" s="7" t="n">
        <v>0</v>
      </c>
      <c r="S7784" s="7" t="n">
        <v>2</v>
      </c>
      <c r="T7784" s="7" t="n">
        <v>3</v>
      </c>
      <c r="U7784" s="7" t="n">
        <v>9</v>
      </c>
      <c r="V7784" s="7" t="n">
        <v>1</v>
      </c>
      <c r="W7784" s="12" t="n">
        <f t="normal" ca="1">A7794</f>
        <v>0</v>
      </c>
    </row>
    <row r="7785" spans="1:5">
      <c r="A7785" t="s">
        <v>4</v>
      </c>
      <c r="B7785" s="4" t="s">
        <v>5</v>
      </c>
      <c r="C7785" s="4" t="s">
        <v>7</v>
      </c>
      <c r="D7785" s="16" t="s">
        <v>21</v>
      </c>
      <c r="E7785" s="4" t="s">
        <v>5</v>
      </c>
      <c r="F7785" s="4" t="s">
        <v>11</v>
      </c>
      <c r="G7785" s="4" t="s">
        <v>7</v>
      </c>
      <c r="H7785" s="4" t="s">
        <v>7</v>
      </c>
      <c r="I7785" s="4" t="s">
        <v>8</v>
      </c>
      <c r="J7785" s="16" t="s">
        <v>22</v>
      </c>
      <c r="K7785" s="4" t="s">
        <v>7</v>
      </c>
      <c r="L7785" s="4" t="s">
        <v>7</v>
      </c>
      <c r="M7785" s="16" t="s">
        <v>21</v>
      </c>
      <c r="N7785" s="4" t="s">
        <v>5</v>
      </c>
      <c r="O7785" s="4" t="s">
        <v>7</v>
      </c>
      <c r="P7785" s="16" t="s">
        <v>22</v>
      </c>
      <c r="Q7785" s="4" t="s">
        <v>7</v>
      </c>
      <c r="R7785" s="4" t="s">
        <v>14</v>
      </c>
      <c r="S7785" s="4" t="s">
        <v>7</v>
      </c>
      <c r="T7785" s="4" t="s">
        <v>7</v>
      </c>
      <c r="U7785" s="4" t="s">
        <v>7</v>
      </c>
      <c r="V7785" s="16" t="s">
        <v>21</v>
      </c>
      <c r="W7785" s="4" t="s">
        <v>5</v>
      </c>
      <c r="X7785" s="4" t="s">
        <v>7</v>
      </c>
      <c r="Y7785" s="16" t="s">
        <v>22</v>
      </c>
      <c r="Z7785" s="4" t="s">
        <v>7</v>
      </c>
      <c r="AA7785" s="4" t="s">
        <v>14</v>
      </c>
      <c r="AB7785" s="4" t="s">
        <v>7</v>
      </c>
      <c r="AC7785" s="4" t="s">
        <v>7</v>
      </c>
      <c r="AD7785" s="4" t="s">
        <v>7</v>
      </c>
      <c r="AE7785" s="4" t="s">
        <v>12</v>
      </c>
    </row>
    <row r="7786" spans="1:5">
      <c r="A7786" t="n">
        <v>79091</v>
      </c>
      <c r="B7786" s="11" t="n">
        <v>5</v>
      </c>
      <c r="C7786" s="7" t="n">
        <v>28</v>
      </c>
      <c r="D7786" s="16" t="s">
        <v>3</v>
      </c>
      <c r="E7786" s="18" t="n">
        <v>47</v>
      </c>
      <c r="F7786" s="7" t="n">
        <v>61456</v>
      </c>
      <c r="G7786" s="7" t="n">
        <v>2</v>
      </c>
      <c r="H7786" s="7" t="n">
        <v>0</v>
      </c>
      <c r="I7786" s="7" t="s">
        <v>23</v>
      </c>
      <c r="J7786" s="16" t="s">
        <v>3</v>
      </c>
      <c r="K7786" s="7" t="n">
        <v>8</v>
      </c>
      <c r="L7786" s="7" t="n">
        <v>28</v>
      </c>
      <c r="M7786" s="16" t="s">
        <v>3</v>
      </c>
      <c r="N7786" s="19" t="n">
        <v>74</v>
      </c>
      <c r="O7786" s="7" t="n">
        <v>65</v>
      </c>
      <c r="P7786" s="16" t="s">
        <v>3</v>
      </c>
      <c r="Q7786" s="7" t="n">
        <v>0</v>
      </c>
      <c r="R7786" s="7" t="n">
        <v>1</v>
      </c>
      <c r="S7786" s="7" t="n">
        <v>3</v>
      </c>
      <c r="T7786" s="7" t="n">
        <v>9</v>
      </c>
      <c r="U7786" s="7" t="n">
        <v>28</v>
      </c>
      <c r="V7786" s="16" t="s">
        <v>3</v>
      </c>
      <c r="W7786" s="19" t="n">
        <v>74</v>
      </c>
      <c r="X7786" s="7" t="n">
        <v>65</v>
      </c>
      <c r="Y7786" s="16" t="s">
        <v>3</v>
      </c>
      <c r="Z7786" s="7" t="n">
        <v>0</v>
      </c>
      <c r="AA7786" s="7" t="n">
        <v>2</v>
      </c>
      <c r="AB7786" s="7" t="n">
        <v>3</v>
      </c>
      <c r="AC7786" s="7" t="n">
        <v>9</v>
      </c>
      <c r="AD7786" s="7" t="n">
        <v>1</v>
      </c>
      <c r="AE7786" s="12" t="n">
        <f t="normal" ca="1">A7790</f>
        <v>0</v>
      </c>
    </row>
    <row r="7787" spans="1:5">
      <c r="A7787" t="s">
        <v>4</v>
      </c>
      <c r="B7787" s="4" t="s">
        <v>5</v>
      </c>
      <c r="C7787" s="4" t="s">
        <v>11</v>
      </c>
      <c r="D7787" s="4" t="s">
        <v>7</v>
      </c>
      <c r="E7787" s="4" t="s">
        <v>7</v>
      </c>
      <c r="F7787" s="4" t="s">
        <v>8</v>
      </c>
    </row>
    <row r="7788" spans="1:5">
      <c r="A7788" t="n">
        <v>79139</v>
      </c>
      <c r="B7788" s="18" t="n">
        <v>47</v>
      </c>
      <c r="C7788" s="7" t="n">
        <v>61456</v>
      </c>
      <c r="D7788" s="7" t="n">
        <v>0</v>
      </c>
      <c r="E7788" s="7" t="n">
        <v>0</v>
      </c>
      <c r="F7788" s="7" t="s">
        <v>24</v>
      </c>
    </row>
    <row r="7789" spans="1:5">
      <c r="A7789" t="s">
        <v>4</v>
      </c>
      <c r="B7789" s="4" t="s">
        <v>5</v>
      </c>
      <c r="C7789" s="4" t="s">
        <v>7</v>
      </c>
      <c r="D7789" s="4" t="s">
        <v>11</v>
      </c>
      <c r="E7789" s="4" t="s">
        <v>13</v>
      </c>
    </row>
    <row r="7790" spans="1:5">
      <c r="A7790" t="n">
        <v>79152</v>
      </c>
      <c r="B7790" s="17" t="n">
        <v>58</v>
      </c>
      <c r="C7790" s="7" t="n">
        <v>0</v>
      </c>
      <c r="D7790" s="7" t="n">
        <v>300</v>
      </c>
      <c r="E7790" s="7" t="n">
        <v>1</v>
      </c>
    </row>
    <row r="7791" spans="1:5">
      <c r="A7791" t="s">
        <v>4</v>
      </c>
      <c r="B7791" s="4" t="s">
        <v>5</v>
      </c>
      <c r="C7791" s="4" t="s">
        <v>7</v>
      </c>
      <c r="D7791" s="4" t="s">
        <v>11</v>
      </c>
    </row>
    <row r="7792" spans="1:5">
      <c r="A7792" t="n">
        <v>79160</v>
      </c>
      <c r="B7792" s="17" t="n">
        <v>58</v>
      </c>
      <c r="C7792" s="7" t="n">
        <v>255</v>
      </c>
      <c r="D7792" s="7" t="n">
        <v>0</v>
      </c>
    </row>
    <row r="7793" spans="1:31">
      <c r="A7793" t="s">
        <v>4</v>
      </c>
      <c r="B7793" s="4" t="s">
        <v>5</v>
      </c>
      <c r="C7793" s="4" t="s">
        <v>7</v>
      </c>
      <c r="D7793" s="4" t="s">
        <v>7</v>
      </c>
      <c r="E7793" s="4" t="s">
        <v>7</v>
      </c>
      <c r="F7793" s="4" t="s">
        <v>7</v>
      </c>
    </row>
    <row r="7794" spans="1:31">
      <c r="A7794" t="n">
        <v>79164</v>
      </c>
      <c r="B7794" s="9" t="n">
        <v>14</v>
      </c>
      <c r="C7794" s="7" t="n">
        <v>0</v>
      </c>
      <c r="D7794" s="7" t="n">
        <v>0</v>
      </c>
      <c r="E7794" s="7" t="n">
        <v>0</v>
      </c>
      <c r="F7794" s="7" t="n">
        <v>64</v>
      </c>
    </row>
    <row r="7795" spans="1:31">
      <c r="A7795" t="s">
        <v>4</v>
      </c>
      <c r="B7795" s="4" t="s">
        <v>5</v>
      </c>
      <c r="C7795" s="4" t="s">
        <v>7</v>
      </c>
      <c r="D7795" s="4" t="s">
        <v>11</v>
      </c>
    </row>
    <row r="7796" spans="1:31">
      <c r="A7796" t="n">
        <v>79169</v>
      </c>
      <c r="B7796" s="20" t="n">
        <v>22</v>
      </c>
      <c r="C7796" s="7" t="n">
        <v>0</v>
      </c>
      <c r="D7796" s="7" t="n">
        <v>4255</v>
      </c>
    </row>
    <row r="7797" spans="1:31">
      <c r="A7797" t="s">
        <v>4</v>
      </c>
      <c r="B7797" s="4" t="s">
        <v>5</v>
      </c>
      <c r="C7797" s="4" t="s">
        <v>7</v>
      </c>
      <c r="D7797" s="4" t="s">
        <v>11</v>
      </c>
    </row>
    <row r="7798" spans="1:31">
      <c r="A7798" t="n">
        <v>79173</v>
      </c>
      <c r="B7798" s="17" t="n">
        <v>58</v>
      </c>
      <c r="C7798" s="7" t="n">
        <v>5</v>
      </c>
      <c r="D7798" s="7" t="n">
        <v>300</v>
      </c>
    </row>
    <row r="7799" spans="1:31">
      <c r="A7799" t="s">
        <v>4</v>
      </c>
      <c r="B7799" s="4" t="s">
        <v>5</v>
      </c>
      <c r="C7799" s="4" t="s">
        <v>13</v>
      </c>
      <c r="D7799" s="4" t="s">
        <v>11</v>
      </c>
    </row>
    <row r="7800" spans="1:31">
      <c r="A7800" t="n">
        <v>79177</v>
      </c>
      <c r="B7800" s="21" t="n">
        <v>103</v>
      </c>
      <c r="C7800" s="7" t="n">
        <v>0</v>
      </c>
      <c r="D7800" s="7" t="n">
        <v>300</v>
      </c>
    </row>
    <row r="7801" spans="1:31">
      <c r="A7801" t="s">
        <v>4</v>
      </c>
      <c r="B7801" s="4" t="s">
        <v>5</v>
      </c>
      <c r="C7801" s="4" t="s">
        <v>7</v>
      </c>
    </row>
    <row r="7802" spans="1:31">
      <c r="A7802" t="n">
        <v>79184</v>
      </c>
      <c r="B7802" s="22" t="n">
        <v>64</v>
      </c>
      <c r="C7802" s="7" t="n">
        <v>7</v>
      </c>
    </row>
    <row r="7803" spans="1:31">
      <c r="A7803" t="s">
        <v>4</v>
      </c>
      <c r="B7803" s="4" t="s">
        <v>5</v>
      </c>
      <c r="C7803" s="4" t="s">
        <v>7</v>
      </c>
      <c r="D7803" s="4" t="s">
        <v>11</v>
      </c>
    </row>
    <row r="7804" spans="1:31">
      <c r="A7804" t="n">
        <v>79186</v>
      </c>
      <c r="B7804" s="23" t="n">
        <v>72</v>
      </c>
      <c r="C7804" s="7" t="n">
        <v>5</v>
      </c>
      <c r="D7804" s="7" t="n">
        <v>0</v>
      </c>
    </row>
    <row r="7805" spans="1:31">
      <c r="A7805" t="s">
        <v>4</v>
      </c>
      <c r="B7805" s="4" t="s">
        <v>5</v>
      </c>
      <c r="C7805" s="4" t="s">
        <v>7</v>
      </c>
      <c r="D7805" s="16" t="s">
        <v>21</v>
      </c>
      <c r="E7805" s="4" t="s">
        <v>5</v>
      </c>
      <c r="F7805" s="4" t="s">
        <v>7</v>
      </c>
      <c r="G7805" s="4" t="s">
        <v>11</v>
      </c>
      <c r="H7805" s="16" t="s">
        <v>22</v>
      </c>
      <c r="I7805" s="4" t="s">
        <v>7</v>
      </c>
      <c r="J7805" s="4" t="s">
        <v>14</v>
      </c>
      <c r="K7805" s="4" t="s">
        <v>7</v>
      </c>
      <c r="L7805" s="4" t="s">
        <v>7</v>
      </c>
      <c r="M7805" s="4" t="s">
        <v>12</v>
      </c>
    </row>
    <row r="7806" spans="1:31">
      <c r="A7806" t="n">
        <v>79190</v>
      </c>
      <c r="B7806" s="11" t="n">
        <v>5</v>
      </c>
      <c r="C7806" s="7" t="n">
        <v>28</v>
      </c>
      <c r="D7806" s="16" t="s">
        <v>3</v>
      </c>
      <c r="E7806" s="8" t="n">
        <v>162</v>
      </c>
      <c r="F7806" s="7" t="n">
        <v>4</v>
      </c>
      <c r="G7806" s="7" t="n">
        <v>4255</v>
      </c>
      <c r="H7806" s="16" t="s">
        <v>3</v>
      </c>
      <c r="I7806" s="7" t="n">
        <v>0</v>
      </c>
      <c r="J7806" s="7" t="n">
        <v>1</v>
      </c>
      <c r="K7806" s="7" t="n">
        <v>2</v>
      </c>
      <c r="L7806" s="7" t="n">
        <v>1</v>
      </c>
      <c r="M7806" s="12" t="n">
        <f t="normal" ca="1">A7812</f>
        <v>0</v>
      </c>
    </row>
    <row r="7807" spans="1:31">
      <c r="A7807" t="s">
        <v>4</v>
      </c>
      <c r="B7807" s="4" t="s">
        <v>5</v>
      </c>
      <c r="C7807" s="4" t="s">
        <v>7</v>
      </c>
      <c r="D7807" s="4" t="s">
        <v>8</v>
      </c>
    </row>
    <row r="7808" spans="1:31">
      <c r="A7808" t="n">
        <v>79207</v>
      </c>
      <c r="B7808" s="6" t="n">
        <v>2</v>
      </c>
      <c r="C7808" s="7" t="n">
        <v>10</v>
      </c>
      <c r="D7808" s="7" t="s">
        <v>25</v>
      </c>
    </row>
    <row r="7809" spans="1:13">
      <c r="A7809" t="s">
        <v>4</v>
      </c>
      <c r="B7809" s="4" t="s">
        <v>5</v>
      </c>
      <c r="C7809" s="4" t="s">
        <v>11</v>
      </c>
    </row>
    <row r="7810" spans="1:13">
      <c r="A7810" t="n">
        <v>79224</v>
      </c>
      <c r="B7810" s="24" t="n">
        <v>16</v>
      </c>
      <c r="C7810" s="7" t="n">
        <v>0</v>
      </c>
    </row>
    <row r="7811" spans="1:13">
      <c r="A7811" t="s">
        <v>4</v>
      </c>
      <c r="B7811" s="4" t="s">
        <v>5</v>
      </c>
      <c r="C7811" s="4" t="s">
        <v>7</v>
      </c>
      <c r="D7811" s="4" t="s">
        <v>11</v>
      </c>
      <c r="E7811" s="4" t="s">
        <v>11</v>
      </c>
      <c r="F7811" s="4" t="s">
        <v>11</v>
      </c>
      <c r="G7811" s="4" t="s">
        <v>11</v>
      </c>
      <c r="H7811" s="4" t="s">
        <v>11</v>
      </c>
      <c r="I7811" s="4" t="s">
        <v>11</v>
      </c>
      <c r="J7811" s="4" t="s">
        <v>11</v>
      </c>
      <c r="K7811" s="4" t="s">
        <v>11</v>
      </c>
      <c r="L7811" s="4" t="s">
        <v>11</v>
      </c>
      <c r="M7811" s="4" t="s">
        <v>11</v>
      </c>
      <c r="N7811" s="4" t="s">
        <v>14</v>
      </c>
      <c r="O7811" s="4" t="s">
        <v>14</v>
      </c>
      <c r="P7811" s="4" t="s">
        <v>14</v>
      </c>
      <c r="Q7811" s="4" t="s">
        <v>14</v>
      </c>
      <c r="R7811" s="4" t="s">
        <v>7</v>
      </c>
      <c r="S7811" s="4" t="s">
        <v>8</v>
      </c>
    </row>
    <row r="7812" spans="1:13">
      <c r="A7812" t="n">
        <v>79227</v>
      </c>
      <c r="B7812" s="25" t="n">
        <v>75</v>
      </c>
      <c r="C7812" s="7" t="n">
        <v>0</v>
      </c>
      <c r="D7812" s="7" t="n">
        <v>0</v>
      </c>
      <c r="E7812" s="7" t="n">
        <v>0</v>
      </c>
      <c r="F7812" s="7" t="n">
        <v>1024</v>
      </c>
      <c r="G7812" s="7" t="n">
        <v>720</v>
      </c>
      <c r="H7812" s="7" t="n">
        <v>0</v>
      </c>
      <c r="I7812" s="7" t="n">
        <v>0</v>
      </c>
      <c r="J7812" s="7" t="n">
        <v>0</v>
      </c>
      <c r="K7812" s="7" t="n">
        <v>0</v>
      </c>
      <c r="L7812" s="7" t="n">
        <v>1024</v>
      </c>
      <c r="M7812" s="7" t="n">
        <v>720</v>
      </c>
      <c r="N7812" s="7" t="n">
        <v>1065353216</v>
      </c>
      <c r="O7812" s="7" t="n">
        <v>1065353216</v>
      </c>
      <c r="P7812" s="7" t="n">
        <v>1065353216</v>
      </c>
      <c r="Q7812" s="7" t="n">
        <v>0</v>
      </c>
      <c r="R7812" s="7" t="n">
        <v>1</v>
      </c>
      <c r="S7812" s="7" t="s">
        <v>48</v>
      </c>
    </row>
    <row r="7813" spans="1:13">
      <c r="A7813" t="s">
        <v>4</v>
      </c>
      <c r="B7813" s="4" t="s">
        <v>5</v>
      </c>
      <c r="C7813" s="4" t="s">
        <v>7</v>
      </c>
      <c r="D7813" s="4" t="s">
        <v>7</v>
      </c>
      <c r="E7813" s="4" t="s">
        <v>7</v>
      </c>
      <c r="F7813" s="4" t="s">
        <v>13</v>
      </c>
      <c r="G7813" s="4" t="s">
        <v>13</v>
      </c>
      <c r="H7813" s="4" t="s">
        <v>13</v>
      </c>
      <c r="I7813" s="4" t="s">
        <v>13</v>
      </c>
      <c r="J7813" s="4" t="s">
        <v>13</v>
      </c>
    </row>
    <row r="7814" spans="1:13">
      <c r="A7814" t="n">
        <v>79275</v>
      </c>
      <c r="B7814" s="26" t="n">
        <v>76</v>
      </c>
      <c r="C7814" s="7" t="n">
        <v>0</v>
      </c>
      <c r="D7814" s="7" t="n">
        <v>9</v>
      </c>
      <c r="E7814" s="7" t="n">
        <v>2</v>
      </c>
      <c r="F7814" s="7" t="n">
        <v>0</v>
      </c>
      <c r="G7814" s="7" t="n">
        <v>0</v>
      </c>
      <c r="H7814" s="7" t="n">
        <v>0</v>
      </c>
      <c r="I7814" s="7" t="n">
        <v>0</v>
      </c>
      <c r="J7814" s="7" t="n">
        <v>0</v>
      </c>
    </row>
    <row r="7815" spans="1:13">
      <c r="A7815" t="s">
        <v>4</v>
      </c>
      <c r="B7815" s="4" t="s">
        <v>5</v>
      </c>
      <c r="C7815" s="4" t="s">
        <v>11</v>
      </c>
      <c r="D7815" s="4" t="s">
        <v>8</v>
      </c>
      <c r="E7815" s="4" t="s">
        <v>8</v>
      </c>
      <c r="F7815" s="4" t="s">
        <v>8</v>
      </c>
      <c r="G7815" s="4" t="s">
        <v>7</v>
      </c>
      <c r="H7815" s="4" t="s">
        <v>14</v>
      </c>
      <c r="I7815" s="4" t="s">
        <v>13</v>
      </c>
      <c r="J7815" s="4" t="s">
        <v>13</v>
      </c>
      <c r="K7815" s="4" t="s">
        <v>13</v>
      </c>
      <c r="L7815" s="4" t="s">
        <v>13</v>
      </c>
      <c r="M7815" s="4" t="s">
        <v>13</v>
      </c>
      <c r="N7815" s="4" t="s">
        <v>13</v>
      </c>
      <c r="O7815" s="4" t="s">
        <v>13</v>
      </c>
      <c r="P7815" s="4" t="s">
        <v>8</v>
      </c>
      <c r="Q7815" s="4" t="s">
        <v>8</v>
      </c>
      <c r="R7815" s="4" t="s">
        <v>14</v>
      </c>
      <c r="S7815" s="4" t="s">
        <v>7</v>
      </c>
      <c r="T7815" s="4" t="s">
        <v>14</v>
      </c>
      <c r="U7815" s="4" t="s">
        <v>14</v>
      </c>
      <c r="V7815" s="4" t="s">
        <v>11</v>
      </c>
    </row>
    <row r="7816" spans="1:13">
      <c r="A7816" t="n">
        <v>79299</v>
      </c>
      <c r="B7816" s="28" t="n">
        <v>19</v>
      </c>
      <c r="C7816" s="7" t="n">
        <v>8</v>
      </c>
      <c r="D7816" s="7" t="s">
        <v>689</v>
      </c>
      <c r="E7816" s="7" t="s">
        <v>346</v>
      </c>
      <c r="F7816" s="7" t="s">
        <v>17</v>
      </c>
      <c r="G7816" s="7" t="n">
        <v>0</v>
      </c>
      <c r="H7816" s="7" t="n">
        <v>1</v>
      </c>
      <c r="I7816" s="7" t="n">
        <v>0</v>
      </c>
      <c r="J7816" s="7" t="n">
        <v>0</v>
      </c>
      <c r="K7816" s="7" t="n">
        <v>0</v>
      </c>
      <c r="L7816" s="7" t="n">
        <v>0</v>
      </c>
      <c r="M7816" s="7" t="n">
        <v>1</v>
      </c>
      <c r="N7816" s="7" t="n">
        <v>1.60000002384186</v>
      </c>
      <c r="O7816" s="7" t="n">
        <v>0.0900000035762787</v>
      </c>
      <c r="P7816" s="7" t="s">
        <v>17</v>
      </c>
      <c r="Q7816" s="7" t="s">
        <v>17</v>
      </c>
      <c r="R7816" s="7" t="n">
        <v>-1</v>
      </c>
      <c r="S7816" s="7" t="n">
        <v>0</v>
      </c>
      <c r="T7816" s="7" t="n">
        <v>0</v>
      </c>
      <c r="U7816" s="7" t="n">
        <v>0</v>
      </c>
      <c r="V7816" s="7" t="n">
        <v>0</v>
      </c>
    </row>
    <row r="7817" spans="1:13">
      <c r="A7817" t="s">
        <v>4</v>
      </c>
      <c r="B7817" s="4" t="s">
        <v>5</v>
      </c>
      <c r="C7817" s="4" t="s">
        <v>11</v>
      </c>
      <c r="D7817" s="4" t="s">
        <v>7</v>
      </c>
      <c r="E7817" s="4" t="s">
        <v>7</v>
      </c>
      <c r="F7817" s="4" t="s">
        <v>8</v>
      </c>
    </row>
    <row r="7818" spans="1:13">
      <c r="A7818" t="n">
        <v>79372</v>
      </c>
      <c r="B7818" s="29" t="n">
        <v>20</v>
      </c>
      <c r="C7818" s="7" t="n">
        <v>0</v>
      </c>
      <c r="D7818" s="7" t="n">
        <v>3</v>
      </c>
      <c r="E7818" s="7" t="n">
        <v>10</v>
      </c>
      <c r="F7818" s="7" t="s">
        <v>60</v>
      </c>
    </row>
    <row r="7819" spans="1:13">
      <c r="A7819" t="s">
        <v>4</v>
      </c>
      <c r="B7819" s="4" t="s">
        <v>5</v>
      </c>
      <c r="C7819" s="4" t="s">
        <v>11</v>
      </c>
    </row>
    <row r="7820" spans="1:13">
      <c r="A7820" t="n">
        <v>79390</v>
      </c>
      <c r="B7820" s="24" t="n">
        <v>16</v>
      </c>
      <c r="C7820" s="7" t="n">
        <v>0</v>
      </c>
    </row>
    <row r="7821" spans="1:13">
      <c r="A7821" t="s">
        <v>4</v>
      </c>
      <c r="B7821" s="4" t="s">
        <v>5</v>
      </c>
      <c r="C7821" s="4" t="s">
        <v>11</v>
      </c>
      <c r="D7821" s="4" t="s">
        <v>7</v>
      </c>
      <c r="E7821" s="4" t="s">
        <v>7</v>
      </c>
      <c r="F7821" s="4" t="s">
        <v>8</v>
      </c>
    </row>
    <row r="7822" spans="1:13">
      <c r="A7822" t="n">
        <v>79393</v>
      </c>
      <c r="B7822" s="29" t="n">
        <v>20</v>
      </c>
      <c r="C7822" s="7" t="n">
        <v>8</v>
      </c>
      <c r="D7822" s="7" t="n">
        <v>3</v>
      </c>
      <c r="E7822" s="7" t="n">
        <v>10</v>
      </c>
      <c r="F7822" s="7" t="s">
        <v>60</v>
      </c>
    </row>
    <row r="7823" spans="1:13">
      <c r="A7823" t="s">
        <v>4</v>
      </c>
      <c r="B7823" s="4" t="s">
        <v>5</v>
      </c>
      <c r="C7823" s="4" t="s">
        <v>11</v>
      </c>
    </row>
    <row r="7824" spans="1:13">
      <c r="A7824" t="n">
        <v>79411</v>
      </c>
      <c r="B7824" s="24" t="n">
        <v>16</v>
      </c>
      <c r="C7824" s="7" t="n">
        <v>0</v>
      </c>
    </row>
    <row r="7825" spans="1:22">
      <c r="A7825" t="s">
        <v>4</v>
      </c>
      <c r="B7825" s="4" t="s">
        <v>5</v>
      </c>
      <c r="C7825" s="4" t="s">
        <v>7</v>
      </c>
      <c r="D7825" s="4" t="s">
        <v>11</v>
      </c>
      <c r="E7825" s="4" t="s">
        <v>8</v>
      </c>
      <c r="F7825" s="4" t="s">
        <v>8</v>
      </c>
    </row>
    <row r="7826" spans="1:22">
      <c r="A7826" t="n">
        <v>79414</v>
      </c>
      <c r="B7826" s="30" t="n">
        <v>36</v>
      </c>
      <c r="C7826" s="7" t="n">
        <v>10</v>
      </c>
      <c r="D7826" s="7" t="n">
        <v>8</v>
      </c>
      <c r="E7826" s="7" t="s">
        <v>690</v>
      </c>
      <c r="F7826" s="7" t="s">
        <v>17</v>
      </c>
    </row>
    <row r="7827" spans="1:22">
      <c r="A7827" t="s">
        <v>4</v>
      </c>
      <c r="B7827" s="4" t="s">
        <v>5</v>
      </c>
      <c r="C7827" s="4" t="s">
        <v>7</v>
      </c>
      <c r="D7827" s="4" t="s">
        <v>11</v>
      </c>
      <c r="E7827" s="4" t="s">
        <v>7</v>
      </c>
      <c r="F7827" s="4" t="s">
        <v>8</v>
      </c>
      <c r="G7827" s="4" t="s">
        <v>8</v>
      </c>
      <c r="H7827" s="4" t="s">
        <v>8</v>
      </c>
      <c r="I7827" s="4" t="s">
        <v>8</v>
      </c>
      <c r="J7827" s="4" t="s">
        <v>8</v>
      </c>
      <c r="K7827" s="4" t="s">
        <v>8</v>
      </c>
      <c r="L7827" s="4" t="s">
        <v>8</v>
      </c>
      <c r="M7827" s="4" t="s">
        <v>8</v>
      </c>
      <c r="N7827" s="4" t="s">
        <v>8</v>
      </c>
      <c r="O7827" s="4" t="s">
        <v>8</v>
      </c>
      <c r="P7827" s="4" t="s">
        <v>8</v>
      </c>
      <c r="Q7827" s="4" t="s">
        <v>8</v>
      </c>
      <c r="R7827" s="4" t="s">
        <v>8</v>
      </c>
      <c r="S7827" s="4" t="s">
        <v>8</v>
      </c>
      <c r="T7827" s="4" t="s">
        <v>8</v>
      </c>
      <c r="U7827" s="4" t="s">
        <v>8</v>
      </c>
    </row>
    <row r="7828" spans="1:22">
      <c r="A7828" t="n">
        <v>79432</v>
      </c>
      <c r="B7828" s="30" t="n">
        <v>36</v>
      </c>
      <c r="C7828" s="7" t="n">
        <v>8</v>
      </c>
      <c r="D7828" s="7" t="n">
        <v>8</v>
      </c>
      <c r="E7828" s="7" t="n">
        <v>0</v>
      </c>
      <c r="F7828" s="7" t="s">
        <v>63</v>
      </c>
      <c r="G7828" s="7" t="s">
        <v>17</v>
      </c>
      <c r="H7828" s="7" t="s">
        <v>17</v>
      </c>
      <c r="I7828" s="7" t="s">
        <v>17</v>
      </c>
      <c r="J7828" s="7" t="s">
        <v>17</v>
      </c>
      <c r="K7828" s="7" t="s">
        <v>17</v>
      </c>
      <c r="L7828" s="7" t="s">
        <v>17</v>
      </c>
      <c r="M7828" s="7" t="s">
        <v>17</v>
      </c>
      <c r="N7828" s="7" t="s">
        <v>17</v>
      </c>
      <c r="O7828" s="7" t="s">
        <v>17</v>
      </c>
      <c r="P7828" s="7" t="s">
        <v>17</v>
      </c>
      <c r="Q7828" s="7" t="s">
        <v>17</v>
      </c>
      <c r="R7828" s="7" t="s">
        <v>17</v>
      </c>
      <c r="S7828" s="7" t="s">
        <v>17</v>
      </c>
      <c r="T7828" s="7" t="s">
        <v>17</v>
      </c>
      <c r="U7828" s="7" t="s">
        <v>17</v>
      </c>
    </row>
    <row r="7829" spans="1:22">
      <c r="A7829" t="s">
        <v>4</v>
      </c>
      <c r="B7829" s="4" t="s">
        <v>5</v>
      </c>
      <c r="C7829" s="4" t="s">
        <v>7</v>
      </c>
      <c r="D7829" s="4" t="s">
        <v>11</v>
      </c>
      <c r="E7829" s="4" t="s">
        <v>7</v>
      </c>
      <c r="F7829" s="4" t="s">
        <v>12</v>
      </c>
    </row>
    <row r="7830" spans="1:22">
      <c r="A7830" t="n">
        <v>79462</v>
      </c>
      <c r="B7830" s="11" t="n">
        <v>5</v>
      </c>
      <c r="C7830" s="7" t="n">
        <v>30</v>
      </c>
      <c r="D7830" s="7" t="n">
        <v>6471</v>
      </c>
      <c r="E7830" s="7" t="n">
        <v>1</v>
      </c>
      <c r="F7830" s="12" t="n">
        <f t="normal" ca="1">A7836</f>
        <v>0</v>
      </c>
    </row>
    <row r="7831" spans="1:22">
      <c r="A7831" t="s">
        <v>4</v>
      </c>
      <c r="B7831" s="4" t="s">
        <v>5</v>
      </c>
      <c r="C7831" s="4" t="s">
        <v>7</v>
      </c>
      <c r="D7831" s="4" t="s">
        <v>11</v>
      </c>
      <c r="E7831" s="4" t="s">
        <v>8</v>
      </c>
      <c r="F7831" s="4" t="s">
        <v>8</v>
      </c>
    </row>
    <row r="7832" spans="1:22">
      <c r="A7832" t="n">
        <v>79471</v>
      </c>
      <c r="B7832" s="30" t="n">
        <v>36</v>
      </c>
      <c r="C7832" s="7" t="n">
        <v>10</v>
      </c>
      <c r="D7832" s="7" t="n">
        <v>0</v>
      </c>
      <c r="E7832" s="7" t="s">
        <v>61</v>
      </c>
      <c r="F7832" s="7" t="s">
        <v>17</v>
      </c>
    </row>
    <row r="7833" spans="1:22">
      <c r="A7833" t="s">
        <v>4</v>
      </c>
      <c r="B7833" s="4" t="s">
        <v>5</v>
      </c>
      <c r="C7833" s="4" t="s">
        <v>7</v>
      </c>
      <c r="D7833" s="4" t="s">
        <v>11</v>
      </c>
      <c r="E7833" s="4" t="s">
        <v>7</v>
      </c>
      <c r="F7833" s="4" t="s">
        <v>8</v>
      </c>
      <c r="G7833" s="4" t="s">
        <v>8</v>
      </c>
      <c r="H7833" s="4" t="s">
        <v>8</v>
      </c>
      <c r="I7833" s="4" t="s">
        <v>8</v>
      </c>
      <c r="J7833" s="4" t="s">
        <v>8</v>
      </c>
      <c r="K7833" s="4" t="s">
        <v>8</v>
      </c>
      <c r="L7833" s="4" t="s">
        <v>8</v>
      </c>
      <c r="M7833" s="4" t="s">
        <v>8</v>
      </c>
      <c r="N7833" s="4" t="s">
        <v>8</v>
      </c>
      <c r="O7833" s="4" t="s">
        <v>8</v>
      </c>
      <c r="P7833" s="4" t="s">
        <v>8</v>
      </c>
      <c r="Q7833" s="4" t="s">
        <v>8</v>
      </c>
      <c r="R7833" s="4" t="s">
        <v>8</v>
      </c>
      <c r="S7833" s="4" t="s">
        <v>8</v>
      </c>
      <c r="T7833" s="4" t="s">
        <v>8</v>
      </c>
      <c r="U7833" s="4" t="s">
        <v>8</v>
      </c>
    </row>
    <row r="7834" spans="1:22">
      <c r="A7834" t="n">
        <v>79489</v>
      </c>
      <c r="B7834" s="30" t="n">
        <v>36</v>
      </c>
      <c r="C7834" s="7" t="n">
        <v>8</v>
      </c>
      <c r="D7834" s="7" t="n">
        <v>0</v>
      </c>
      <c r="E7834" s="7" t="n">
        <v>0</v>
      </c>
      <c r="F7834" s="7" t="s">
        <v>62</v>
      </c>
      <c r="G7834" s="7" t="s">
        <v>63</v>
      </c>
      <c r="H7834" s="7" t="s">
        <v>17</v>
      </c>
      <c r="I7834" s="7" t="s">
        <v>17</v>
      </c>
      <c r="J7834" s="7" t="s">
        <v>17</v>
      </c>
      <c r="K7834" s="7" t="s">
        <v>17</v>
      </c>
      <c r="L7834" s="7" t="s">
        <v>17</v>
      </c>
      <c r="M7834" s="7" t="s">
        <v>17</v>
      </c>
      <c r="N7834" s="7" t="s">
        <v>17</v>
      </c>
      <c r="O7834" s="7" t="s">
        <v>17</v>
      </c>
      <c r="P7834" s="7" t="s">
        <v>17</v>
      </c>
      <c r="Q7834" s="7" t="s">
        <v>17</v>
      </c>
      <c r="R7834" s="7" t="s">
        <v>17</v>
      </c>
      <c r="S7834" s="7" t="s">
        <v>17</v>
      </c>
      <c r="T7834" s="7" t="s">
        <v>17</v>
      </c>
      <c r="U7834" s="7" t="s">
        <v>17</v>
      </c>
    </row>
    <row r="7835" spans="1:22">
      <c r="A7835" t="s">
        <v>4</v>
      </c>
      <c r="B7835" s="4" t="s">
        <v>5</v>
      </c>
      <c r="C7835" s="4" t="s">
        <v>7</v>
      </c>
    </row>
    <row r="7836" spans="1:22">
      <c r="A7836" t="n">
        <v>79528</v>
      </c>
      <c r="B7836" s="31" t="n">
        <v>116</v>
      </c>
      <c r="C7836" s="7" t="n">
        <v>0</v>
      </c>
    </row>
    <row r="7837" spans="1:22">
      <c r="A7837" t="s">
        <v>4</v>
      </c>
      <c r="B7837" s="4" t="s">
        <v>5</v>
      </c>
      <c r="C7837" s="4" t="s">
        <v>7</v>
      </c>
      <c r="D7837" s="4" t="s">
        <v>11</v>
      </c>
    </row>
    <row r="7838" spans="1:22">
      <c r="A7838" t="n">
        <v>79530</v>
      </c>
      <c r="B7838" s="31" t="n">
        <v>116</v>
      </c>
      <c r="C7838" s="7" t="n">
        <v>2</v>
      </c>
      <c r="D7838" s="7" t="n">
        <v>1</v>
      </c>
    </row>
    <row r="7839" spans="1:22">
      <c r="A7839" t="s">
        <v>4</v>
      </c>
      <c r="B7839" s="4" t="s">
        <v>5</v>
      </c>
      <c r="C7839" s="4" t="s">
        <v>7</v>
      </c>
      <c r="D7839" s="4" t="s">
        <v>14</v>
      </c>
    </row>
    <row r="7840" spans="1:22">
      <c r="A7840" t="n">
        <v>79534</v>
      </c>
      <c r="B7840" s="31" t="n">
        <v>116</v>
      </c>
      <c r="C7840" s="7" t="n">
        <v>5</v>
      </c>
      <c r="D7840" s="7" t="n">
        <v>1103626240</v>
      </c>
    </row>
    <row r="7841" spans="1:21">
      <c r="A7841" t="s">
        <v>4</v>
      </c>
      <c r="B7841" s="4" t="s">
        <v>5</v>
      </c>
      <c r="C7841" s="4" t="s">
        <v>7</v>
      </c>
      <c r="D7841" s="4" t="s">
        <v>11</v>
      </c>
    </row>
    <row r="7842" spans="1:21">
      <c r="A7842" t="n">
        <v>79540</v>
      </c>
      <c r="B7842" s="31" t="n">
        <v>116</v>
      </c>
      <c r="C7842" s="7" t="n">
        <v>6</v>
      </c>
      <c r="D7842" s="7" t="n">
        <v>1</v>
      </c>
    </row>
    <row r="7843" spans="1:21">
      <c r="A7843" t="s">
        <v>4</v>
      </c>
      <c r="B7843" s="4" t="s">
        <v>5</v>
      </c>
      <c r="C7843" s="4" t="s">
        <v>7</v>
      </c>
      <c r="D7843" s="4" t="s">
        <v>7</v>
      </c>
      <c r="E7843" s="4" t="s">
        <v>7</v>
      </c>
      <c r="F7843" s="4" t="s">
        <v>7</v>
      </c>
    </row>
    <row r="7844" spans="1:21">
      <c r="A7844" t="n">
        <v>79544</v>
      </c>
      <c r="B7844" s="9" t="n">
        <v>14</v>
      </c>
      <c r="C7844" s="7" t="n">
        <v>0</v>
      </c>
      <c r="D7844" s="7" t="n">
        <v>4</v>
      </c>
      <c r="E7844" s="7" t="n">
        <v>0</v>
      </c>
      <c r="F7844" s="7" t="n">
        <v>0</v>
      </c>
    </row>
    <row r="7845" spans="1:21">
      <c r="A7845" t="s">
        <v>4</v>
      </c>
      <c r="B7845" s="4" t="s">
        <v>5</v>
      </c>
      <c r="C7845" s="4" t="s">
        <v>11</v>
      </c>
      <c r="D7845" s="4" t="s">
        <v>13</v>
      </c>
      <c r="E7845" s="4" t="s">
        <v>13</v>
      </c>
      <c r="F7845" s="4" t="s">
        <v>13</v>
      </c>
      <c r="G7845" s="4" t="s">
        <v>13</v>
      </c>
    </row>
    <row r="7846" spans="1:21">
      <c r="A7846" t="n">
        <v>79549</v>
      </c>
      <c r="B7846" s="32" t="n">
        <v>46</v>
      </c>
      <c r="C7846" s="7" t="n">
        <v>0</v>
      </c>
      <c r="D7846" s="7" t="n">
        <v>-2.09999990463257</v>
      </c>
      <c r="E7846" s="7" t="n">
        <v>-0.5</v>
      </c>
      <c r="F7846" s="7" t="n">
        <v>-11.1199998855591</v>
      </c>
      <c r="G7846" s="7" t="n">
        <v>215.100006103516</v>
      </c>
    </row>
    <row r="7847" spans="1:21">
      <c r="A7847" t="s">
        <v>4</v>
      </c>
      <c r="B7847" s="4" t="s">
        <v>5</v>
      </c>
      <c r="C7847" s="4" t="s">
        <v>11</v>
      </c>
      <c r="D7847" s="4" t="s">
        <v>7</v>
      </c>
      <c r="E7847" s="4" t="s">
        <v>8</v>
      </c>
      <c r="F7847" s="4" t="s">
        <v>13</v>
      </c>
      <c r="G7847" s="4" t="s">
        <v>13</v>
      </c>
      <c r="H7847" s="4" t="s">
        <v>13</v>
      </c>
    </row>
    <row r="7848" spans="1:21">
      <c r="A7848" t="n">
        <v>79568</v>
      </c>
      <c r="B7848" s="33" t="n">
        <v>48</v>
      </c>
      <c r="C7848" s="7" t="n">
        <v>0</v>
      </c>
      <c r="D7848" s="7" t="n">
        <v>0</v>
      </c>
      <c r="E7848" s="7" t="s">
        <v>62</v>
      </c>
      <c r="F7848" s="7" t="n">
        <v>0</v>
      </c>
      <c r="G7848" s="7" t="n">
        <v>1</v>
      </c>
      <c r="H7848" s="7" t="n">
        <v>0</v>
      </c>
    </row>
    <row r="7849" spans="1:21">
      <c r="A7849" t="s">
        <v>4</v>
      </c>
      <c r="B7849" s="4" t="s">
        <v>5</v>
      </c>
      <c r="C7849" s="4" t="s">
        <v>11</v>
      </c>
      <c r="D7849" s="4" t="s">
        <v>13</v>
      </c>
      <c r="E7849" s="4" t="s">
        <v>13</v>
      </c>
      <c r="F7849" s="4" t="s">
        <v>13</v>
      </c>
      <c r="G7849" s="4" t="s">
        <v>13</v>
      </c>
    </row>
    <row r="7850" spans="1:21">
      <c r="A7850" t="n">
        <v>79594</v>
      </c>
      <c r="B7850" s="32" t="n">
        <v>46</v>
      </c>
      <c r="C7850" s="7" t="n">
        <v>8</v>
      </c>
      <c r="D7850" s="7" t="n">
        <v>-6.13000011444092</v>
      </c>
      <c r="E7850" s="7" t="n">
        <v>0.159999996423721</v>
      </c>
      <c r="F7850" s="7" t="n">
        <v>2</v>
      </c>
      <c r="G7850" s="7" t="n">
        <v>180</v>
      </c>
    </row>
    <row r="7851" spans="1:21">
      <c r="A7851" t="s">
        <v>4</v>
      </c>
      <c r="B7851" s="4" t="s">
        <v>5</v>
      </c>
      <c r="C7851" s="4" t="s">
        <v>7</v>
      </c>
      <c r="D7851" s="4" t="s">
        <v>7</v>
      </c>
      <c r="E7851" s="4" t="s">
        <v>13</v>
      </c>
      <c r="F7851" s="4" t="s">
        <v>13</v>
      </c>
      <c r="G7851" s="4" t="s">
        <v>13</v>
      </c>
      <c r="H7851" s="4" t="s">
        <v>11</v>
      </c>
    </row>
    <row r="7852" spans="1:21">
      <c r="A7852" t="n">
        <v>79613</v>
      </c>
      <c r="B7852" s="35" t="n">
        <v>45</v>
      </c>
      <c r="C7852" s="7" t="n">
        <v>2</v>
      </c>
      <c r="D7852" s="7" t="n">
        <v>3</v>
      </c>
      <c r="E7852" s="7" t="n">
        <v>-2.03999996185303</v>
      </c>
      <c r="F7852" s="7" t="n">
        <v>0.0900000035762787</v>
      </c>
      <c r="G7852" s="7" t="n">
        <v>-11.039999961853</v>
      </c>
      <c r="H7852" s="7" t="n">
        <v>0</v>
      </c>
    </row>
    <row r="7853" spans="1:21">
      <c r="A7853" t="s">
        <v>4</v>
      </c>
      <c r="B7853" s="4" t="s">
        <v>5</v>
      </c>
      <c r="C7853" s="4" t="s">
        <v>7</v>
      </c>
      <c r="D7853" s="4" t="s">
        <v>7</v>
      </c>
      <c r="E7853" s="4" t="s">
        <v>13</v>
      </c>
      <c r="F7853" s="4" t="s">
        <v>13</v>
      </c>
      <c r="G7853" s="4" t="s">
        <v>13</v>
      </c>
      <c r="H7853" s="4" t="s">
        <v>11</v>
      </c>
      <c r="I7853" s="4" t="s">
        <v>7</v>
      </c>
    </row>
    <row r="7854" spans="1:21">
      <c r="A7854" t="n">
        <v>79630</v>
      </c>
      <c r="B7854" s="35" t="n">
        <v>45</v>
      </c>
      <c r="C7854" s="7" t="n">
        <v>4</v>
      </c>
      <c r="D7854" s="7" t="n">
        <v>3</v>
      </c>
      <c r="E7854" s="7" t="n">
        <v>17.5900001525879</v>
      </c>
      <c r="F7854" s="7" t="n">
        <v>201.940002441406</v>
      </c>
      <c r="G7854" s="7" t="n">
        <v>-5</v>
      </c>
      <c r="H7854" s="7" t="n">
        <v>0</v>
      </c>
      <c r="I7854" s="7" t="n">
        <v>0</v>
      </c>
    </row>
    <row r="7855" spans="1:21">
      <c r="A7855" t="s">
        <v>4</v>
      </c>
      <c r="B7855" s="4" t="s">
        <v>5</v>
      </c>
      <c r="C7855" s="4" t="s">
        <v>7</v>
      </c>
      <c r="D7855" s="4" t="s">
        <v>7</v>
      </c>
      <c r="E7855" s="4" t="s">
        <v>13</v>
      </c>
      <c r="F7855" s="4" t="s">
        <v>11</v>
      </c>
    </row>
    <row r="7856" spans="1:21">
      <c r="A7856" t="n">
        <v>79648</v>
      </c>
      <c r="B7856" s="35" t="n">
        <v>45</v>
      </c>
      <c r="C7856" s="7" t="n">
        <v>5</v>
      </c>
      <c r="D7856" s="7" t="n">
        <v>3</v>
      </c>
      <c r="E7856" s="7" t="n">
        <v>1.39999997615814</v>
      </c>
      <c r="F7856" s="7" t="n">
        <v>0</v>
      </c>
    </row>
    <row r="7857" spans="1:9">
      <c r="A7857" t="s">
        <v>4</v>
      </c>
      <c r="B7857" s="4" t="s">
        <v>5</v>
      </c>
      <c r="C7857" s="4" t="s">
        <v>7</v>
      </c>
      <c r="D7857" s="4" t="s">
        <v>7</v>
      </c>
      <c r="E7857" s="4" t="s">
        <v>13</v>
      </c>
      <c r="F7857" s="4" t="s">
        <v>11</v>
      </c>
    </row>
    <row r="7858" spans="1:9">
      <c r="A7858" t="n">
        <v>79657</v>
      </c>
      <c r="B7858" s="35" t="n">
        <v>45</v>
      </c>
      <c r="C7858" s="7" t="n">
        <v>11</v>
      </c>
      <c r="D7858" s="7" t="n">
        <v>3</v>
      </c>
      <c r="E7858" s="7" t="n">
        <v>31.6000003814697</v>
      </c>
      <c r="F7858" s="7" t="n">
        <v>0</v>
      </c>
    </row>
    <row r="7859" spans="1:9">
      <c r="A7859" t="s">
        <v>4</v>
      </c>
      <c r="B7859" s="4" t="s">
        <v>5</v>
      </c>
      <c r="C7859" s="4" t="s">
        <v>7</v>
      </c>
      <c r="D7859" s="4" t="s">
        <v>11</v>
      </c>
      <c r="E7859" s="4" t="s">
        <v>8</v>
      </c>
      <c r="F7859" s="4" t="s">
        <v>8</v>
      </c>
      <c r="G7859" s="4" t="s">
        <v>8</v>
      </c>
      <c r="H7859" s="4" t="s">
        <v>8</v>
      </c>
    </row>
    <row r="7860" spans="1:9">
      <c r="A7860" t="n">
        <v>79666</v>
      </c>
      <c r="B7860" s="38" t="n">
        <v>51</v>
      </c>
      <c r="C7860" s="7" t="n">
        <v>3</v>
      </c>
      <c r="D7860" s="7" t="n">
        <v>0</v>
      </c>
      <c r="E7860" s="7" t="s">
        <v>218</v>
      </c>
      <c r="F7860" s="7" t="s">
        <v>109</v>
      </c>
      <c r="G7860" s="7" t="s">
        <v>86</v>
      </c>
      <c r="H7860" s="7" t="s">
        <v>87</v>
      </c>
    </row>
    <row r="7861" spans="1:9">
      <c r="A7861" t="s">
        <v>4</v>
      </c>
      <c r="B7861" s="4" t="s">
        <v>5</v>
      </c>
      <c r="C7861" s="4" t="s">
        <v>7</v>
      </c>
      <c r="D7861" s="4" t="s">
        <v>11</v>
      </c>
      <c r="E7861" s="4" t="s">
        <v>13</v>
      </c>
    </row>
    <row r="7862" spans="1:9">
      <c r="A7862" t="n">
        <v>79679</v>
      </c>
      <c r="B7862" s="17" t="n">
        <v>58</v>
      </c>
      <c r="C7862" s="7" t="n">
        <v>100</v>
      </c>
      <c r="D7862" s="7" t="n">
        <v>1000</v>
      </c>
      <c r="E7862" s="7" t="n">
        <v>1</v>
      </c>
    </row>
    <row r="7863" spans="1:9">
      <c r="A7863" t="s">
        <v>4</v>
      </c>
      <c r="B7863" s="4" t="s">
        <v>5</v>
      </c>
      <c r="C7863" s="4" t="s">
        <v>7</v>
      </c>
      <c r="D7863" s="4" t="s">
        <v>11</v>
      </c>
    </row>
    <row r="7864" spans="1:9">
      <c r="A7864" t="n">
        <v>79687</v>
      </c>
      <c r="B7864" s="17" t="n">
        <v>58</v>
      </c>
      <c r="C7864" s="7" t="n">
        <v>255</v>
      </c>
      <c r="D7864" s="7" t="n">
        <v>0</v>
      </c>
    </row>
    <row r="7865" spans="1:9">
      <c r="A7865" t="s">
        <v>4</v>
      </c>
      <c r="B7865" s="4" t="s">
        <v>5</v>
      </c>
      <c r="C7865" s="4" t="s">
        <v>7</v>
      </c>
      <c r="D7865" s="4" t="s">
        <v>11</v>
      </c>
      <c r="E7865" s="4" t="s">
        <v>8</v>
      </c>
    </row>
    <row r="7866" spans="1:9">
      <c r="A7866" t="n">
        <v>79691</v>
      </c>
      <c r="B7866" s="38" t="n">
        <v>51</v>
      </c>
      <c r="C7866" s="7" t="n">
        <v>4</v>
      </c>
      <c r="D7866" s="7" t="n">
        <v>0</v>
      </c>
      <c r="E7866" s="7" t="s">
        <v>323</v>
      </c>
    </row>
    <row r="7867" spans="1:9">
      <c r="A7867" t="s">
        <v>4</v>
      </c>
      <c r="B7867" s="4" t="s">
        <v>5</v>
      </c>
      <c r="C7867" s="4" t="s">
        <v>11</v>
      </c>
    </row>
    <row r="7868" spans="1:9">
      <c r="A7868" t="n">
        <v>79706</v>
      </c>
      <c r="B7868" s="24" t="n">
        <v>16</v>
      </c>
      <c r="C7868" s="7" t="n">
        <v>0</v>
      </c>
    </row>
    <row r="7869" spans="1:9">
      <c r="A7869" t="s">
        <v>4</v>
      </c>
      <c r="B7869" s="4" t="s">
        <v>5</v>
      </c>
      <c r="C7869" s="4" t="s">
        <v>11</v>
      </c>
      <c r="D7869" s="4" t="s">
        <v>79</v>
      </c>
      <c r="E7869" s="4" t="s">
        <v>7</v>
      </c>
      <c r="F7869" s="4" t="s">
        <v>7</v>
      </c>
    </row>
    <row r="7870" spans="1:9">
      <c r="A7870" t="n">
        <v>79709</v>
      </c>
      <c r="B7870" s="39" t="n">
        <v>26</v>
      </c>
      <c r="C7870" s="7" t="n">
        <v>0</v>
      </c>
      <c r="D7870" s="7" t="s">
        <v>477</v>
      </c>
      <c r="E7870" s="7" t="n">
        <v>2</v>
      </c>
      <c r="F7870" s="7" t="n">
        <v>0</v>
      </c>
    </row>
    <row r="7871" spans="1:9">
      <c r="A7871" t="s">
        <v>4</v>
      </c>
      <c r="B7871" s="4" t="s">
        <v>5</v>
      </c>
    </row>
    <row r="7872" spans="1:9">
      <c r="A7872" t="n">
        <v>79743</v>
      </c>
      <c r="B7872" s="40" t="n">
        <v>28</v>
      </c>
    </row>
    <row r="7873" spans="1:8">
      <c r="A7873" t="s">
        <v>4</v>
      </c>
      <c r="B7873" s="4" t="s">
        <v>5</v>
      </c>
      <c r="C7873" s="4" t="s">
        <v>11</v>
      </c>
      <c r="D7873" s="4" t="s">
        <v>13</v>
      </c>
      <c r="E7873" s="4" t="s">
        <v>13</v>
      </c>
      <c r="F7873" s="4" t="s">
        <v>13</v>
      </c>
      <c r="G7873" s="4" t="s">
        <v>11</v>
      </c>
      <c r="H7873" s="4" t="s">
        <v>11</v>
      </c>
    </row>
    <row r="7874" spans="1:8">
      <c r="A7874" t="n">
        <v>79744</v>
      </c>
      <c r="B7874" s="45" t="n">
        <v>60</v>
      </c>
      <c r="C7874" s="7" t="n">
        <v>0</v>
      </c>
      <c r="D7874" s="7" t="n">
        <v>0</v>
      </c>
      <c r="E7874" s="7" t="n">
        <v>25</v>
      </c>
      <c r="F7874" s="7" t="n">
        <v>0</v>
      </c>
      <c r="G7874" s="7" t="n">
        <v>1000</v>
      </c>
      <c r="H7874" s="7" t="n">
        <v>0</v>
      </c>
    </row>
    <row r="7875" spans="1:8">
      <c r="A7875" t="s">
        <v>4</v>
      </c>
      <c r="B7875" s="4" t="s">
        <v>5</v>
      </c>
      <c r="C7875" s="4" t="s">
        <v>11</v>
      </c>
    </row>
    <row r="7876" spans="1:8">
      <c r="A7876" t="n">
        <v>79763</v>
      </c>
      <c r="B7876" s="24" t="n">
        <v>16</v>
      </c>
      <c r="C7876" s="7" t="n">
        <v>500</v>
      </c>
    </row>
    <row r="7877" spans="1:8">
      <c r="A7877" t="s">
        <v>4</v>
      </c>
      <c r="B7877" s="4" t="s">
        <v>5</v>
      </c>
      <c r="C7877" s="4" t="s">
        <v>7</v>
      </c>
      <c r="D7877" s="4" t="s">
        <v>11</v>
      </c>
      <c r="E7877" s="4" t="s">
        <v>8</v>
      </c>
    </row>
    <row r="7878" spans="1:8">
      <c r="A7878" t="n">
        <v>79766</v>
      </c>
      <c r="B7878" s="38" t="n">
        <v>51</v>
      </c>
      <c r="C7878" s="7" t="n">
        <v>4</v>
      </c>
      <c r="D7878" s="7" t="n">
        <v>0</v>
      </c>
      <c r="E7878" s="7" t="s">
        <v>409</v>
      </c>
    </row>
    <row r="7879" spans="1:8">
      <c r="A7879" t="s">
        <v>4</v>
      </c>
      <c r="B7879" s="4" t="s">
        <v>5</v>
      </c>
      <c r="C7879" s="4" t="s">
        <v>11</v>
      </c>
    </row>
    <row r="7880" spans="1:8">
      <c r="A7880" t="n">
        <v>79780</v>
      </c>
      <c r="B7880" s="24" t="n">
        <v>16</v>
      </c>
      <c r="C7880" s="7" t="n">
        <v>0</v>
      </c>
    </row>
    <row r="7881" spans="1:8">
      <c r="A7881" t="s">
        <v>4</v>
      </c>
      <c r="B7881" s="4" t="s">
        <v>5</v>
      </c>
      <c r="C7881" s="4" t="s">
        <v>11</v>
      </c>
      <c r="D7881" s="4" t="s">
        <v>79</v>
      </c>
      <c r="E7881" s="4" t="s">
        <v>7</v>
      </c>
      <c r="F7881" s="4" t="s">
        <v>7</v>
      </c>
    </row>
    <row r="7882" spans="1:8">
      <c r="A7882" t="n">
        <v>79783</v>
      </c>
      <c r="B7882" s="39" t="n">
        <v>26</v>
      </c>
      <c r="C7882" s="7" t="n">
        <v>0</v>
      </c>
      <c r="D7882" s="7" t="s">
        <v>410</v>
      </c>
      <c r="E7882" s="7" t="n">
        <v>2</v>
      </c>
      <c r="F7882" s="7" t="n">
        <v>0</v>
      </c>
    </row>
    <row r="7883" spans="1:8">
      <c r="A7883" t="s">
        <v>4</v>
      </c>
      <c r="B7883" s="4" t="s">
        <v>5</v>
      </c>
    </row>
    <row r="7884" spans="1:8">
      <c r="A7884" t="n">
        <v>79820</v>
      </c>
      <c r="B7884" s="40" t="n">
        <v>28</v>
      </c>
    </row>
    <row r="7885" spans="1:8">
      <c r="A7885" t="s">
        <v>4</v>
      </c>
      <c r="B7885" s="4" t="s">
        <v>5</v>
      </c>
      <c r="C7885" s="4" t="s">
        <v>11</v>
      </c>
      <c r="D7885" s="4" t="s">
        <v>7</v>
      </c>
    </row>
    <row r="7886" spans="1:8">
      <c r="A7886" t="n">
        <v>79821</v>
      </c>
      <c r="B7886" s="44" t="n">
        <v>89</v>
      </c>
      <c r="C7886" s="7" t="n">
        <v>65533</v>
      </c>
      <c r="D7886" s="7" t="n">
        <v>1</v>
      </c>
    </row>
    <row r="7887" spans="1:8">
      <c r="A7887" t="s">
        <v>4</v>
      </c>
      <c r="B7887" s="4" t="s">
        <v>5</v>
      </c>
      <c r="C7887" s="4" t="s">
        <v>7</v>
      </c>
      <c r="D7887" s="4" t="s">
        <v>11</v>
      </c>
      <c r="E7887" s="4" t="s">
        <v>13</v>
      </c>
    </row>
    <row r="7888" spans="1:8">
      <c r="A7888" t="n">
        <v>79825</v>
      </c>
      <c r="B7888" s="17" t="n">
        <v>58</v>
      </c>
      <c r="C7888" s="7" t="n">
        <v>101</v>
      </c>
      <c r="D7888" s="7" t="n">
        <v>500</v>
      </c>
      <c r="E7888" s="7" t="n">
        <v>1</v>
      </c>
    </row>
    <row r="7889" spans="1:8">
      <c r="A7889" t="s">
        <v>4</v>
      </c>
      <c r="B7889" s="4" t="s">
        <v>5</v>
      </c>
      <c r="C7889" s="4" t="s">
        <v>7</v>
      </c>
      <c r="D7889" s="4" t="s">
        <v>11</v>
      </c>
    </row>
    <row r="7890" spans="1:8">
      <c r="A7890" t="n">
        <v>79833</v>
      </c>
      <c r="B7890" s="17" t="n">
        <v>58</v>
      </c>
      <c r="C7890" s="7" t="n">
        <v>254</v>
      </c>
      <c r="D7890" s="7" t="n">
        <v>0</v>
      </c>
    </row>
    <row r="7891" spans="1:8">
      <c r="A7891" t="s">
        <v>4</v>
      </c>
      <c r="B7891" s="4" t="s">
        <v>5</v>
      </c>
      <c r="C7891" s="4" t="s">
        <v>7</v>
      </c>
      <c r="D7891" s="4" t="s">
        <v>7</v>
      </c>
      <c r="E7891" s="4" t="s">
        <v>13</v>
      </c>
      <c r="F7891" s="4" t="s">
        <v>13</v>
      </c>
      <c r="G7891" s="4" t="s">
        <v>13</v>
      </c>
      <c r="H7891" s="4" t="s">
        <v>11</v>
      </c>
    </row>
    <row r="7892" spans="1:8">
      <c r="A7892" t="n">
        <v>79837</v>
      </c>
      <c r="B7892" s="35" t="n">
        <v>45</v>
      </c>
      <c r="C7892" s="7" t="n">
        <v>2</v>
      </c>
      <c r="D7892" s="7" t="n">
        <v>3</v>
      </c>
      <c r="E7892" s="7" t="n">
        <v>-2.04999995231628</v>
      </c>
      <c r="F7892" s="7" t="n">
        <v>0.100000001490116</v>
      </c>
      <c r="G7892" s="7" t="n">
        <v>-11.0600004196167</v>
      </c>
      <c r="H7892" s="7" t="n">
        <v>0</v>
      </c>
    </row>
    <row r="7893" spans="1:8">
      <c r="A7893" t="s">
        <v>4</v>
      </c>
      <c r="B7893" s="4" t="s">
        <v>5</v>
      </c>
      <c r="C7893" s="4" t="s">
        <v>7</v>
      </c>
      <c r="D7893" s="4" t="s">
        <v>7</v>
      </c>
      <c r="E7893" s="4" t="s">
        <v>13</v>
      </c>
      <c r="F7893" s="4" t="s">
        <v>13</v>
      </c>
      <c r="G7893" s="4" t="s">
        <v>13</v>
      </c>
      <c r="H7893" s="4" t="s">
        <v>11</v>
      </c>
      <c r="I7893" s="4" t="s">
        <v>7</v>
      </c>
    </row>
    <row r="7894" spans="1:8">
      <c r="A7894" t="n">
        <v>79854</v>
      </c>
      <c r="B7894" s="35" t="n">
        <v>45</v>
      </c>
      <c r="C7894" s="7" t="n">
        <v>4</v>
      </c>
      <c r="D7894" s="7" t="n">
        <v>3</v>
      </c>
      <c r="E7894" s="7" t="n">
        <v>8.80000019073486</v>
      </c>
      <c r="F7894" s="7" t="n">
        <v>266.540008544922</v>
      </c>
      <c r="G7894" s="7" t="n">
        <v>0</v>
      </c>
      <c r="H7894" s="7" t="n">
        <v>0</v>
      </c>
      <c r="I7894" s="7" t="n">
        <v>0</v>
      </c>
    </row>
    <row r="7895" spans="1:8">
      <c r="A7895" t="s">
        <v>4</v>
      </c>
      <c r="B7895" s="4" t="s">
        <v>5</v>
      </c>
      <c r="C7895" s="4" t="s">
        <v>7</v>
      </c>
      <c r="D7895" s="4" t="s">
        <v>7</v>
      </c>
      <c r="E7895" s="4" t="s">
        <v>13</v>
      </c>
      <c r="F7895" s="4" t="s">
        <v>11</v>
      </c>
    </row>
    <row r="7896" spans="1:8">
      <c r="A7896" t="n">
        <v>79872</v>
      </c>
      <c r="B7896" s="35" t="n">
        <v>45</v>
      </c>
      <c r="C7896" s="7" t="n">
        <v>5</v>
      </c>
      <c r="D7896" s="7" t="n">
        <v>3</v>
      </c>
      <c r="E7896" s="7" t="n">
        <v>1.39999997615814</v>
      </c>
      <c r="F7896" s="7" t="n">
        <v>0</v>
      </c>
    </row>
    <row r="7897" spans="1:8">
      <c r="A7897" t="s">
        <v>4</v>
      </c>
      <c r="B7897" s="4" t="s">
        <v>5</v>
      </c>
      <c r="C7897" s="4" t="s">
        <v>7</v>
      </c>
      <c r="D7897" s="4" t="s">
        <v>7</v>
      </c>
      <c r="E7897" s="4" t="s">
        <v>13</v>
      </c>
      <c r="F7897" s="4" t="s">
        <v>11</v>
      </c>
    </row>
    <row r="7898" spans="1:8">
      <c r="A7898" t="n">
        <v>79881</v>
      </c>
      <c r="B7898" s="35" t="n">
        <v>45</v>
      </c>
      <c r="C7898" s="7" t="n">
        <v>11</v>
      </c>
      <c r="D7898" s="7" t="n">
        <v>3</v>
      </c>
      <c r="E7898" s="7" t="n">
        <v>31.6000003814697</v>
      </c>
      <c r="F7898" s="7" t="n">
        <v>0</v>
      </c>
    </row>
    <row r="7899" spans="1:8">
      <c r="A7899" t="s">
        <v>4</v>
      </c>
      <c r="B7899" s="4" t="s">
        <v>5</v>
      </c>
      <c r="C7899" s="4" t="s">
        <v>7</v>
      </c>
      <c r="D7899" s="4" t="s">
        <v>7</v>
      </c>
      <c r="E7899" s="4" t="s">
        <v>13</v>
      </c>
      <c r="F7899" s="4" t="s">
        <v>13</v>
      </c>
      <c r="G7899" s="4" t="s">
        <v>13</v>
      </c>
      <c r="H7899" s="4" t="s">
        <v>11</v>
      </c>
    </row>
    <row r="7900" spans="1:8">
      <c r="A7900" t="n">
        <v>79890</v>
      </c>
      <c r="B7900" s="35" t="n">
        <v>45</v>
      </c>
      <c r="C7900" s="7" t="n">
        <v>2</v>
      </c>
      <c r="D7900" s="7" t="n">
        <v>3</v>
      </c>
      <c r="E7900" s="7" t="n">
        <v>-2.04999995231628</v>
      </c>
      <c r="F7900" s="7" t="n">
        <v>0.100000001490116</v>
      </c>
      <c r="G7900" s="7" t="n">
        <v>-11.0600004196167</v>
      </c>
      <c r="H7900" s="7" t="n">
        <v>3500</v>
      </c>
    </row>
    <row r="7901" spans="1:8">
      <c r="A7901" t="s">
        <v>4</v>
      </c>
      <c r="B7901" s="4" t="s">
        <v>5</v>
      </c>
      <c r="C7901" s="4" t="s">
        <v>7</v>
      </c>
      <c r="D7901" s="4" t="s">
        <v>7</v>
      </c>
      <c r="E7901" s="4" t="s">
        <v>13</v>
      </c>
      <c r="F7901" s="4" t="s">
        <v>13</v>
      </c>
      <c r="G7901" s="4" t="s">
        <v>13</v>
      </c>
      <c r="H7901" s="4" t="s">
        <v>11</v>
      </c>
      <c r="I7901" s="4" t="s">
        <v>7</v>
      </c>
    </row>
    <row r="7902" spans="1:8">
      <c r="A7902" t="n">
        <v>79907</v>
      </c>
      <c r="B7902" s="35" t="n">
        <v>45</v>
      </c>
      <c r="C7902" s="7" t="n">
        <v>4</v>
      </c>
      <c r="D7902" s="7" t="n">
        <v>3</v>
      </c>
      <c r="E7902" s="7" t="n">
        <v>357.549987792969</v>
      </c>
      <c r="F7902" s="7" t="n">
        <v>254.5</v>
      </c>
      <c r="G7902" s="7" t="n">
        <v>0</v>
      </c>
      <c r="H7902" s="7" t="n">
        <v>3500</v>
      </c>
      <c r="I7902" s="7" t="n">
        <v>1</v>
      </c>
    </row>
    <row r="7903" spans="1:8">
      <c r="A7903" t="s">
        <v>4</v>
      </c>
      <c r="B7903" s="4" t="s">
        <v>5</v>
      </c>
      <c r="C7903" s="4" t="s">
        <v>7</v>
      </c>
      <c r="D7903" s="4" t="s">
        <v>7</v>
      </c>
      <c r="E7903" s="4" t="s">
        <v>13</v>
      </c>
      <c r="F7903" s="4" t="s">
        <v>11</v>
      </c>
    </row>
    <row r="7904" spans="1:8">
      <c r="A7904" t="n">
        <v>79925</v>
      </c>
      <c r="B7904" s="35" t="n">
        <v>45</v>
      </c>
      <c r="C7904" s="7" t="n">
        <v>5</v>
      </c>
      <c r="D7904" s="7" t="n">
        <v>3</v>
      </c>
      <c r="E7904" s="7" t="n">
        <v>1.29999995231628</v>
      </c>
      <c r="F7904" s="7" t="n">
        <v>3500</v>
      </c>
    </row>
    <row r="7905" spans="1:9">
      <c r="A7905" t="s">
        <v>4</v>
      </c>
      <c r="B7905" s="4" t="s">
        <v>5</v>
      </c>
      <c r="C7905" s="4" t="s">
        <v>7</v>
      </c>
      <c r="D7905" s="4" t="s">
        <v>11</v>
      </c>
    </row>
    <row r="7906" spans="1:9">
      <c r="A7906" t="n">
        <v>79934</v>
      </c>
      <c r="B7906" s="17" t="n">
        <v>58</v>
      </c>
      <c r="C7906" s="7" t="n">
        <v>255</v>
      </c>
      <c r="D7906" s="7" t="n">
        <v>0</v>
      </c>
    </row>
    <row r="7907" spans="1:9">
      <c r="A7907" t="s">
        <v>4</v>
      </c>
      <c r="B7907" s="4" t="s">
        <v>5</v>
      </c>
      <c r="C7907" s="4" t="s">
        <v>11</v>
      </c>
    </row>
    <row r="7908" spans="1:9">
      <c r="A7908" t="n">
        <v>79938</v>
      </c>
      <c r="B7908" s="24" t="n">
        <v>16</v>
      </c>
      <c r="C7908" s="7" t="n">
        <v>500</v>
      </c>
    </row>
    <row r="7909" spans="1:9">
      <c r="A7909" t="s">
        <v>4</v>
      </c>
      <c r="B7909" s="4" t="s">
        <v>5</v>
      </c>
      <c r="C7909" s="4" t="s">
        <v>11</v>
      </c>
      <c r="D7909" s="4" t="s">
        <v>13</v>
      </c>
      <c r="E7909" s="4" t="s">
        <v>13</v>
      </c>
      <c r="F7909" s="4" t="s">
        <v>13</v>
      </c>
      <c r="G7909" s="4" t="s">
        <v>11</v>
      </c>
      <c r="H7909" s="4" t="s">
        <v>11</v>
      </c>
    </row>
    <row r="7910" spans="1:9">
      <c r="A7910" t="n">
        <v>79941</v>
      </c>
      <c r="B7910" s="45" t="n">
        <v>60</v>
      </c>
      <c r="C7910" s="7" t="n">
        <v>0</v>
      </c>
      <c r="D7910" s="7" t="n">
        <v>0</v>
      </c>
      <c r="E7910" s="7" t="n">
        <v>0</v>
      </c>
      <c r="F7910" s="7" t="n">
        <v>0</v>
      </c>
      <c r="G7910" s="7" t="n">
        <v>1000</v>
      </c>
      <c r="H7910" s="7" t="n">
        <v>0</v>
      </c>
    </row>
    <row r="7911" spans="1:9">
      <c r="A7911" t="s">
        <v>4</v>
      </c>
      <c r="B7911" s="4" t="s">
        <v>5</v>
      </c>
      <c r="C7911" s="4" t="s">
        <v>7</v>
      </c>
      <c r="D7911" s="4" t="s">
        <v>11</v>
      </c>
      <c r="E7911" s="4" t="s">
        <v>8</v>
      </c>
      <c r="F7911" s="4" t="s">
        <v>8</v>
      </c>
      <c r="G7911" s="4" t="s">
        <v>8</v>
      </c>
      <c r="H7911" s="4" t="s">
        <v>8</v>
      </c>
    </row>
    <row r="7912" spans="1:9">
      <c r="A7912" t="n">
        <v>79960</v>
      </c>
      <c r="B7912" s="38" t="n">
        <v>51</v>
      </c>
      <c r="C7912" s="7" t="n">
        <v>3</v>
      </c>
      <c r="D7912" s="7" t="n">
        <v>0</v>
      </c>
      <c r="E7912" s="7" t="s">
        <v>218</v>
      </c>
      <c r="F7912" s="7" t="s">
        <v>109</v>
      </c>
      <c r="G7912" s="7" t="s">
        <v>86</v>
      </c>
      <c r="H7912" s="7" t="s">
        <v>87</v>
      </c>
    </row>
    <row r="7913" spans="1:9">
      <c r="A7913" t="s">
        <v>4</v>
      </c>
      <c r="B7913" s="4" t="s">
        <v>5</v>
      </c>
      <c r="C7913" s="4" t="s">
        <v>7</v>
      </c>
      <c r="D7913" s="4" t="s">
        <v>11</v>
      </c>
    </row>
    <row r="7914" spans="1:9">
      <c r="A7914" t="n">
        <v>79973</v>
      </c>
      <c r="B7914" s="35" t="n">
        <v>45</v>
      </c>
      <c r="C7914" s="7" t="n">
        <v>7</v>
      </c>
      <c r="D7914" s="7" t="n">
        <v>255</v>
      </c>
    </row>
    <row r="7915" spans="1:9">
      <c r="A7915" t="s">
        <v>4</v>
      </c>
      <c r="B7915" s="4" t="s">
        <v>5</v>
      </c>
      <c r="C7915" s="4" t="s">
        <v>8</v>
      </c>
      <c r="D7915" s="4" t="s">
        <v>8</v>
      </c>
    </row>
    <row r="7916" spans="1:9">
      <c r="A7916" t="n">
        <v>79977</v>
      </c>
      <c r="B7916" s="46" t="n">
        <v>70</v>
      </c>
      <c r="C7916" s="7" t="s">
        <v>478</v>
      </c>
      <c r="D7916" s="7" t="s">
        <v>113</v>
      </c>
    </row>
    <row r="7917" spans="1:9">
      <c r="A7917" t="s">
        <v>4</v>
      </c>
      <c r="B7917" s="4" t="s">
        <v>5</v>
      </c>
      <c r="C7917" s="4" t="s">
        <v>11</v>
      </c>
    </row>
    <row r="7918" spans="1:9">
      <c r="A7918" t="n">
        <v>79991</v>
      </c>
      <c r="B7918" s="24" t="n">
        <v>16</v>
      </c>
      <c r="C7918" s="7" t="n">
        <v>500</v>
      </c>
    </row>
    <row r="7919" spans="1:9">
      <c r="A7919" t="s">
        <v>4</v>
      </c>
      <c r="B7919" s="4" t="s">
        <v>5</v>
      </c>
      <c r="C7919" s="4" t="s">
        <v>7</v>
      </c>
      <c r="D7919" s="4" t="s">
        <v>11</v>
      </c>
      <c r="E7919" s="4" t="s">
        <v>11</v>
      </c>
      <c r="F7919" s="4" t="s">
        <v>7</v>
      </c>
    </row>
    <row r="7920" spans="1:9">
      <c r="A7920" t="n">
        <v>79994</v>
      </c>
      <c r="B7920" s="43" t="n">
        <v>25</v>
      </c>
      <c r="C7920" s="7" t="n">
        <v>1</v>
      </c>
      <c r="D7920" s="7" t="n">
        <v>60</v>
      </c>
      <c r="E7920" s="7" t="n">
        <v>640</v>
      </c>
      <c r="F7920" s="7" t="n">
        <v>2</v>
      </c>
    </row>
    <row r="7921" spans="1:8">
      <c r="A7921" t="s">
        <v>4</v>
      </c>
      <c r="B7921" s="4" t="s">
        <v>5</v>
      </c>
      <c r="C7921" s="4" t="s">
        <v>8</v>
      </c>
      <c r="D7921" s="4" t="s">
        <v>11</v>
      </c>
    </row>
    <row r="7922" spans="1:8">
      <c r="A7922" t="n">
        <v>80001</v>
      </c>
      <c r="B7922" s="47" t="n">
        <v>29</v>
      </c>
      <c r="C7922" s="7" t="s">
        <v>411</v>
      </c>
      <c r="D7922" s="7" t="n">
        <v>65533</v>
      </c>
    </row>
    <row r="7923" spans="1:8">
      <c r="A7923" t="s">
        <v>4</v>
      </c>
      <c r="B7923" s="4" t="s">
        <v>5</v>
      </c>
      <c r="C7923" s="4" t="s">
        <v>7</v>
      </c>
      <c r="D7923" s="4" t="s">
        <v>11</v>
      </c>
      <c r="E7923" s="4" t="s">
        <v>8</v>
      </c>
    </row>
    <row r="7924" spans="1:8">
      <c r="A7924" t="n">
        <v>80010</v>
      </c>
      <c r="B7924" s="38" t="n">
        <v>51</v>
      </c>
      <c r="C7924" s="7" t="n">
        <v>4</v>
      </c>
      <c r="D7924" s="7" t="n">
        <v>8</v>
      </c>
      <c r="E7924" s="7" t="s">
        <v>242</v>
      </c>
    </row>
    <row r="7925" spans="1:8">
      <c r="A7925" t="s">
        <v>4</v>
      </c>
      <c r="B7925" s="4" t="s">
        <v>5</v>
      </c>
      <c r="C7925" s="4" t="s">
        <v>11</v>
      </c>
    </row>
    <row r="7926" spans="1:8">
      <c r="A7926" t="n">
        <v>80023</v>
      </c>
      <c r="B7926" s="24" t="n">
        <v>16</v>
      </c>
      <c r="C7926" s="7" t="n">
        <v>0</v>
      </c>
    </row>
    <row r="7927" spans="1:8">
      <c r="A7927" t="s">
        <v>4</v>
      </c>
      <c r="B7927" s="4" t="s">
        <v>5</v>
      </c>
      <c r="C7927" s="4" t="s">
        <v>11</v>
      </c>
      <c r="D7927" s="4" t="s">
        <v>7</v>
      </c>
      <c r="E7927" s="4" t="s">
        <v>14</v>
      </c>
      <c r="F7927" s="4" t="s">
        <v>79</v>
      </c>
      <c r="G7927" s="4" t="s">
        <v>7</v>
      </c>
      <c r="H7927" s="4" t="s">
        <v>7</v>
      </c>
    </row>
    <row r="7928" spans="1:8">
      <c r="A7928" t="n">
        <v>80026</v>
      </c>
      <c r="B7928" s="39" t="n">
        <v>26</v>
      </c>
      <c r="C7928" s="7" t="n">
        <v>8</v>
      </c>
      <c r="D7928" s="7" t="n">
        <v>17</v>
      </c>
      <c r="E7928" s="7" t="n">
        <v>9353</v>
      </c>
      <c r="F7928" s="7" t="s">
        <v>691</v>
      </c>
      <c r="G7928" s="7" t="n">
        <v>2</v>
      </c>
      <c r="H7928" s="7" t="n">
        <v>0</v>
      </c>
    </row>
    <row r="7929" spans="1:8">
      <c r="A7929" t="s">
        <v>4</v>
      </c>
      <c r="B7929" s="4" t="s">
        <v>5</v>
      </c>
    </row>
    <row r="7930" spans="1:8">
      <c r="A7930" t="n">
        <v>80071</v>
      </c>
      <c r="B7930" s="40" t="n">
        <v>28</v>
      </c>
    </row>
    <row r="7931" spans="1:8">
      <c r="A7931" t="s">
        <v>4</v>
      </c>
      <c r="B7931" s="4" t="s">
        <v>5</v>
      </c>
      <c r="C7931" s="4" t="s">
        <v>8</v>
      </c>
      <c r="D7931" s="4" t="s">
        <v>11</v>
      </c>
    </row>
    <row r="7932" spans="1:8">
      <c r="A7932" t="n">
        <v>80072</v>
      </c>
      <c r="B7932" s="47" t="n">
        <v>29</v>
      </c>
      <c r="C7932" s="7" t="s">
        <v>17</v>
      </c>
      <c r="D7932" s="7" t="n">
        <v>65533</v>
      </c>
    </row>
    <row r="7933" spans="1:8">
      <c r="A7933" t="s">
        <v>4</v>
      </c>
      <c r="B7933" s="4" t="s">
        <v>5</v>
      </c>
      <c r="C7933" s="4" t="s">
        <v>7</v>
      </c>
      <c r="D7933" s="4" t="s">
        <v>11</v>
      </c>
      <c r="E7933" s="4" t="s">
        <v>11</v>
      </c>
      <c r="F7933" s="4" t="s">
        <v>7</v>
      </c>
    </row>
    <row r="7934" spans="1:8">
      <c r="A7934" t="n">
        <v>80076</v>
      </c>
      <c r="B7934" s="43" t="n">
        <v>25</v>
      </c>
      <c r="C7934" s="7" t="n">
        <v>1</v>
      </c>
      <c r="D7934" s="7" t="n">
        <v>65535</v>
      </c>
      <c r="E7934" s="7" t="n">
        <v>65535</v>
      </c>
      <c r="F7934" s="7" t="n">
        <v>0</v>
      </c>
    </row>
    <row r="7935" spans="1:8">
      <c r="A7935" t="s">
        <v>4</v>
      </c>
      <c r="B7935" s="4" t="s">
        <v>5</v>
      </c>
      <c r="C7935" s="4" t="s">
        <v>7</v>
      </c>
      <c r="D7935" s="4" t="s">
        <v>11</v>
      </c>
      <c r="E7935" s="4" t="s">
        <v>8</v>
      </c>
      <c r="F7935" s="4" t="s">
        <v>8</v>
      </c>
      <c r="G7935" s="4" t="s">
        <v>8</v>
      </c>
      <c r="H7935" s="4" t="s">
        <v>8</v>
      </c>
    </row>
    <row r="7936" spans="1:8">
      <c r="A7936" t="n">
        <v>80083</v>
      </c>
      <c r="B7936" s="38" t="n">
        <v>51</v>
      </c>
      <c r="C7936" s="7" t="n">
        <v>3</v>
      </c>
      <c r="D7936" s="7" t="n">
        <v>0</v>
      </c>
      <c r="E7936" s="7" t="s">
        <v>117</v>
      </c>
      <c r="F7936" s="7" t="s">
        <v>87</v>
      </c>
      <c r="G7936" s="7" t="s">
        <v>86</v>
      </c>
      <c r="H7936" s="7" t="s">
        <v>87</v>
      </c>
    </row>
    <row r="7937" spans="1:8">
      <c r="A7937" t="s">
        <v>4</v>
      </c>
      <c r="B7937" s="4" t="s">
        <v>5</v>
      </c>
      <c r="C7937" s="4" t="s">
        <v>11</v>
      </c>
      <c r="D7937" s="4" t="s">
        <v>7</v>
      </c>
      <c r="E7937" s="4" t="s">
        <v>13</v>
      </c>
      <c r="F7937" s="4" t="s">
        <v>11</v>
      </c>
    </row>
    <row r="7938" spans="1:8">
      <c r="A7938" t="n">
        <v>80096</v>
      </c>
      <c r="B7938" s="41" t="n">
        <v>59</v>
      </c>
      <c r="C7938" s="7" t="n">
        <v>0</v>
      </c>
      <c r="D7938" s="7" t="n">
        <v>13</v>
      </c>
      <c r="E7938" s="7" t="n">
        <v>0.150000005960464</v>
      </c>
      <c r="F7938" s="7" t="n">
        <v>0</v>
      </c>
    </row>
    <row r="7939" spans="1:8">
      <c r="A7939" t="s">
        <v>4</v>
      </c>
      <c r="B7939" s="4" t="s">
        <v>5</v>
      </c>
      <c r="C7939" s="4" t="s">
        <v>11</v>
      </c>
    </row>
    <row r="7940" spans="1:8">
      <c r="A7940" t="n">
        <v>80106</v>
      </c>
      <c r="B7940" s="24" t="n">
        <v>16</v>
      </c>
      <c r="C7940" s="7" t="n">
        <v>1000</v>
      </c>
    </row>
    <row r="7941" spans="1:8">
      <c r="A7941" t="s">
        <v>4</v>
      </c>
      <c r="B7941" s="4" t="s">
        <v>5</v>
      </c>
      <c r="C7941" s="4" t="s">
        <v>11</v>
      </c>
      <c r="D7941" s="4" t="s">
        <v>13</v>
      </c>
      <c r="E7941" s="4" t="s">
        <v>13</v>
      </c>
      <c r="F7941" s="4" t="s">
        <v>13</v>
      </c>
      <c r="G7941" s="4" t="s">
        <v>11</v>
      </c>
      <c r="H7941" s="4" t="s">
        <v>11</v>
      </c>
    </row>
    <row r="7942" spans="1:8">
      <c r="A7942" t="n">
        <v>80109</v>
      </c>
      <c r="B7942" s="45" t="n">
        <v>60</v>
      </c>
      <c r="C7942" s="7" t="n">
        <v>0</v>
      </c>
      <c r="D7942" s="7" t="n">
        <v>45</v>
      </c>
      <c r="E7942" s="7" t="n">
        <v>0</v>
      </c>
      <c r="F7942" s="7" t="n">
        <v>0</v>
      </c>
      <c r="G7942" s="7" t="n">
        <v>1000</v>
      </c>
      <c r="H7942" s="7" t="n">
        <v>0</v>
      </c>
    </row>
    <row r="7943" spans="1:8">
      <c r="A7943" t="s">
        <v>4</v>
      </c>
      <c r="B7943" s="4" t="s">
        <v>5</v>
      </c>
      <c r="C7943" s="4" t="s">
        <v>11</v>
      </c>
    </row>
    <row r="7944" spans="1:8">
      <c r="A7944" t="n">
        <v>80128</v>
      </c>
      <c r="B7944" s="24" t="n">
        <v>16</v>
      </c>
      <c r="C7944" s="7" t="n">
        <v>1000</v>
      </c>
    </row>
    <row r="7945" spans="1:8">
      <c r="A7945" t="s">
        <v>4</v>
      </c>
      <c r="B7945" s="4" t="s">
        <v>5</v>
      </c>
      <c r="C7945" s="4" t="s">
        <v>7</v>
      </c>
      <c r="D7945" s="4" t="s">
        <v>7</v>
      </c>
    </row>
    <row r="7946" spans="1:8">
      <c r="A7946" t="n">
        <v>80131</v>
      </c>
      <c r="B7946" s="36" t="n">
        <v>49</v>
      </c>
      <c r="C7946" s="7" t="n">
        <v>2</v>
      </c>
      <c r="D7946" s="7" t="n">
        <v>0</v>
      </c>
    </row>
    <row r="7947" spans="1:8">
      <c r="A7947" t="s">
        <v>4</v>
      </c>
      <c r="B7947" s="4" t="s">
        <v>5</v>
      </c>
      <c r="C7947" s="4" t="s">
        <v>7</v>
      </c>
      <c r="D7947" s="4" t="s">
        <v>11</v>
      </c>
      <c r="E7947" s="4" t="s">
        <v>14</v>
      </c>
      <c r="F7947" s="4" t="s">
        <v>11</v>
      </c>
      <c r="G7947" s="4" t="s">
        <v>14</v>
      </c>
      <c r="H7947" s="4" t="s">
        <v>7</v>
      </c>
    </row>
    <row r="7948" spans="1:8">
      <c r="A7948" t="n">
        <v>80134</v>
      </c>
      <c r="B7948" s="36" t="n">
        <v>49</v>
      </c>
      <c r="C7948" s="7" t="n">
        <v>0</v>
      </c>
      <c r="D7948" s="7" t="n">
        <v>551</v>
      </c>
      <c r="E7948" s="7" t="n">
        <v>1065353216</v>
      </c>
      <c r="F7948" s="7" t="n">
        <v>0</v>
      </c>
      <c r="G7948" s="7" t="n">
        <v>0</v>
      </c>
      <c r="H7948" s="7" t="n">
        <v>0</v>
      </c>
    </row>
    <row r="7949" spans="1:8">
      <c r="A7949" t="s">
        <v>4</v>
      </c>
      <c r="B7949" s="4" t="s">
        <v>5</v>
      </c>
      <c r="C7949" s="4" t="s">
        <v>7</v>
      </c>
      <c r="D7949" s="4" t="s">
        <v>11</v>
      </c>
      <c r="E7949" s="4" t="s">
        <v>13</v>
      </c>
    </row>
    <row r="7950" spans="1:8">
      <c r="A7950" t="n">
        <v>80149</v>
      </c>
      <c r="B7950" s="17" t="n">
        <v>58</v>
      </c>
      <c r="C7950" s="7" t="n">
        <v>101</v>
      </c>
      <c r="D7950" s="7" t="n">
        <v>500</v>
      </c>
      <c r="E7950" s="7" t="n">
        <v>1</v>
      </c>
    </row>
    <row r="7951" spans="1:8">
      <c r="A7951" t="s">
        <v>4</v>
      </c>
      <c r="B7951" s="4" t="s">
        <v>5</v>
      </c>
      <c r="C7951" s="4" t="s">
        <v>7</v>
      </c>
      <c r="D7951" s="4" t="s">
        <v>11</v>
      </c>
    </row>
    <row r="7952" spans="1:8">
      <c r="A7952" t="n">
        <v>80157</v>
      </c>
      <c r="B7952" s="17" t="n">
        <v>58</v>
      </c>
      <c r="C7952" s="7" t="n">
        <v>254</v>
      </c>
      <c r="D7952" s="7" t="n">
        <v>0</v>
      </c>
    </row>
    <row r="7953" spans="1:8">
      <c r="A7953" t="s">
        <v>4</v>
      </c>
      <c r="B7953" s="4" t="s">
        <v>5</v>
      </c>
      <c r="C7953" s="4" t="s">
        <v>11</v>
      </c>
      <c r="D7953" s="4" t="s">
        <v>13</v>
      </c>
      <c r="E7953" s="4" t="s">
        <v>13</v>
      </c>
      <c r="F7953" s="4" t="s">
        <v>13</v>
      </c>
      <c r="G7953" s="4" t="s">
        <v>11</v>
      </c>
      <c r="H7953" s="4" t="s">
        <v>11</v>
      </c>
    </row>
    <row r="7954" spans="1:8">
      <c r="A7954" t="n">
        <v>80161</v>
      </c>
      <c r="B7954" s="45" t="n">
        <v>60</v>
      </c>
      <c r="C7954" s="7" t="n">
        <v>0</v>
      </c>
      <c r="D7954" s="7" t="n">
        <v>0</v>
      </c>
      <c r="E7954" s="7" t="n">
        <v>0</v>
      </c>
      <c r="F7954" s="7" t="n">
        <v>0</v>
      </c>
      <c r="G7954" s="7" t="n">
        <v>0</v>
      </c>
      <c r="H7954" s="7" t="n">
        <v>0</v>
      </c>
    </row>
    <row r="7955" spans="1:8">
      <c r="A7955" t="s">
        <v>4</v>
      </c>
      <c r="B7955" s="4" t="s">
        <v>5</v>
      </c>
      <c r="C7955" s="4" t="s">
        <v>7</v>
      </c>
      <c r="D7955" s="4" t="s">
        <v>7</v>
      </c>
      <c r="E7955" s="4" t="s">
        <v>13</v>
      </c>
      <c r="F7955" s="4" t="s">
        <v>13</v>
      </c>
      <c r="G7955" s="4" t="s">
        <v>13</v>
      </c>
      <c r="H7955" s="4" t="s">
        <v>11</v>
      </c>
    </row>
    <row r="7956" spans="1:8">
      <c r="A7956" t="n">
        <v>80180</v>
      </c>
      <c r="B7956" s="35" t="n">
        <v>45</v>
      </c>
      <c r="C7956" s="7" t="n">
        <v>2</v>
      </c>
      <c r="D7956" s="7" t="n">
        <v>3</v>
      </c>
      <c r="E7956" s="7" t="n">
        <v>-6.05999994277954</v>
      </c>
      <c r="F7956" s="7" t="n">
        <v>0.579999983310699</v>
      </c>
      <c r="G7956" s="7" t="n">
        <v>-1.53999996185303</v>
      </c>
      <c r="H7956" s="7" t="n">
        <v>0</v>
      </c>
    </row>
    <row r="7957" spans="1:8">
      <c r="A7957" t="s">
        <v>4</v>
      </c>
      <c r="B7957" s="4" t="s">
        <v>5</v>
      </c>
      <c r="C7957" s="4" t="s">
        <v>7</v>
      </c>
      <c r="D7957" s="4" t="s">
        <v>7</v>
      </c>
      <c r="E7957" s="4" t="s">
        <v>13</v>
      </c>
      <c r="F7957" s="4" t="s">
        <v>13</v>
      </c>
      <c r="G7957" s="4" t="s">
        <v>13</v>
      </c>
      <c r="H7957" s="4" t="s">
        <v>11</v>
      </c>
      <c r="I7957" s="4" t="s">
        <v>7</v>
      </c>
    </row>
    <row r="7958" spans="1:8">
      <c r="A7958" t="n">
        <v>80197</v>
      </c>
      <c r="B7958" s="35" t="n">
        <v>45</v>
      </c>
      <c r="C7958" s="7" t="n">
        <v>4</v>
      </c>
      <c r="D7958" s="7" t="n">
        <v>3</v>
      </c>
      <c r="E7958" s="7" t="n">
        <v>13.8999996185303</v>
      </c>
      <c r="F7958" s="7" t="n">
        <v>212.720001220703</v>
      </c>
      <c r="G7958" s="7" t="n">
        <v>0</v>
      </c>
      <c r="H7958" s="7" t="n">
        <v>0</v>
      </c>
      <c r="I7958" s="7" t="n">
        <v>0</v>
      </c>
    </row>
    <row r="7959" spans="1:8">
      <c r="A7959" t="s">
        <v>4</v>
      </c>
      <c r="B7959" s="4" t="s">
        <v>5</v>
      </c>
      <c r="C7959" s="4" t="s">
        <v>7</v>
      </c>
      <c r="D7959" s="4" t="s">
        <v>7</v>
      </c>
      <c r="E7959" s="4" t="s">
        <v>13</v>
      </c>
      <c r="F7959" s="4" t="s">
        <v>11</v>
      </c>
    </row>
    <row r="7960" spans="1:8">
      <c r="A7960" t="n">
        <v>80215</v>
      </c>
      <c r="B7960" s="35" t="n">
        <v>45</v>
      </c>
      <c r="C7960" s="7" t="n">
        <v>5</v>
      </c>
      <c r="D7960" s="7" t="n">
        <v>3</v>
      </c>
      <c r="E7960" s="7" t="n">
        <v>1.60000002384186</v>
      </c>
      <c r="F7960" s="7" t="n">
        <v>0</v>
      </c>
    </row>
    <row r="7961" spans="1:8">
      <c r="A7961" t="s">
        <v>4</v>
      </c>
      <c r="B7961" s="4" t="s">
        <v>5</v>
      </c>
      <c r="C7961" s="4" t="s">
        <v>7</v>
      </c>
      <c r="D7961" s="4" t="s">
        <v>7</v>
      </c>
      <c r="E7961" s="4" t="s">
        <v>13</v>
      </c>
      <c r="F7961" s="4" t="s">
        <v>11</v>
      </c>
    </row>
    <row r="7962" spans="1:8">
      <c r="A7962" t="n">
        <v>80224</v>
      </c>
      <c r="B7962" s="35" t="n">
        <v>45</v>
      </c>
      <c r="C7962" s="7" t="n">
        <v>11</v>
      </c>
      <c r="D7962" s="7" t="n">
        <v>3</v>
      </c>
      <c r="E7962" s="7" t="n">
        <v>34.5</v>
      </c>
      <c r="F7962" s="7" t="n">
        <v>0</v>
      </c>
    </row>
    <row r="7963" spans="1:8">
      <c r="A7963" t="s">
        <v>4</v>
      </c>
      <c r="B7963" s="4" t="s">
        <v>5</v>
      </c>
      <c r="C7963" s="4" t="s">
        <v>7</v>
      </c>
      <c r="D7963" s="4" t="s">
        <v>7</v>
      </c>
      <c r="E7963" s="4" t="s">
        <v>13</v>
      </c>
      <c r="F7963" s="4" t="s">
        <v>13</v>
      </c>
      <c r="G7963" s="4" t="s">
        <v>13</v>
      </c>
      <c r="H7963" s="4" t="s">
        <v>11</v>
      </c>
    </row>
    <row r="7964" spans="1:8">
      <c r="A7964" t="n">
        <v>80233</v>
      </c>
      <c r="B7964" s="35" t="n">
        <v>45</v>
      </c>
      <c r="C7964" s="7" t="n">
        <v>2</v>
      </c>
      <c r="D7964" s="7" t="n">
        <v>3</v>
      </c>
      <c r="E7964" s="7" t="n">
        <v>-6.05999994277954</v>
      </c>
      <c r="F7964" s="7" t="n">
        <v>1.73000001907349</v>
      </c>
      <c r="G7964" s="7" t="n">
        <v>-1.53999996185303</v>
      </c>
      <c r="H7964" s="7" t="n">
        <v>6000</v>
      </c>
    </row>
    <row r="7965" spans="1:8">
      <c r="A7965" t="s">
        <v>4</v>
      </c>
      <c r="B7965" s="4" t="s">
        <v>5</v>
      </c>
      <c r="C7965" s="4" t="s">
        <v>7</v>
      </c>
      <c r="D7965" s="4" t="s">
        <v>7</v>
      </c>
      <c r="E7965" s="4" t="s">
        <v>13</v>
      </c>
      <c r="F7965" s="4" t="s">
        <v>13</v>
      </c>
      <c r="G7965" s="4" t="s">
        <v>13</v>
      </c>
      <c r="H7965" s="4" t="s">
        <v>11</v>
      </c>
      <c r="I7965" s="4" t="s">
        <v>7</v>
      </c>
    </row>
    <row r="7966" spans="1:8">
      <c r="A7966" t="n">
        <v>80250</v>
      </c>
      <c r="B7966" s="35" t="n">
        <v>45</v>
      </c>
      <c r="C7966" s="7" t="n">
        <v>4</v>
      </c>
      <c r="D7966" s="7" t="n">
        <v>3</v>
      </c>
      <c r="E7966" s="7" t="n">
        <v>12.3400001525879</v>
      </c>
      <c r="F7966" s="7" t="n">
        <v>170.850006103516</v>
      </c>
      <c r="G7966" s="7" t="n">
        <v>0</v>
      </c>
      <c r="H7966" s="7" t="n">
        <v>6000</v>
      </c>
      <c r="I7966" s="7" t="n">
        <v>0</v>
      </c>
    </row>
    <row r="7967" spans="1:8">
      <c r="A7967" t="s">
        <v>4</v>
      </c>
      <c r="B7967" s="4" t="s">
        <v>5</v>
      </c>
      <c r="C7967" s="4" t="s">
        <v>7</v>
      </c>
      <c r="D7967" s="4" t="s">
        <v>7</v>
      </c>
      <c r="E7967" s="4" t="s">
        <v>13</v>
      </c>
      <c r="F7967" s="4" t="s">
        <v>11</v>
      </c>
    </row>
    <row r="7968" spans="1:8">
      <c r="A7968" t="n">
        <v>80268</v>
      </c>
      <c r="B7968" s="35" t="n">
        <v>45</v>
      </c>
      <c r="C7968" s="7" t="n">
        <v>5</v>
      </c>
      <c r="D7968" s="7" t="n">
        <v>3</v>
      </c>
      <c r="E7968" s="7" t="n">
        <v>1.20000004768372</v>
      </c>
      <c r="F7968" s="7" t="n">
        <v>6000</v>
      </c>
    </row>
    <row r="7969" spans="1:9">
      <c r="A7969" t="s">
        <v>4</v>
      </c>
      <c r="B7969" s="4" t="s">
        <v>5</v>
      </c>
      <c r="C7969" s="4" t="s">
        <v>7</v>
      </c>
      <c r="D7969" s="4" t="s">
        <v>11</v>
      </c>
      <c r="E7969" s="4" t="s">
        <v>8</v>
      </c>
      <c r="F7969" s="4" t="s">
        <v>8</v>
      </c>
      <c r="G7969" s="4" t="s">
        <v>8</v>
      </c>
      <c r="H7969" s="4" t="s">
        <v>8</v>
      </c>
    </row>
    <row r="7970" spans="1:9">
      <c r="A7970" t="n">
        <v>80277</v>
      </c>
      <c r="B7970" s="38" t="n">
        <v>51</v>
      </c>
      <c r="C7970" s="7" t="n">
        <v>3</v>
      </c>
      <c r="D7970" s="7" t="n">
        <v>8</v>
      </c>
      <c r="E7970" s="7" t="s">
        <v>87</v>
      </c>
      <c r="F7970" s="7" t="s">
        <v>276</v>
      </c>
      <c r="G7970" s="7" t="s">
        <v>86</v>
      </c>
      <c r="H7970" s="7" t="s">
        <v>87</v>
      </c>
    </row>
    <row r="7971" spans="1:9">
      <c r="A7971" t="s">
        <v>4</v>
      </c>
      <c r="B7971" s="4" t="s">
        <v>5</v>
      </c>
      <c r="C7971" s="4" t="s">
        <v>11</v>
      </c>
      <c r="D7971" s="4" t="s">
        <v>11</v>
      </c>
      <c r="E7971" s="4" t="s">
        <v>13</v>
      </c>
      <c r="F7971" s="4" t="s">
        <v>13</v>
      </c>
      <c r="G7971" s="4" t="s">
        <v>13</v>
      </c>
      <c r="H7971" s="4" t="s">
        <v>13</v>
      </c>
      <c r="I7971" s="4" t="s">
        <v>7</v>
      </c>
      <c r="J7971" s="4" t="s">
        <v>11</v>
      </c>
    </row>
    <row r="7972" spans="1:9">
      <c r="A7972" t="n">
        <v>80290</v>
      </c>
      <c r="B7972" s="50" t="n">
        <v>55</v>
      </c>
      <c r="C7972" s="7" t="n">
        <v>8</v>
      </c>
      <c r="D7972" s="7" t="n">
        <v>65533</v>
      </c>
      <c r="E7972" s="7" t="n">
        <v>-6.13000011444092</v>
      </c>
      <c r="F7972" s="7" t="n">
        <v>0.159999996423721</v>
      </c>
      <c r="G7972" s="7" t="n">
        <v>-1.5</v>
      </c>
      <c r="H7972" s="7" t="n">
        <v>1.20000004768372</v>
      </c>
      <c r="I7972" s="7" t="n">
        <v>1</v>
      </c>
      <c r="J7972" s="7" t="n">
        <v>0</v>
      </c>
    </row>
    <row r="7973" spans="1:9">
      <c r="A7973" t="s">
        <v>4</v>
      </c>
      <c r="B7973" s="4" t="s">
        <v>5</v>
      </c>
      <c r="C7973" s="4" t="s">
        <v>7</v>
      </c>
      <c r="D7973" s="4" t="s">
        <v>11</v>
      </c>
    </row>
    <row r="7974" spans="1:9">
      <c r="A7974" t="n">
        <v>80314</v>
      </c>
      <c r="B7974" s="17" t="n">
        <v>58</v>
      </c>
      <c r="C7974" s="7" t="n">
        <v>255</v>
      </c>
      <c r="D7974" s="7" t="n">
        <v>0</v>
      </c>
    </row>
    <row r="7975" spans="1:9">
      <c r="A7975" t="s">
        <v>4</v>
      </c>
      <c r="B7975" s="4" t="s">
        <v>5</v>
      </c>
      <c r="C7975" s="4" t="s">
        <v>11</v>
      </c>
      <c r="D7975" s="4" t="s">
        <v>7</v>
      </c>
    </row>
    <row r="7976" spans="1:9">
      <c r="A7976" t="n">
        <v>80318</v>
      </c>
      <c r="B7976" s="51" t="n">
        <v>56</v>
      </c>
      <c r="C7976" s="7" t="n">
        <v>8</v>
      </c>
      <c r="D7976" s="7" t="n">
        <v>0</v>
      </c>
    </row>
    <row r="7977" spans="1:9">
      <c r="A7977" t="s">
        <v>4</v>
      </c>
      <c r="B7977" s="4" t="s">
        <v>5</v>
      </c>
      <c r="C7977" s="4" t="s">
        <v>11</v>
      </c>
      <c r="D7977" s="4" t="s">
        <v>13</v>
      </c>
      <c r="E7977" s="4" t="s">
        <v>13</v>
      </c>
      <c r="F7977" s="4" t="s">
        <v>7</v>
      </c>
    </row>
    <row r="7978" spans="1:9">
      <c r="A7978" t="n">
        <v>80322</v>
      </c>
      <c r="B7978" s="55" t="n">
        <v>52</v>
      </c>
      <c r="C7978" s="7" t="n">
        <v>8</v>
      </c>
      <c r="D7978" s="7" t="n">
        <v>160</v>
      </c>
      <c r="E7978" s="7" t="n">
        <v>5</v>
      </c>
      <c r="F7978" s="7" t="n">
        <v>0</v>
      </c>
    </row>
    <row r="7979" spans="1:9">
      <c r="A7979" t="s">
        <v>4</v>
      </c>
      <c r="B7979" s="4" t="s">
        <v>5</v>
      </c>
      <c r="C7979" s="4" t="s">
        <v>11</v>
      </c>
    </row>
    <row r="7980" spans="1:9">
      <c r="A7980" t="n">
        <v>80334</v>
      </c>
      <c r="B7980" s="53" t="n">
        <v>54</v>
      </c>
      <c r="C7980" s="7" t="n">
        <v>8</v>
      </c>
    </row>
    <row r="7981" spans="1:9">
      <c r="A7981" t="s">
        <v>4</v>
      </c>
      <c r="B7981" s="4" t="s">
        <v>5</v>
      </c>
      <c r="C7981" s="4" t="s">
        <v>7</v>
      </c>
      <c r="D7981" s="4" t="s">
        <v>11</v>
      </c>
    </row>
    <row r="7982" spans="1:9">
      <c r="A7982" t="n">
        <v>80337</v>
      </c>
      <c r="B7982" s="35" t="n">
        <v>45</v>
      </c>
      <c r="C7982" s="7" t="n">
        <v>7</v>
      </c>
      <c r="D7982" s="7" t="n">
        <v>255</v>
      </c>
    </row>
    <row r="7983" spans="1:9">
      <c r="A7983" t="s">
        <v>4</v>
      </c>
      <c r="B7983" s="4" t="s">
        <v>5</v>
      </c>
      <c r="C7983" s="4" t="s">
        <v>7</v>
      </c>
      <c r="D7983" s="4" t="s">
        <v>11</v>
      </c>
      <c r="E7983" s="4" t="s">
        <v>11</v>
      </c>
      <c r="F7983" s="4" t="s">
        <v>7</v>
      </c>
    </row>
    <row r="7984" spans="1:9">
      <c r="A7984" t="n">
        <v>80341</v>
      </c>
      <c r="B7984" s="43" t="n">
        <v>25</v>
      </c>
      <c r="C7984" s="7" t="n">
        <v>1</v>
      </c>
      <c r="D7984" s="7" t="n">
        <v>60</v>
      </c>
      <c r="E7984" s="7" t="n">
        <v>640</v>
      </c>
      <c r="F7984" s="7" t="n">
        <v>1</v>
      </c>
    </row>
    <row r="7985" spans="1:10">
      <c r="A7985" t="s">
        <v>4</v>
      </c>
      <c r="B7985" s="4" t="s">
        <v>5</v>
      </c>
      <c r="C7985" s="4" t="s">
        <v>7</v>
      </c>
      <c r="D7985" s="4" t="s">
        <v>11</v>
      </c>
      <c r="E7985" s="4" t="s">
        <v>8</v>
      </c>
    </row>
    <row r="7986" spans="1:10">
      <c r="A7986" t="n">
        <v>80348</v>
      </c>
      <c r="B7986" s="38" t="n">
        <v>51</v>
      </c>
      <c r="C7986" s="7" t="n">
        <v>4</v>
      </c>
      <c r="D7986" s="7" t="n">
        <v>0</v>
      </c>
      <c r="E7986" s="7" t="s">
        <v>121</v>
      </c>
    </row>
    <row r="7987" spans="1:10">
      <c r="A7987" t="s">
        <v>4</v>
      </c>
      <c r="B7987" s="4" t="s">
        <v>5</v>
      </c>
      <c r="C7987" s="4" t="s">
        <v>11</v>
      </c>
    </row>
    <row r="7988" spans="1:10">
      <c r="A7988" t="n">
        <v>80362</v>
      </c>
      <c r="B7988" s="24" t="n">
        <v>16</v>
      </c>
      <c r="C7988" s="7" t="n">
        <v>0</v>
      </c>
    </row>
    <row r="7989" spans="1:10">
      <c r="A7989" t="s">
        <v>4</v>
      </c>
      <c r="B7989" s="4" t="s">
        <v>5</v>
      </c>
      <c r="C7989" s="4" t="s">
        <v>11</v>
      </c>
      <c r="D7989" s="4" t="s">
        <v>7</v>
      </c>
      <c r="E7989" s="4" t="s">
        <v>14</v>
      </c>
      <c r="F7989" s="4" t="s">
        <v>79</v>
      </c>
      <c r="G7989" s="4" t="s">
        <v>7</v>
      </c>
      <c r="H7989" s="4" t="s">
        <v>7</v>
      </c>
      <c r="I7989" s="4" t="s">
        <v>7</v>
      </c>
      <c r="J7989" s="4" t="s">
        <v>14</v>
      </c>
      <c r="K7989" s="4" t="s">
        <v>79</v>
      </c>
      <c r="L7989" s="4" t="s">
        <v>7</v>
      </c>
      <c r="M7989" s="4" t="s">
        <v>7</v>
      </c>
    </row>
    <row r="7990" spans="1:10">
      <c r="A7990" t="n">
        <v>80365</v>
      </c>
      <c r="B7990" s="39" t="n">
        <v>26</v>
      </c>
      <c r="C7990" s="7" t="n">
        <v>0</v>
      </c>
      <c r="D7990" s="7" t="n">
        <v>17</v>
      </c>
      <c r="E7990" s="7" t="n">
        <v>60310</v>
      </c>
      <c r="F7990" s="7" t="s">
        <v>480</v>
      </c>
      <c r="G7990" s="7" t="n">
        <v>2</v>
      </c>
      <c r="H7990" s="7" t="n">
        <v>3</v>
      </c>
      <c r="I7990" s="7" t="n">
        <v>17</v>
      </c>
      <c r="J7990" s="7" t="n">
        <v>60311</v>
      </c>
      <c r="K7990" s="7" t="s">
        <v>481</v>
      </c>
      <c r="L7990" s="7" t="n">
        <v>2</v>
      </c>
      <c r="M7990" s="7" t="n">
        <v>0</v>
      </c>
    </row>
    <row r="7991" spans="1:10">
      <c r="A7991" t="s">
        <v>4</v>
      </c>
      <c r="B7991" s="4" t="s">
        <v>5</v>
      </c>
    </row>
    <row r="7992" spans="1:10">
      <c r="A7992" t="n">
        <v>80504</v>
      </c>
      <c r="B7992" s="40" t="n">
        <v>28</v>
      </c>
    </row>
    <row r="7993" spans="1:10">
      <c r="A7993" t="s">
        <v>4</v>
      </c>
      <c r="B7993" s="4" t="s">
        <v>5</v>
      </c>
      <c r="C7993" s="4" t="s">
        <v>7</v>
      </c>
      <c r="D7993" s="4" t="s">
        <v>11</v>
      </c>
      <c r="E7993" s="4" t="s">
        <v>11</v>
      </c>
      <c r="F7993" s="4" t="s">
        <v>7</v>
      </c>
    </row>
    <row r="7994" spans="1:10">
      <c r="A7994" t="n">
        <v>80505</v>
      </c>
      <c r="B7994" s="43" t="n">
        <v>25</v>
      </c>
      <c r="C7994" s="7" t="n">
        <v>1</v>
      </c>
      <c r="D7994" s="7" t="n">
        <v>65535</v>
      </c>
      <c r="E7994" s="7" t="n">
        <v>65535</v>
      </c>
      <c r="F7994" s="7" t="n">
        <v>0</v>
      </c>
    </row>
    <row r="7995" spans="1:10">
      <c r="A7995" t="s">
        <v>4</v>
      </c>
      <c r="B7995" s="4" t="s">
        <v>5</v>
      </c>
      <c r="C7995" s="4" t="s">
        <v>7</v>
      </c>
      <c r="D7995" s="4" t="s">
        <v>11</v>
      </c>
      <c r="E7995" s="4" t="s">
        <v>8</v>
      </c>
    </row>
    <row r="7996" spans="1:10">
      <c r="A7996" t="n">
        <v>80512</v>
      </c>
      <c r="B7996" s="38" t="n">
        <v>51</v>
      </c>
      <c r="C7996" s="7" t="n">
        <v>4</v>
      </c>
      <c r="D7996" s="7" t="n">
        <v>8</v>
      </c>
      <c r="E7996" s="7" t="s">
        <v>545</v>
      </c>
    </row>
    <row r="7997" spans="1:10">
      <c r="A7997" t="s">
        <v>4</v>
      </c>
      <c r="B7997" s="4" t="s">
        <v>5</v>
      </c>
      <c r="C7997" s="4" t="s">
        <v>11</v>
      </c>
    </row>
    <row r="7998" spans="1:10">
      <c r="A7998" t="n">
        <v>80526</v>
      </c>
      <c r="B7998" s="24" t="n">
        <v>16</v>
      </c>
      <c r="C7998" s="7" t="n">
        <v>0</v>
      </c>
    </row>
    <row r="7999" spans="1:10">
      <c r="A7999" t="s">
        <v>4</v>
      </c>
      <c r="B7999" s="4" t="s">
        <v>5</v>
      </c>
      <c r="C7999" s="4" t="s">
        <v>11</v>
      </c>
      <c r="D7999" s="4" t="s">
        <v>7</v>
      </c>
      <c r="E7999" s="4" t="s">
        <v>14</v>
      </c>
      <c r="F7999" s="4" t="s">
        <v>79</v>
      </c>
      <c r="G7999" s="4" t="s">
        <v>7</v>
      </c>
      <c r="H7999" s="4" t="s">
        <v>7</v>
      </c>
      <c r="I7999" s="4" t="s">
        <v>7</v>
      </c>
      <c r="J7999" s="4" t="s">
        <v>14</v>
      </c>
      <c r="K7999" s="4" t="s">
        <v>79</v>
      </c>
      <c r="L7999" s="4" t="s">
        <v>7</v>
      </c>
      <c r="M7999" s="4" t="s">
        <v>7</v>
      </c>
    </row>
    <row r="8000" spans="1:10">
      <c r="A8000" t="n">
        <v>80529</v>
      </c>
      <c r="B8000" s="39" t="n">
        <v>26</v>
      </c>
      <c r="C8000" s="7" t="n">
        <v>8</v>
      </c>
      <c r="D8000" s="7" t="n">
        <v>17</v>
      </c>
      <c r="E8000" s="7" t="n">
        <v>60484</v>
      </c>
      <c r="F8000" s="7" t="s">
        <v>692</v>
      </c>
      <c r="G8000" s="7" t="n">
        <v>2</v>
      </c>
      <c r="H8000" s="7" t="n">
        <v>3</v>
      </c>
      <c r="I8000" s="7" t="n">
        <v>17</v>
      </c>
      <c r="J8000" s="7" t="n">
        <v>60485</v>
      </c>
      <c r="K8000" s="7" t="s">
        <v>693</v>
      </c>
      <c r="L8000" s="7" t="n">
        <v>2</v>
      </c>
      <c r="M8000" s="7" t="n">
        <v>0</v>
      </c>
    </row>
    <row r="8001" spans="1:13">
      <c r="A8001" t="s">
        <v>4</v>
      </c>
      <c r="B8001" s="4" t="s">
        <v>5</v>
      </c>
    </row>
    <row r="8002" spans="1:13">
      <c r="A8002" t="n">
        <v>80663</v>
      </c>
      <c r="B8002" s="40" t="n">
        <v>28</v>
      </c>
    </row>
    <row r="8003" spans="1:13">
      <c r="A8003" t="s">
        <v>4</v>
      </c>
      <c r="B8003" s="4" t="s">
        <v>5</v>
      </c>
      <c r="C8003" s="4" t="s">
        <v>7</v>
      </c>
      <c r="D8003" s="4" t="s">
        <v>11</v>
      </c>
      <c r="E8003" s="4" t="s">
        <v>11</v>
      </c>
      <c r="F8003" s="4" t="s">
        <v>7</v>
      </c>
    </row>
    <row r="8004" spans="1:13">
      <c r="A8004" t="n">
        <v>80664</v>
      </c>
      <c r="B8004" s="43" t="n">
        <v>25</v>
      </c>
      <c r="C8004" s="7" t="n">
        <v>1</v>
      </c>
      <c r="D8004" s="7" t="n">
        <v>60</v>
      </c>
      <c r="E8004" s="7" t="n">
        <v>640</v>
      </c>
      <c r="F8004" s="7" t="n">
        <v>1</v>
      </c>
    </row>
    <row r="8005" spans="1:13">
      <c r="A8005" t="s">
        <v>4</v>
      </c>
      <c r="B8005" s="4" t="s">
        <v>5</v>
      </c>
      <c r="C8005" s="4" t="s">
        <v>7</v>
      </c>
      <c r="D8005" s="4" t="s">
        <v>11</v>
      </c>
      <c r="E8005" s="4" t="s">
        <v>8</v>
      </c>
    </row>
    <row r="8006" spans="1:13">
      <c r="A8006" t="n">
        <v>80671</v>
      </c>
      <c r="B8006" s="38" t="n">
        <v>51</v>
      </c>
      <c r="C8006" s="7" t="n">
        <v>4</v>
      </c>
      <c r="D8006" s="7" t="n">
        <v>0</v>
      </c>
      <c r="E8006" s="7" t="s">
        <v>238</v>
      </c>
    </row>
    <row r="8007" spans="1:13">
      <c r="A8007" t="s">
        <v>4</v>
      </c>
      <c r="B8007" s="4" t="s">
        <v>5</v>
      </c>
      <c r="C8007" s="4" t="s">
        <v>11</v>
      </c>
    </row>
    <row r="8008" spans="1:13">
      <c r="A8008" t="n">
        <v>80684</v>
      </c>
      <c r="B8008" s="24" t="n">
        <v>16</v>
      </c>
      <c r="C8008" s="7" t="n">
        <v>0</v>
      </c>
    </row>
    <row r="8009" spans="1:13">
      <c r="A8009" t="s">
        <v>4</v>
      </c>
      <c r="B8009" s="4" t="s">
        <v>5</v>
      </c>
      <c r="C8009" s="4" t="s">
        <v>11</v>
      </c>
      <c r="D8009" s="4" t="s">
        <v>7</v>
      </c>
      <c r="E8009" s="4" t="s">
        <v>14</v>
      </c>
      <c r="F8009" s="4" t="s">
        <v>79</v>
      </c>
      <c r="G8009" s="4" t="s">
        <v>7</v>
      </c>
      <c r="H8009" s="4" t="s">
        <v>7</v>
      </c>
    </row>
    <row r="8010" spans="1:13">
      <c r="A8010" t="n">
        <v>80687</v>
      </c>
      <c r="B8010" s="39" t="n">
        <v>26</v>
      </c>
      <c r="C8010" s="7" t="n">
        <v>0</v>
      </c>
      <c r="D8010" s="7" t="n">
        <v>17</v>
      </c>
      <c r="E8010" s="7" t="n">
        <v>60377</v>
      </c>
      <c r="F8010" s="7" t="s">
        <v>566</v>
      </c>
      <c r="G8010" s="7" t="n">
        <v>2</v>
      </c>
      <c r="H8010" s="7" t="n">
        <v>0</v>
      </c>
    </row>
    <row r="8011" spans="1:13">
      <c r="A8011" t="s">
        <v>4</v>
      </c>
      <c r="B8011" s="4" t="s">
        <v>5</v>
      </c>
    </row>
    <row r="8012" spans="1:13">
      <c r="A8012" t="n">
        <v>80723</v>
      </c>
      <c r="B8012" s="40" t="n">
        <v>28</v>
      </c>
    </row>
    <row r="8013" spans="1:13">
      <c r="A8013" t="s">
        <v>4</v>
      </c>
      <c r="B8013" s="4" t="s">
        <v>5</v>
      </c>
      <c r="C8013" s="4" t="s">
        <v>7</v>
      </c>
      <c r="D8013" s="4" t="s">
        <v>11</v>
      </c>
      <c r="E8013" s="4" t="s">
        <v>11</v>
      </c>
      <c r="F8013" s="4" t="s">
        <v>7</v>
      </c>
    </row>
    <row r="8014" spans="1:13">
      <c r="A8014" t="n">
        <v>80724</v>
      </c>
      <c r="B8014" s="43" t="n">
        <v>25</v>
      </c>
      <c r="C8014" s="7" t="n">
        <v>1</v>
      </c>
      <c r="D8014" s="7" t="n">
        <v>65535</v>
      </c>
      <c r="E8014" s="7" t="n">
        <v>65535</v>
      </c>
      <c r="F8014" s="7" t="n">
        <v>0</v>
      </c>
    </row>
    <row r="8015" spans="1:13">
      <c r="A8015" t="s">
        <v>4</v>
      </c>
      <c r="B8015" s="4" t="s">
        <v>5</v>
      </c>
      <c r="C8015" s="4" t="s">
        <v>11</v>
      </c>
      <c r="D8015" s="4" t="s">
        <v>7</v>
      </c>
    </row>
    <row r="8016" spans="1:13">
      <c r="A8016" t="n">
        <v>80731</v>
      </c>
      <c r="B8016" s="44" t="n">
        <v>89</v>
      </c>
      <c r="C8016" s="7" t="n">
        <v>65533</v>
      </c>
      <c r="D8016" s="7" t="n">
        <v>1</v>
      </c>
    </row>
    <row r="8017" spans="1:8">
      <c r="A8017" t="s">
        <v>4</v>
      </c>
      <c r="B8017" s="4" t="s">
        <v>5</v>
      </c>
      <c r="C8017" s="4" t="s">
        <v>7</v>
      </c>
      <c r="D8017" s="4" t="s">
        <v>11</v>
      </c>
      <c r="E8017" s="4" t="s">
        <v>13</v>
      </c>
    </row>
    <row r="8018" spans="1:8">
      <c r="A8018" t="n">
        <v>80735</v>
      </c>
      <c r="B8018" s="17" t="n">
        <v>58</v>
      </c>
      <c r="C8018" s="7" t="n">
        <v>0</v>
      </c>
      <c r="D8018" s="7" t="n">
        <v>1000</v>
      </c>
      <c r="E8018" s="7" t="n">
        <v>1</v>
      </c>
    </row>
    <row r="8019" spans="1:8">
      <c r="A8019" t="s">
        <v>4</v>
      </c>
      <c r="B8019" s="4" t="s">
        <v>5</v>
      </c>
      <c r="C8019" s="4" t="s">
        <v>7</v>
      </c>
      <c r="D8019" s="4" t="s">
        <v>11</v>
      </c>
    </row>
    <row r="8020" spans="1:8">
      <c r="A8020" t="n">
        <v>80743</v>
      </c>
      <c r="B8020" s="17" t="n">
        <v>58</v>
      </c>
      <c r="C8020" s="7" t="n">
        <v>255</v>
      </c>
      <c r="D8020" s="7" t="n">
        <v>0</v>
      </c>
    </row>
    <row r="8021" spans="1:8">
      <c r="A8021" t="s">
        <v>4</v>
      </c>
      <c r="B8021" s="4" t="s">
        <v>5</v>
      </c>
      <c r="C8021" s="4" t="s">
        <v>11</v>
      </c>
      <c r="D8021" s="4" t="s">
        <v>13</v>
      </c>
      <c r="E8021" s="4" t="s">
        <v>13</v>
      </c>
      <c r="F8021" s="4" t="s">
        <v>13</v>
      </c>
      <c r="G8021" s="4" t="s">
        <v>13</v>
      </c>
    </row>
    <row r="8022" spans="1:8">
      <c r="A8022" t="n">
        <v>80747</v>
      </c>
      <c r="B8022" s="32" t="n">
        <v>46</v>
      </c>
      <c r="C8022" s="7" t="n">
        <v>0</v>
      </c>
      <c r="D8022" s="7" t="n">
        <v>-1.01999998092651</v>
      </c>
      <c r="E8022" s="7" t="n">
        <v>-0.5</v>
      </c>
      <c r="F8022" s="7" t="n">
        <v>-11.0900001525879</v>
      </c>
      <c r="G8022" s="7" t="n">
        <v>197.899993896484</v>
      </c>
    </row>
    <row r="8023" spans="1:8">
      <c r="A8023" t="s">
        <v>4</v>
      </c>
      <c r="B8023" s="4" t="s">
        <v>5</v>
      </c>
      <c r="C8023" s="4" t="s">
        <v>11</v>
      </c>
      <c r="D8023" s="4" t="s">
        <v>7</v>
      </c>
      <c r="E8023" s="4" t="s">
        <v>8</v>
      </c>
      <c r="F8023" s="4" t="s">
        <v>13</v>
      </c>
      <c r="G8023" s="4" t="s">
        <v>13</v>
      </c>
      <c r="H8023" s="4" t="s">
        <v>13</v>
      </c>
    </row>
    <row r="8024" spans="1:8">
      <c r="A8024" t="n">
        <v>80766</v>
      </c>
      <c r="B8024" s="33" t="n">
        <v>48</v>
      </c>
      <c r="C8024" s="7" t="n">
        <v>0</v>
      </c>
      <c r="D8024" s="7" t="n">
        <v>0</v>
      </c>
      <c r="E8024" s="7" t="s">
        <v>63</v>
      </c>
      <c r="F8024" s="7" t="n">
        <v>0</v>
      </c>
      <c r="G8024" s="7" t="n">
        <v>1</v>
      </c>
      <c r="H8024" s="7" t="n">
        <v>0</v>
      </c>
    </row>
    <row r="8025" spans="1:8">
      <c r="A8025" t="s">
        <v>4</v>
      </c>
      <c r="B8025" s="4" t="s">
        <v>5</v>
      </c>
      <c r="C8025" s="4" t="s">
        <v>7</v>
      </c>
      <c r="D8025" s="4" t="s">
        <v>11</v>
      </c>
      <c r="E8025" s="4" t="s">
        <v>8</v>
      </c>
      <c r="F8025" s="4" t="s">
        <v>8</v>
      </c>
      <c r="G8025" s="4" t="s">
        <v>8</v>
      </c>
      <c r="H8025" s="4" t="s">
        <v>8</v>
      </c>
    </row>
    <row r="8026" spans="1:8">
      <c r="A8026" t="n">
        <v>80792</v>
      </c>
      <c r="B8026" s="38" t="n">
        <v>51</v>
      </c>
      <c r="C8026" s="7" t="n">
        <v>3</v>
      </c>
      <c r="D8026" s="7" t="n">
        <v>0</v>
      </c>
      <c r="E8026" s="7" t="s">
        <v>407</v>
      </c>
      <c r="F8026" s="7" t="s">
        <v>109</v>
      </c>
      <c r="G8026" s="7" t="s">
        <v>86</v>
      </c>
      <c r="H8026" s="7" t="s">
        <v>87</v>
      </c>
    </row>
    <row r="8027" spans="1:8">
      <c r="A8027" t="s">
        <v>4</v>
      </c>
      <c r="B8027" s="4" t="s">
        <v>5</v>
      </c>
      <c r="C8027" s="4" t="s">
        <v>11</v>
      </c>
      <c r="D8027" s="4" t="s">
        <v>13</v>
      </c>
      <c r="E8027" s="4" t="s">
        <v>13</v>
      </c>
      <c r="F8027" s="4" t="s">
        <v>13</v>
      </c>
      <c r="G8027" s="4" t="s">
        <v>13</v>
      </c>
    </row>
    <row r="8028" spans="1:8">
      <c r="A8028" t="n">
        <v>80805</v>
      </c>
      <c r="B8028" s="32" t="n">
        <v>46</v>
      </c>
      <c r="C8028" s="7" t="n">
        <v>8</v>
      </c>
      <c r="D8028" s="7" t="n">
        <v>-1.75999999046326</v>
      </c>
      <c r="E8028" s="7" t="n">
        <v>-0.5</v>
      </c>
      <c r="F8028" s="7" t="n">
        <v>-10.6400003433228</v>
      </c>
      <c r="G8028" s="7" t="n">
        <v>215.100006103516</v>
      </c>
    </row>
    <row r="8029" spans="1:8">
      <c r="A8029" t="s">
        <v>4</v>
      </c>
      <c r="B8029" s="4" t="s">
        <v>5</v>
      </c>
      <c r="C8029" s="4" t="s">
        <v>11</v>
      </c>
      <c r="D8029" s="4" t="s">
        <v>7</v>
      </c>
      <c r="E8029" s="4" t="s">
        <v>8</v>
      </c>
      <c r="F8029" s="4" t="s">
        <v>13</v>
      </c>
      <c r="G8029" s="4" t="s">
        <v>13</v>
      </c>
      <c r="H8029" s="4" t="s">
        <v>13</v>
      </c>
    </row>
    <row r="8030" spans="1:8">
      <c r="A8030" t="n">
        <v>80824</v>
      </c>
      <c r="B8030" s="33" t="n">
        <v>48</v>
      </c>
      <c r="C8030" s="7" t="n">
        <v>8</v>
      </c>
      <c r="D8030" s="7" t="n">
        <v>0</v>
      </c>
      <c r="E8030" s="7" t="s">
        <v>63</v>
      </c>
      <c r="F8030" s="7" t="n">
        <v>0</v>
      </c>
      <c r="G8030" s="7" t="n">
        <v>1</v>
      </c>
      <c r="H8030" s="7" t="n">
        <v>0</v>
      </c>
    </row>
    <row r="8031" spans="1:8">
      <c r="A8031" t="s">
        <v>4</v>
      </c>
      <c r="B8031" s="4" t="s">
        <v>5</v>
      </c>
      <c r="C8031" s="4" t="s">
        <v>7</v>
      </c>
      <c r="D8031" s="4" t="s">
        <v>11</v>
      </c>
      <c r="E8031" s="4" t="s">
        <v>8</v>
      </c>
      <c r="F8031" s="4" t="s">
        <v>8</v>
      </c>
      <c r="G8031" s="4" t="s">
        <v>8</v>
      </c>
      <c r="H8031" s="4" t="s">
        <v>8</v>
      </c>
    </row>
    <row r="8032" spans="1:8">
      <c r="A8032" t="n">
        <v>80850</v>
      </c>
      <c r="B8032" s="38" t="n">
        <v>51</v>
      </c>
      <c r="C8032" s="7" t="n">
        <v>3</v>
      </c>
      <c r="D8032" s="7" t="n">
        <v>8</v>
      </c>
      <c r="E8032" s="7" t="s">
        <v>407</v>
      </c>
      <c r="F8032" s="7" t="s">
        <v>276</v>
      </c>
      <c r="G8032" s="7" t="s">
        <v>17</v>
      </c>
      <c r="H8032" s="7" t="s">
        <v>17</v>
      </c>
    </row>
    <row r="8033" spans="1:8">
      <c r="A8033" t="s">
        <v>4</v>
      </c>
      <c r="B8033" s="4" t="s">
        <v>5</v>
      </c>
      <c r="C8033" s="4" t="s">
        <v>7</v>
      </c>
      <c r="D8033" s="4" t="s">
        <v>11</v>
      </c>
      <c r="E8033" s="4" t="s">
        <v>13</v>
      </c>
      <c r="F8033" s="4" t="s">
        <v>11</v>
      </c>
      <c r="G8033" s="4" t="s">
        <v>14</v>
      </c>
      <c r="H8033" s="4" t="s">
        <v>14</v>
      </c>
      <c r="I8033" s="4" t="s">
        <v>11</v>
      </c>
      <c r="J8033" s="4" t="s">
        <v>11</v>
      </c>
      <c r="K8033" s="4" t="s">
        <v>14</v>
      </c>
      <c r="L8033" s="4" t="s">
        <v>14</v>
      </c>
      <c r="M8033" s="4" t="s">
        <v>14</v>
      </c>
      <c r="N8033" s="4" t="s">
        <v>14</v>
      </c>
      <c r="O8033" s="4" t="s">
        <v>8</v>
      </c>
    </row>
    <row r="8034" spans="1:8">
      <c r="A8034" t="n">
        <v>80860</v>
      </c>
      <c r="B8034" s="14" t="n">
        <v>50</v>
      </c>
      <c r="C8034" s="7" t="n">
        <v>0</v>
      </c>
      <c r="D8034" s="7" t="n">
        <v>2203</v>
      </c>
      <c r="E8034" s="7" t="n">
        <v>0.800000011920929</v>
      </c>
      <c r="F8034" s="7" t="n">
        <v>0</v>
      </c>
      <c r="G8034" s="7" t="n">
        <v>0</v>
      </c>
      <c r="H8034" s="7" t="n">
        <v>-1069547520</v>
      </c>
      <c r="I8034" s="7" t="n">
        <v>0</v>
      </c>
      <c r="J8034" s="7" t="n">
        <v>65533</v>
      </c>
      <c r="K8034" s="7" t="n">
        <v>0</v>
      </c>
      <c r="L8034" s="7" t="n">
        <v>0</v>
      </c>
      <c r="M8034" s="7" t="n">
        <v>0</v>
      </c>
      <c r="N8034" s="7" t="n">
        <v>0</v>
      </c>
      <c r="O8034" s="7" t="s">
        <v>17</v>
      </c>
    </row>
    <row r="8035" spans="1:8">
      <c r="A8035" t="s">
        <v>4</v>
      </c>
      <c r="B8035" s="4" t="s">
        <v>5</v>
      </c>
      <c r="C8035" s="4" t="s">
        <v>11</v>
      </c>
    </row>
    <row r="8036" spans="1:8">
      <c r="A8036" t="n">
        <v>80899</v>
      </c>
      <c r="B8036" s="24" t="n">
        <v>16</v>
      </c>
      <c r="C8036" s="7" t="n">
        <v>1000</v>
      </c>
    </row>
    <row r="8037" spans="1:8">
      <c r="A8037" t="s">
        <v>4</v>
      </c>
      <c r="B8037" s="4" t="s">
        <v>5</v>
      </c>
      <c r="C8037" s="4" t="s">
        <v>7</v>
      </c>
      <c r="D8037" s="4" t="s">
        <v>7</v>
      </c>
      <c r="E8037" s="4" t="s">
        <v>13</v>
      </c>
      <c r="F8037" s="4" t="s">
        <v>13</v>
      </c>
      <c r="G8037" s="4" t="s">
        <v>13</v>
      </c>
      <c r="H8037" s="4" t="s">
        <v>11</v>
      </c>
    </row>
    <row r="8038" spans="1:8">
      <c r="A8038" t="n">
        <v>80902</v>
      </c>
      <c r="B8038" s="35" t="n">
        <v>45</v>
      </c>
      <c r="C8038" s="7" t="n">
        <v>2</v>
      </c>
      <c r="D8038" s="7" t="n">
        <v>3</v>
      </c>
      <c r="E8038" s="7" t="n">
        <v>-1.16999995708466</v>
      </c>
      <c r="F8038" s="7" t="n">
        <v>2.6800000667572</v>
      </c>
      <c r="G8038" s="7" t="n">
        <v>-13.039999961853</v>
      </c>
      <c r="H8038" s="7" t="n">
        <v>0</v>
      </c>
    </row>
    <row r="8039" spans="1:8">
      <c r="A8039" t="s">
        <v>4</v>
      </c>
      <c r="B8039" s="4" t="s">
        <v>5</v>
      </c>
      <c r="C8039" s="4" t="s">
        <v>7</v>
      </c>
      <c r="D8039" s="4" t="s">
        <v>7</v>
      </c>
      <c r="E8039" s="4" t="s">
        <v>13</v>
      </c>
      <c r="F8039" s="4" t="s">
        <v>13</v>
      </c>
      <c r="G8039" s="4" t="s">
        <v>13</v>
      </c>
      <c r="H8039" s="4" t="s">
        <v>11</v>
      </c>
      <c r="I8039" s="4" t="s">
        <v>7</v>
      </c>
    </row>
    <row r="8040" spans="1:8">
      <c r="A8040" t="n">
        <v>80919</v>
      </c>
      <c r="B8040" s="35" t="n">
        <v>45</v>
      </c>
      <c r="C8040" s="7" t="n">
        <v>4</v>
      </c>
      <c r="D8040" s="7" t="n">
        <v>3</v>
      </c>
      <c r="E8040" s="7" t="n">
        <v>345.130004882813</v>
      </c>
      <c r="F8040" s="7" t="n">
        <v>232.669998168945</v>
      </c>
      <c r="G8040" s="7" t="n">
        <v>0</v>
      </c>
      <c r="H8040" s="7" t="n">
        <v>0</v>
      </c>
      <c r="I8040" s="7" t="n">
        <v>0</v>
      </c>
    </row>
    <row r="8041" spans="1:8">
      <c r="A8041" t="s">
        <v>4</v>
      </c>
      <c r="B8041" s="4" t="s">
        <v>5</v>
      </c>
      <c r="C8041" s="4" t="s">
        <v>7</v>
      </c>
      <c r="D8041" s="4" t="s">
        <v>7</v>
      </c>
      <c r="E8041" s="4" t="s">
        <v>13</v>
      </c>
      <c r="F8041" s="4" t="s">
        <v>11</v>
      </c>
    </row>
    <row r="8042" spans="1:8">
      <c r="A8042" t="n">
        <v>80937</v>
      </c>
      <c r="B8042" s="35" t="n">
        <v>45</v>
      </c>
      <c r="C8042" s="7" t="n">
        <v>5</v>
      </c>
      <c r="D8042" s="7" t="n">
        <v>3</v>
      </c>
      <c r="E8042" s="7" t="n">
        <v>5.80000019073486</v>
      </c>
      <c r="F8042" s="7" t="n">
        <v>0</v>
      </c>
    </row>
    <row r="8043" spans="1:8">
      <c r="A8043" t="s">
        <v>4</v>
      </c>
      <c r="B8043" s="4" t="s">
        <v>5</v>
      </c>
      <c r="C8043" s="4" t="s">
        <v>7</v>
      </c>
      <c r="D8043" s="4" t="s">
        <v>7</v>
      </c>
      <c r="E8043" s="4" t="s">
        <v>13</v>
      </c>
      <c r="F8043" s="4" t="s">
        <v>11</v>
      </c>
    </row>
    <row r="8044" spans="1:8">
      <c r="A8044" t="n">
        <v>80946</v>
      </c>
      <c r="B8044" s="35" t="n">
        <v>45</v>
      </c>
      <c r="C8044" s="7" t="n">
        <v>11</v>
      </c>
      <c r="D8044" s="7" t="n">
        <v>3</v>
      </c>
      <c r="E8044" s="7" t="n">
        <v>25.7999992370605</v>
      </c>
      <c r="F8044" s="7" t="n">
        <v>0</v>
      </c>
    </row>
    <row r="8045" spans="1:8">
      <c r="A8045" t="s">
        <v>4</v>
      </c>
      <c r="B8045" s="4" t="s">
        <v>5</v>
      </c>
      <c r="C8045" s="4" t="s">
        <v>7</v>
      </c>
      <c r="D8045" s="4" t="s">
        <v>7</v>
      </c>
      <c r="E8045" s="4" t="s">
        <v>13</v>
      </c>
      <c r="F8045" s="4" t="s">
        <v>13</v>
      </c>
      <c r="G8045" s="4" t="s">
        <v>13</v>
      </c>
      <c r="H8045" s="4" t="s">
        <v>11</v>
      </c>
    </row>
    <row r="8046" spans="1:8">
      <c r="A8046" t="n">
        <v>80955</v>
      </c>
      <c r="B8046" s="35" t="n">
        <v>45</v>
      </c>
      <c r="C8046" s="7" t="n">
        <v>2</v>
      </c>
      <c r="D8046" s="7" t="n">
        <v>3</v>
      </c>
      <c r="E8046" s="7" t="n">
        <v>-1.36000001430511</v>
      </c>
      <c r="F8046" s="7" t="n">
        <v>0.0599999986588955</v>
      </c>
      <c r="G8046" s="7" t="n">
        <v>-10.8400001525879</v>
      </c>
      <c r="H8046" s="7" t="n">
        <v>7000</v>
      </c>
    </row>
    <row r="8047" spans="1:8">
      <c r="A8047" t="s">
        <v>4</v>
      </c>
      <c r="B8047" s="4" t="s">
        <v>5</v>
      </c>
      <c r="C8047" s="4" t="s">
        <v>7</v>
      </c>
      <c r="D8047" s="4" t="s">
        <v>7</v>
      </c>
      <c r="E8047" s="4" t="s">
        <v>13</v>
      </c>
      <c r="F8047" s="4" t="s">
        <v>13</v>
      </c>
      <c r="G8047" s="4" t="s">
        <v>13</v>
      </c>
      <c r="H8047" s="4" t="s">
        <v>11</v>
      </c>
      <c r="I8047" s="4" t="s">
        <v>7</v>
      </c>
    </row>
    <row r="8048" spans="1:8">
      <c r="A8048" t="n">
        <v>80972</v>
      </c>
      <c r="B8048" s="35" t="n">
        <v>45</v>
      </c>
      <c r="C8048" s="7" t="n">
        <v>4</v>
      </c>
      <c r="D8048" s="7" t="n">
        <v>3</v>
      </c>
      <c r="E8048" s="7" t="n">
        <v>12.6199998855591</v>
      </c>
      <c r="F8048" s="7" t="n">
        <v>213.270004272461</v>
      </c>
      <c r="G8048" s="7" t="n">
        <v>0</v>
      </c>
      <c r="H8048" s="7" t="n">
        <v>7000</v>
      </c>
      <c r="I8048" s="7" t="n">
        <v>1</v>
      </c>
    </row>
    <row r="8049" spans="1:15">
      <c r="A8049" t="s">
        <v>4</v>
      </c>
      <c r="B8049" s="4" t="s">
        <v>5</v>
      </c>
      <c r="C8049" s="4" t="s">
        <v>7</v>
      </c>
      <c r="D8049" s="4" t="s">
        <v>7</v>
      </c>
      <c r="E8049" s="4" t="s">
        <v>13</v>
      </c>
      <c r="F8049" s="4" t="s">
        <v>11</v>
      </c>
    </row>
    <row r="8050" spans="1:15">
      <c r="A8050" t="n">
        <v>80990</v>
      </c>
      <c r="B8050" s="35" t="n">
        <v>45</v>
      </c>
      <c r="C8050" s="7" t="n">
        <v>5</v>
      </c>
      <c r="D8050" s="7" t="n">
        <v>3</v>
      </c>
      <c r="E8050" s="7" t="n">
        <v>4.80000019073486</v>
      </c>
      <c r="F8050" s="7" t="n">
        <v>7000</v>
      </c>
    </row>
    <row r="8051" spans="1:15">
      <c r="A8051" t="s">
        <v>4</v>
      </c>
      <c r="B8051" s="4" t="s">
        <v>5</v>
      </c>
      <c r="C8051" s="4" t="s">
        <v>7</v>
      </c>
      <c r="D8051" s="4" t="s">
        <v>11</v>
      </c>
      <c r="E8051" s="4" t="s">
        <v>13</v>
      </c>
    </row>
    <row r="8052" spans="1:15">
      <c r="A8052" t="n">
        <v>80999</v>
      </c>
      <c r="B8052" s="17" t="n">
        <v>58</v>
      </c>
      <c r="C8052" s="7" t="n">
        <v>100</v>
      </c>
      <c r="D8052" s="7" t="n">
        <v>1000</v>
      </c>
      <c r="E8052" s="7" t="n">
        <v>1</v>
      </c>
    </row>
    <row r="8053" spans="1:15">
      <c r="A8053" t="s">
        <v>4</v>
      </c>
      <c r="B8053" s="4" t="s">
        <v>5</v>
      </c>
      <c r="C8053" s="4" t="s">
        <v>7</v>
      </c>
      <c r="D8053" s="4" t="s">
        <v>11</v>
      </c>
    </row>
    <row r="8054" spans="1:15">
      <c r="A8054" t="n">
        <v>81007</v>
      </c>
      <c r="B8054" s="17" t="n">
        <v>58</v>
      </c>
      <c r="C8054" s="7" t="n">
        <v>255</v>
      </c>
      <c r="D8054" s="7" t="n">
        <v>0</v>
      </c>
    </row>
    <row r="8055" spans="1:15">
      <c r="A8055" t="s">
        <v>4</v>
      </c>
      <c r="B8055" s="4" t="s">
        <v>5</v>
      </c>
      <c r="C8055" s="4" t="s">
        <v>7</v>
      </c>
      <c r="D8055" s="4" t="s">
        <v>11</v>
      </c>
    </row>
    <row r="8056" spans="1:15">
      <c r="A8056" t="n">
        <v>81011</v>
      </c>
      <c r="B8056" s="35" t="n">
        <v>45</v>
      </c>
      <c r="C8056" s="7" t="n">
        <v>7</v>
      </c>
      <c r="D8056" s="7" t="n">
        <v>255</v>
      </c>
    </row>
    <row r="8057" spans="1:15">
      <c r="A8057" t="s">
        <v>4</v>
      </c>
      <c r="B8057" s="4" t="s">
        <v>5</v>
      </c>
      <c r="C8057" s="4" t="s">
        <v>7</v>
      </c>
      <c r="D8057" s="4" t="s">
        <v>11</v>
      </c>
      <c r="E8057" s="4" t="s">
        <v>13</v>
      </c>
    </row>
    <row r="8058" spans="1:15">
      <c r="A8058" t="n">
        <v>81015</v>
      </c>
      <c r="B8058" s="17" t="n">
        <v>58</v>
      </c>
      <c r="C8058" s="7" t="n">
        <v>101</v>
      </c>
      <c r="D8058" s="7" t="n">
        <v>500</v>
      </c>
      <c r="E8058" s="7" t="n">
        <v>1</v>
      </c>
    </row>
    <row r="8059" spans="1:15">
      <c r="A8059" t="s">
        <v>4</v>
      </c>
      <c r="B8059" s="4" t="s">
        <v>5</v>
      </c>
      <c r="C8059" s="4" t="s">
        <v>7</v>
      </c>
      <c r="D8059" s="4" t="s">
        <v>11</v>
      </c>
    </row>
    <row r="8060" spans="1:15">
      <c r="A8060" t="n">
        <v>81023</v>
      </c>
      <c r="B8060" s="17" t="n">
        <v>58</v>
      </c>
      <c r="C8060" s="7" t="n">
        <v>254</v>
      </c>
      <c r="D8060" s="7" t="n">
        <v>0</v>
      </c>
    </row>
    <row r="8061" spans="1:15">
      <c r="A8061" t="s">
        <v>4</v>
      </c>
      <c r="B8061" s="4" t="s">
        <v>5</v>
      </c>
      <c r="C8061" s="4" t="s">
        <v>7</v>
      </c>
    </row>
    <row r="8062" spans="1:15">
      <c r="A8062" t="n">
        <v>81027</v>
      </c>
      <c r="B8062" s="31" t="n">
        <v>116</v>
      </c>
      <c r="C8062" s="7" t="n">
        <v>0</v>
      </c>
    </row>
    <row r="8063" spans="1:15">
      <c r="A8063" t="s">
        <v>4</v>
      </c>
      <c r="B8063" s="4" t="s">
        <v>5</v>
      </c>
      <c r="C8063" s="4" t="s">
        <v>7</v>
      </c>
      <c r="D8063" s="4" t="s">
        <v>11</v>
      </c>
    </row>
    <row r="8064" spans="1:15">
      <c r="A8064" t="n">
        <v>81029</v>
      </c>
      <c r="B8064" s="31" t="n">
        <v>116</v>
      </c>
      <c r="C8064" s="7" t="n">
        <v>2</v>
      </c>
      <c r="D8064" s="7" t="n">
        <v>1</v>
      </c>
    </row>
    <row r="8065" spans="1:6">
      <c r="A8065" t="s">
        <v>4</v>
      </c>
      <c r="B8065" s="4" t="s">
        <v>5</v>
      </c>
      <c r="C8065" s="4" t="s">
        <v>7</v>
      </c>
      <c r="D8065" s="4" t="s">
        <v>14</v>
      </c>
    </row>
    <row r="8066" spans="1:6">
      <c r="A8066" t="n">
        <v>81033</v>
      </c>
      <c r="B8066" s="31" t="n">
        <v>116</v>
      </c>
      <c r="C8066" s="7" t="n">
        <v>5</v>
      </c>
      <c r="D8066" s="7" t="n">
        <v>1092616192</v>
      </c>
    </row>
    <row r="8067" spans="1:6">
      <c r="A8067" t="s">
        <v>4</v>
      </c>
      <c r="B8067" s="4" t="s">
        <v>5</v>
      </c>
      <c r="C8067" s="4" t="s">
        <v>7</v>
      </c>
      <c r="D8067" s="4" t="s">
        <v>11</v>
      </c>
    </row>
    <row r="8068" spans="1:6">
      <c r="A8068" t="n">
        <v>81039</v>
      </c>
      <c r="B8068" s="31" t="n">
        <v>116</v>
      </c>
      <c r="C8068" s="7" t="n">
        <v>6</v>
      </c>
      <c r="D8068" s="7" t="n">
        <v>1</v>
      </c>
    </row>
    <row r="8069" spans="1:6">
      <c r="A8069" t="s">
        <v>4</v>
      </c>
      <c r="B8069" s="4" t="s">
        <v>5</v>
      </c>
      <c r="C8069" s="4" t="s">
        <v>7</v>
      </c>
      <c r="D8069" s="4" t="s">
        <v>7</v>
      </c>
      <c r="E8069" s="4" t="s">
        <v>13</v>
      </c>
      <c r="F8069" s="4" t="s">
        <v>13</v>
      </c>
      <c r="G8069" s="4" t="s">
        <v>13</v>
      </c>
      <c r="H8069" s="4" t="s">
        <v>11</v>
      </c>
    </row>
    <row r="8070" spans="1:6">
      <c r="A8070" t="n">
        <v>81043</v>
      </c>
      <c r="B8070" s="35" t="n">
        <v>45</v>
      </c>
      <c r="C8070" s="7" t="n">
        <v>2</v>
      </c>
      <c r="D8070" s="7" t="n">
        <v>3</v>
      </c>
      <c r="E8070" s="7" t="n">
        <v>-1.80999994277954</v>
      </c>
      <c r="F8070" s="7" t="n">
        <v>0.259999990463257</v>
      </c>
      <c r="G8070" s="7" t="n">
        <v>-10.7200002670288</v>
      </c>
      <c r="H8070" s="7" t="n">
        <v>0</v>
      </c>
    </row>
    <row r="8071" spans="1:6">
      <c r="A8071" t="s">
        <v>4</v>
      </c>
      <c r="B8071" s="4" t="s">
        <v>5</v>
      </c>
      <c r="C8071" s="4" t="s">
        <v>7</v>
      </c>
      <c r="D8071" s="4" t="s">
        <v>7</v>
      </c>
      <c r="E8071" s="4" t="s">
        <v>13</v>
      </c>
      <c r="F8071" s="4" t="s">
        <v>13</v>
      </c>
      <c r="G8071" s="4" t="s">
        <v>13</v>
      </c>
      <c r="H8071" s="4" t="s">
        <v>11</v>
      </c>
      <c r="I8071" s="4" t="s">
        <v>7</v>
      </c>
    </row>
    <row r="8072" spans="1:6">
      <c r="A8072" t="n">
        <v>81060</v>
      </c>
      <c r="B8072" s="35" t="n">
        <v>45</v>
      </c>
      <c r="C8072" s="7" t="n">
        <v>4</v>
      </c>
      <c r="D8072" s="7" t="n">
        <v>3</v>
      </c>
      <c r="E8072" s="7" t="n">
        <v>0.219999998807907</v>
      </c>
      <c r="F8072" s="7" t="n">
        <v>195.970001220703</v>
      </c>
      <c r="G8072" s="7" t="n">
        <v>0</v>
      </c>
      <c r="H8072" s="7" t="n">
        <v>0</v>
      </c>
      <c r="I8072" s="7" t="n">
        <v>0</v>
      </c>
    </row>
    <row r="8073" spans="1:6">
      <c r="A8073" t="s">
        <v>4</v>
      </c>
      <c r="B8073" s="4" t="s">
        <v>5</v>
      </c>
      <c r="C8073" s="4" t="s">
        <v>7</v>
      </c>
      <c r="D8073" s="4" t="s">
        <v>7</v>
      </c>
      <c r="E8073" s="4" t="s">
        <v>13</v>
      </c>
      <c r="F8073" s="4" t="s">
        <v>11</v>
      </c>
    </row>
    <row r="8074" spans="1:6">
      <c r="A8074" t="n">
        <v>81078</v>
      </c>
      <c r="B8074" s="35" t="n">
        <v>45</v>
      </c>
      <c r="C8074" s="7" t="n">
        <v>5</v>
      </c>
      <c r="D8074" s="7" t="n">
        <v>3</v>
      </c>
      <c r="E8074" s="7" t="n">
        <v>1.5</v>
      </c>
      <c r="F8074" s="7" t="n">
        <v>0</v>
      </c>
    </row>
    <row r="8075" spans="1:6">
      <c r="A8075" t="s">
        <v>4</v>
      </c>
      <c r="B8075" s="4" t="s">
        <v>5</v>
      </c>
      <c r="C8075" s="4" t="s">
        <v>7</v>
      </c>
      <c r="D8075" s="4" t="s">
        <v>7</v>
      </c>
      <c r="E8075" s="4" t="s">
        <v>13</v>
      </c>
      <c r="F8075" s="4" t="s">
        <v>11</v>
      </c>
    </row>
    <row r="8076" spans="1:6">
      <c r="A8076" t="n">
        <v>81087</v>
      </c>
      <c r="B8076" s="35" t="n">
        <v>45</v>
      </c>
      <c r="C8076" s="7" t="n">
        <v>11</v>
      </c>
      <c r="D8076" s="7" t="n">
        <v>3</v>
      </c>
      <c r="E8076" s="7" t="n">
        <v>25.7999992370605</v>
      </c>
      <c r="F8076" s="7" t="n">
        <v>0</v>
      </c>
    </row>
    <row r="8077" spans="1:6">
      <c r="A8077" t="s">
        <v>4</v>
      </c>
      <c r="B8077" s="4" t="s">
        <v>5</v>
      </c>
      <c r="C8077" s="4" t="s">
        <v>7</v>
      </c>
      <c r="D8077" s="4" t="s">
        <v>7</v>
      </c>
      <c r="E8077" s="4" t="s">
        <v>13</v>
      </c>
      <c r="F8077" s="4" t="s">
        <v>13</v>
      </c>
      <c r="G8077" s="4" t="s">
        <v>13</v>
      </c>
      <c r="H8077" s="4" t="s">
        <v>11</v>
      </c>
      <c r="I8077" s="4" t="s">
        <v>7</v>
      </c>
    </row>
    <row r="8078" spans="1:6">
      <c r="A8078" t="n">
        <v>81096</v>
      </c>
      <c r="B8078" s="35" t="n">
        <v>45</v>
      </c>
      <c r="C8078" s="7" t="n">
        <v>4</v>
      </c>
      <c r="D8078" s="7" t="n">
        <v>3</v>
      </c>
      <c r="E8078" s="7" t="n">
        <v>3.57999992370605</v>
      </c>
      <c r="F8078" s="7" t="n">
        <v>178.149993896484</v>
      </c>
      <c r="G8078" s="7" t="n">
        <v>0</v>
      </c>
      <c r="H8078" s="7" t="n">
        <v>20000</v>
      </c>
      <c r="I8078" s="7" t="n">
        <v>0</v>
      </c>
    </row>
    <row r="8079" spans="1:6">
      <c r="A8079" t="s">
        <v>4</v>
      </c>
      <c r="B8079" s="4" t="s">
        <v>5</v>
      </c>
      <c r="C8079" s="4" t="s">
        <v>8</v>
      </c>
      <c r="D8079" s="4" t="s">
        <v>8</v>
      </c>
    </row>
    <row r="8080" spans="1:6">
      <c r="A8080" t="n">
        <v>81114</v>
      </c>
      <c r="B8080" s="46" t="n">
        <v>70</v>
      </c>
      <c r="C8080" s="7" t="s">
        <v>478</v>
      </c>
      <c r="D8080" s="7" t="s">
        <v>420</v>
      </c>
    </row>
    <row r="8081" spans="1:9">
      <c r="A8081" t="s">
        <v>4</v>
      </c>
      <c r="B8081" s="4" t="s">
        <v>5</v>
      </c>
      <c r="C8081" s="4" t="s">
        <v>7</v>
      </c>
      <c r="D8081" s="4" t="s">
        <v>11</v>
      </c>
    </row>
    <row r="8082" spans="1:9">
      <c r="A8082" t="n">
        <v>81129</v>
      </c>
      <c r="B8082" s="17" t="n">
        <v>58</v>
      </c>
      <c r="C8082" s="7" t="n">
        <v>255</v>
      </c>
      <c r="D8082" s="7" t="n">
        <v>0</v>
      </c>
    </row>
    <row r="8083" spans="1:9">
      <c r="A8083" t="s">
        <v>4</v>
      </c>
      <c r="B8083" s="4" t="s">
        <v>5</v>
      </c>
      <c r="C8083" s="4" t="s">
        <v>7</v>
      </c>
      <c r="D8083" s="4" t="s">
        <v>11</v>
      </c>
      <c r="E8083" s="4" t="s">
        <v>8</v>
      </c>
    </row>
    <row r="8084" spans="1:9">
      <c r="A8084" t="n">
        <v>81133</v>
      </c>
      <c r="B8084" s="38" t="n">
        <v>51</v>
      </c>
      <c r="C8084" s="7" t="n">
        <v>4</v>
      </c>
      <c r="D8084" s="7" t="n">
        <v>8</v>
      </c>
      <c r="E8084" s="7" t="s">
        <v>453</v>
      </c>
    </row>
    <row r="8085" spans="1:9">
      <c r="A8085" t="s">
        <v>4</v>
      </c>
      <c r="B8085" s="4" t="s">
        <v>5</v>
      </c>
      <c r="C8085" s="4" t="s">
        <v>11</v>
      </c>
    </row>
    <row r="8086" spans="1:9">
      <c r="A8086" t="n">
        <v>81147</v>
      </c>
      <c r="B8086" s="24" t="n">
        <v>16</v>
      </c>
      <c r="C8086" s="7" t="n">
        <v>0</v>
      </c>
    </row>
    <row r="8087" spans="1:9">
      <c r="A8087" t="s">
        <v>4</v>
      </c>
      <c r="B8087" s="4" t="s">
        <v>5</v>
      </c>
      <c r="C8087" s="4" t="s">
        <v>11</v>
      </c>
      <c r="D8087" s="4" t="s">
        <v>7</v>
      </c>
      <c r="E8087" s="4" t="s">
        <v>14</v>
      </c>
      <c r="F8087" s="4" t="s">
        <v>79</v>
      </c>
      <c r="G8087" s="4" t="s">
        <v>7</v>
      </c>
      <c r="H8087" s="4" t="s">
        <v>7</v>
      </c>
      <c r="I8087" s="4" t="s">
        <v>7</v>
      </c>
      <c r="J8087" s="4" t="s">
        <v>14</v>
      </c>
      <c r="K8087" s="4" t="s">
        <v>79</v>
      </c>
      <c r="L8087" s="4" t="s">
        <v>7</v>
      </c>
      <c r="M8087" s="4" t="s">
        <v>7</v>
      </c>
    </row>
    <row r="8088" spans="1:9">
      <c r="A8088" t="n">
        <v>81150</v>
      </c>
      <c r="B8088" s="39" t="n">
        <v>26</v>
      </c>
      <c r="C8088" s="7" t="n">
        <v>8</v>
      </c>
      <c r="D8088" s="7" t="n">
        <v>17</v>
      </c>
      <c r="E8088" s="7" t="n">
        <v>60486</v>
      </c>
      <c r="F8088" s="7" t="s">
        <v>694</v>
      </c>
      <c r="G8088" s="7" t="n">
        <v>2</v>
      </c>
      <c r="H8088" s="7" t="n">
        <v>3</v>
      </c>
      <c r="I8088" s="7" t="n">
        <v>17</v>
      </c>
      <c r="J8088" s="7" t="n">
        <v>60487</v>
      </c>
      <c r="K8088" s="7" t="s">
        <v>695</v>
      </c>
      <c r="L8088" s="7" t="n">
        <v>2</v>
      </c>
      <c r="M8088" s="7" t="n">
        <v>0</v>
      </c>
    </row>
    <row r="8089" spans="1:9">
      <c r="A8089" t="s">
        <v>4</v>
      </c>
      <c r="B8089" s="4" t="s">
        <v>5</v>
      </c>
    </row>
    <row r="8090" spans="1:9">
      <c r="A8090" t="n">
        <v>81328</v>
      </c>
      <c r="B8090" s="40" t="n">
        <v>28</v>
      </c>
    </row>
    <row r="8091" spans="1:9">
      <c r="A8091" t="s">
        <v>4</v>
      </c>
      <c r="B8091" s="4" t="s">
        <v>5</v>
      </c>
      <c r="C8091" s="4" t="s">
        <v>7</v>
      </c>
      <c r="D8091" s="4" t="s">
        <v>11</v>
      </c>
      <c r="E8091" s="4" t="s">
        <v>11</v>
      </c>
      <c r="F8091" s="4" t="s">
        <v>7</v>
      </c>
    </row>
    <row r="8092" spans="1:9">
      <c r="A8092" t="n">
        <v>81329</v>
      </c>
      <c r="B8092" s="43" t="n">
        <v>25</v>
      </c>
      <c r="C8092" s="7" t="n">
        <v>1</v>
      </c>
      <c r="D8092" s="7" t="n">
        <v>60</v>
      </c>
      <c r="E8092" s="7" t="n">
        <v>640</v>
      </c>
      <c r="F8092" s="7" t="n">
        <v>1</v>
      </c>
    </row>
    <row r="8093" spans="1:9">
      <c r="A8093" t="s">
        <v>4</v>
      </c>
      <c r="B8093" s="4" t="s">
        <v>5</v>
      </c>
      <c r="C8093" s="4" t="s">
        <v>7</v>
      </c>
      <c r="D8093" s="4" t="s">
        <v>11</v>
      </c>
      <c r="E8093" s="4" t="s">
        <v>8</v>
      </c>
    </row>
    <row r="8094" spans="1:9">
      <c r="A8094" t="n">
        <v>81336</v>
      </c>
      <c r="B8094" s="38" t="n">
        <v>51</v>
      </c>
      <c r="C8094" s="7" t="n">
        <v>4</v>
      </c>
      <c r="D8094" s="7" t="n">
        <v>0</v>
      </c>
      <c r="E8094" s="7" t="s">
        <v>240</v>
      </c>
    </row>
    <row r="8095" spans="1:9">
      <c r="A8095" t="s">
        <v>4</v>
      </c>
      <c r="B8095" s="4" t="s">
        <v>5</v>
      </c>
      <c r="C8095" s="4" t="s">
        <v>11</v>
      </c>
    </row>
    <row r="8096" spans="1:9">
      <c r="A8096" t="n">
        <v>81350</v>
      </c>
      <c r="B8096" s="24" t="n">
        <v>16</v>
      </c>
      <c r="C8096" s="7" t="n">
        <v>0</v>
      </c>
    </row>
    <row r="8097" spans="1:13">
      <c r="A8097" t="s">
        <v>4</v>
      </c>
      <c r="B8097" s="4" t="s">
        <v>5</v>
      </c>
      <c r="C8097" s="4" t="s">
        <v>11</v>
      </c>
      <c r="D8097" s="4" t="s">
        <v>7</v>
      </c>
      <c r="E8097" s="4" t="s">
        <v>14</v>
      </c>
      <c r="F8097" s="4" t="s">
        <v>79</v>
      </c>
      <c r="G8097" s="4" t="s">
        <v>7</v>
      </c>
      <c r="H8097" s="4" t="s">
        <v>7</v>
      </c>
      <c r="I8097" s="4" t="s">
        <v>7</v>
      </c>
      <c r="J8097" s="4" t="s">
        <v>14</v>
      </c>
      <c r="K8097" s="4" t="s">
        <v>79</v>
      </c>
      <c r="L8097" s="4" t="s">
        <v>7</v>
      </c>
      <c r="M8097" s="4" t="s">
        <v>7</v>
      </c>
      <c r="N8097" s="4" t="s">
        <v>7</v>
      </c>
      <c r="O8097" s="4" t="s">
        <v>14</v>
      </c>
      <c r="P8097" s="4" t="s">
        <v>79</v>
      </c>
      <c r="Q8097" s="4" t="s">
        <v>7</v>
      </c>
      <c r="R8097" s="4" t="s">
        <v>7</v>
      </c>
    </row>
    <row r="8098" spans="1:13">
      <c r="A8098" t="n">
        <v>81353</v>
      </c>
      <c r="B8098" s="39" t="n">
        <v>26</v>
      </c>
      <c r="C8098" s="7" t="n">
        <v>0</v>
      </c>
      <c r="D8098" s="7" t="n">
        <v>17</v>
      </c>
      <c r="E8098" s="7" t="n">
        <v>60317</v>
      </c>
      <c r="F8098" s="7" t="s">
        <v>487</v>
      </c>
      <c r="G8098" s="7" t="n">
        <v>2</v>
      </c>
      <c r="H8098" s="7" t="n">
        <v>3</v>
      </c>
      <c r="I8098" s="7" t="n">
        <v>17</v>
      </c>
      <c r="J8098" s="7" t="n">
        <v>60380</v>
      </c>
      <c r="K8098" s="7" t="s">
        <v>569</v>
      </c>
      <c r="L8098" s="7" t="n">
        <v>2</v>
      </c>
      <c r="M8098" s="7" t="n">
        <v>3</v>
      </c>
      <c r="N8098" s="7" t="n">
        <v>17</v>
      </c>
      <c r="O8098" s="7" t="n">
        <v>60319</v>
      </c>
      <c r="P8098" s="7" t="s">
        <v>489</v>
      </c>
      <c r="Q8098" s="7" t="n">
        <v>2</v>
      </c>
      <c r="R8098" s="7" t="n">
        <v>0</v>
      </c>
    </row>
    <row r="8099" spans="1:13">
      <c r="A8099" t="s">
        <v>4</v>
      </c>
      <c r="B8099" s="4" t="s">
        <v>5</v>
      </c>
    </row>
    <row r="8100" spans="1:13">
      <c r="A8100" t="n">
        <v>81595</v>
      </c>
      <c r="B8100" s="40" t="n">
        <v>28</v>
      </c>
    </row>
    <row r="8101" spans="1:13">
      <c r="A8101" t="s">
        <v>4</v>
      </c>
      <c r="B8101" s="4" t="s">
        <v>5</v>
      </c>
      <c r="C8101" s="4" t="s">
        <v>7</v>
      </c>
      <c r="D8101" s="4" t="s">
        <v>11</v>
      </c>
      <c r="E8101" s="4" t="s">
        <v>11</v>
      </c>
      <c r="F8101" s="4" t="s">
        <v>7</v>
      </c>
    </row>
    <row r="8102" spans="1:13">
      <c r="A8102" t="n">
        <v>81596</v>
      </c>
      <c r="B8102" s="43" t="n">
        <v>25</v>
      </c>
      <c r="C8102" s="7" t="n">
        <v>1</v>
      </c>
      <c r="D8102" s="7" t="n">
        <v>65535</v>
      </c>
      <c r="E8102" s="7" t="n">
        <v>65535</v>
      </c>
      <c r="F8102" s="7" t="n">
        <v>0</v>
      </c>
    </row>
    <row r="8103" spans="1:13">
      <c r="A8103" t="s">
        <v>4</v>
      </c>
      <c r="B8103" s="4" t="s">
        <v>5</v>
      </c>
      <c r="C8103" s="4" t="s">
        <v>11</v>
      </c>
      <c r="D8103" s="4" t="s">
        <v>11</v>
      </c>
      <c r="E8103" s="4" t="s">
        <v>11</v>
      </c>
    </row>
    <row r="8104" spans="1:13">
      <c r="A8104" t="n">
        <v>81603</v>
      </c>
      <c r="B8104" s="48" t="n">
        <v>61</v>
      </c>
      <c r="C8104" s="7" t="n">
        <v>0</v>
      </c>
      <c r="D8104" s="7" t="n">
        <v>8</v>
      </c>
      <c r="E8104" s="7" t="n">
        <v>1000</v>
      </c>
    </row>
    <row r="8105" spans="1:13">
      <c r="A8105" t="s">
        <v>4</v>
      </c>
      <c r="B8105" s="4" t="s">
        <v>5</v>
      </c>
      <c r="C8105" s="4" t="s">
        <v>11</v>
      </c>
      <c r="D8105" s="4" t="s">
        <v>11</v>
      </c>
      <c r="E8105" s="4" t="s">
        <v>11</v>
      </c>
    </row>
    <row r="8106" spans="1:13">
      <c r="A8106" t="n">
        <v>81610</v>
      </c>
      <c r="B8106" s="48" t="n">
        <v>61</v>
      </c>
      <c r="C8106" s="7" t="n">
        <v>8</v>
      </c>
      <c r="D8106" s="7" t="n">
        <v>0</v>
      </c>
      <c r="E8106" s="7" t="n">
        <v>1000</v>
      </c>
    </row>
    <row r="8107" spans="1:13">
      <c r="A8107" t="s">
        <v>4</v>
      </c>
      <c r="B8107" s="4" t="s">
        <v>5</v>
      </c>
      <c r="C8107" s="4" t="s">
        <v>11</v>
      </c>
    </row>
    <row r="8108" spans="1:13">
      <c r="A8108" t="n">
        <v>81617</v>
      </c>
      <c r="B8108" s="24" t="n">
        <v>16</v>
      </c>
      <c r="C8108" s="7" t="n">
        <v>300</v>
      </c>
    </row>
    <row r="8109" spans="1:13">
      <c r="A8109" t="s">
        <v>4</v>
      </c>
      <c r="B8109" s="4" t="s">
        <v>5</v>
      </c>
      <c r="C8109" s="4" t="s">
        <v>7</v>
      </c>
      <c r="D8109" s="4" t="s">
        <v>11</v>
      </c>
      <c r="E8109" s="4" t="s">
        <v>8</v>
      </c>
    </row>
    <row r="8110" spans="1:13">
      <c r="A8110" t="n">
        <v>81620</v>
      </c>
      <c r="B8110" s="38" t="n">
        <v>51</v>
      </c>
      <c r="C8110" s="7" t="n">
        <v>4</v>
      </c>
      <c r="D8110" s="7" t="n">
        <v>8</v>
      </c>
      <c r="E8110" s="7" t="s">
        <v>696</v>
      </c>
    </row>
    <row r="8111" spans="1:13">
      <c r="A8111" t="s">
        <v>4</v>
      </c>
      <c r="B8111" s="4" t="s">
        <v>5</v>
      </c>
      <c r="C8111" s="4" t="s">
        <v>11</v>
      </c>
    </row>
    <row r="8112" spans="1:13">
      <c r="A8112" t="n">
        <v>81633</v>
      </c>
      <c r="B8112" s="24" t="n">
        <v>16</v>
      </c>
      <c r="C8112" s="7" t="n">
        <v>0</v>
      </c>
    </row>
    <row r="8113" spans="1:18">
      <c r="A8113" t="s">
        <v>4</v>
      </c>
      <c r="B8113" s="4" t="s">
        <v>5</v>
      </c>
      <c r="C8113" s="4" t="s">
        <v>11</v>
      </c>
      <c r="D8113" s="4" t="s">
        <v>7</v>
      </c>
      <c r="E8113" s="4" t="s">
        <v>14</v>
      </c>
      <c r="F8113" s="4" t="s">
        <v>79</v>
      </c>
      <c r="G8113" s="4" t="s">
        <v>7</v>
      </c>
      <c r="H8113" s="4" t="s">
        <v>7</v>
      </c>
      <c r="I8113" s="4" t="s">
        <v>7</v>
      </c>
      <c r="J8113" s="4" t="s">
        <v>14</v>
      </c>
      <c r="K8113" s="4" t="s">
        <v>79</v>
      </c>
      <c r="L8113" s="4" t="s">
        <v>7</v>
      </c>
      <c r="M8113" s="4" t="s">
        <v>7</v>
      </c>
    </row>
    <row r="8114" spans="1:18">
      <c r="A8114" t="n">
        <v>81636</v>
      </c>
      <c r="B8114" s="39" t="n">
        <v>26</v>
      </c>
      <c r="C8114" s="7" t="n">
        <v>8</v>
      </c>
      <c r="D8114" s="7" t="n">
        <v>17</v>
      </c>
      <c r="E8114" s="7" t="n">
        <v>60488</v>
      </c>
      <c r="F8114" s="7" t="s">
        <v>697</v>
      </c>
      <c r="G8114" s="7" t="n">
        <v>2</v>
      </c>
      <c r="H8114" s="7" t="n">
        <v>3</v>
      </c>
      <c r="I8114" s="7" t="n">
        <v>17</v>
      </c>
      <c r="J8114" s="7" t="n">
        <v>60489</v>
      </c>
      <c r="K8114" s="7" t="s">
        <v>698</v>
      </c>
      <c r="L8114" s="7" t="n">
        <v>2</v>
      </c>
      <c r="M8114" s="7" t="n">
        <v>0</v>
      </c>
    </row>
    <row r="8115" spans="1:18">
      <c r="A8115" t="s">
        <v>4</v>
      </c>
      <c r="B8115" s="4" t="s">
        <v>5</v>
      </c>
    </row>
    <row r="8116" spans="1:18">
      <c r="A8116" t="n">
        <v>81782</v>
      </c>
      <c r="B8116" s="40" t="n">
        <v>28</v>
      </c>
    </row>
    <row r="8117" spans="1:18">
      <c r="A8117" t="s">
        <v>4</v>
      </c>
      <c r="B8117" s="4" t="s">
        <v>5</v>
      </c>
      <c r="C8117" s="4" t="s">
        <v>11</v>
      </c>
      <c r="D8117" s="4" t="s">
        <v>7</v>
      </c>
    </row>
    <row r="8118" spans="1:18">
      <c r="A8118" t="n">
        <v>81783</v>
      </c>
      <c r="B8118" s="44" t="n">
        <v>89</v>
      </c>
      <c r="C8118" s="7" t="n">
        <v>65533</v>
      </c>
      <c r="D8118" s="7" t="n">
        <v>1</v>
      </c>
    </row>
    <row r="8119" spans="1:18">
      <c r="A8119" t="s">
        <v>4</v>
      </c>
      <c r="B8119" s="4" t="s">
        <v>5</v>
      </c>
      <c r="C8119" s="4" t="s">
        <v>7</v>
      </c>
      <c r="D8119" s="4" t="s">
        <v>11</v>
      </c>
      <c r="E8119" s="4" t="s">
        <v>13</v>
      </c>
    </row>
    <row r="8120" spans="1:18">
      <c r="A8120" t="n">
        <v>81787</v>
      </c>
      <c r="B8120" s="17" t="n">
        <v>58</v>
      </c>
      <c r="C8120" s="7" t="n">
        <v>101</v>
      </c>
      <c r="D8120" s="7" t="n">
        <v>500</v>
      </c>
      <c r="E8120" s="7" t="n">
        <v>1</v>
      </c>
    </row>
    <row r="8121" spans="1:18">
      <c r="A8121" t="s">
        <v>4</v>
      </c>
      <c r="B8121" s="4" t="s">
        <v>5</v>
      </c>
      <c r="C8121" s="4" t="s">
        <v>7</v>
      </c>
      <c r="D8121" s="4" t="s">
        <v>11</v>
      </c>
    </row>
    <row r="8122" spans="1:18">
      <c r="A8122" t="n">
        <v>81795</v>
      </c>
      <c r="B8122" s="17" t="n">
        <v>58</v>
      </c>
      <c r="C8122" s="7" t="n">
        <v>254</v>
      </c>
      <c r="D8122" s="7" t="n">
        <v>0</v>
      </c>
    </row>
    <row r="8123" spans="1:18">
      <c r="A8123" t="s">
        <v>4</v>
      </c>
      <c r="B8123" s="4" t="s">
        <v>5</v>
      </c>
      <c r="C8123" s="4" t="s">
        <v>7</v>
      </c>
      <c r="D8123" s="4" t="s">
        <v>7</v>
      </c>
      <c r="E8123" s="4" t="s">
        <v>13</v>
      </c>
      <c r="F8123" s="4" t="s">
        <v>13</v>
      </c>
      <c r="G8123" s="4" t="s">
        <v>13</v>
      </c>
      <c r="H8123" s="4" t="s">
        <v>11</v>
      </c>
    </row>
    <row r="8124" spans="1:18">
      <c r="A8124" t="n">
        <v>81799</v>
      </c>
      <c r="B8124" s="35" t="n">
        <v>45</v>
      </c>
      <c r="C8124" s="7" t="n">
        <v>2</v>
      </c>
      <c r="D8124" s="7" t="n">
        <v>3</v>
      </c>
      <c r="E8124" s="7" t="n">
        <v>-1.50999999046326</v>
      </c>
      <c r="F8124" s="7" t="n">
        <v>0.219999998807907</v>
      </c>
      <c r="G8124" s="7" t="n">
        <v>-11.1099996566772</v>
      </c>
      <c r="H8124" s="7" t="n">
        <v>0</v>
      </c>
    </row>
    <row r="8125" spans="1:18">
      <c r="A8125" t="s">
        <v>4</v>
      </c>
      <c r="B8125" s="4" t="s">
        <v>5</v>
      </c>
      <c r="C8125" s="4" t="s">
        <v>7</v>
      </c>
      <c r="D8125" s="4" t="s">
        <v>7</v>
      </c>
      <c r="E8125" s="4" t="s">
        <v>13</v>
      </c>
      <c r="F8125" s="4" t="s">
        <v>13</v>
      </c>
      <c r="G8125" s="4" t="s">
        <v>13</v>
      </c>
      <c r="H8125" s="4" t="s">
        <v>11</v>
      </c>
      <c r="I8125" s="4" t="s">
        <v>7</v>
      </c>
    </row>
    <row r="8126" spans="1:18">
      <c r="A8126" t="n">
        <v>81816</v>
      </c>
      <c r="B8126" s="35" t="n">
        <v>45</v>
      </c>
      <c r="C8126" s="7" t="n">
        <v>4</v>
      </c>
      <c r="D8126" s="7" t="n">
        <v>3</v>
      </c>
      <c r="E8126" s="7" t="n">
        <v>359.450012207031</v>
      </c>
      <c r="F8126" s="7" t="n">
        <v>218.889999389648</v>
      </c>
      <c r="G8126" s="7" t="n">
        <v>5</v>
      </c>
      <c r="H8126" s="7" t="n">
        <v>0</v>
      </c>
      <c r="I8126" s="7" t="n">
        <v>0</v>
      </c>
    </row>
    <row r="8127" spans="1:18">
      <c r="A8127" t="s">
        <v>4</v>
      </c>
      <c r="B8127" s="4" t="s">
        <v>5</v>
      </c>
      <c r="C8127" s="4" t="s">
        <v>7</v>
      </c>
      <c r="D8127" s="4" t="s">
        <v>7</v>
      </c>
      <c r="E8127" s="4" t="s">
        <v>13</v>
      </c>
      <c r="F8127" s="4" t="s">
        <v>11</v>
      </c>
    </row>
    <row r="8128" spans="1:18">
      <c r="A8128" t="n">
        <v>81834</v>
      </c>
      <c r="B8128" s="35" t="n">
        <v>45</v>
      </c>
      <c r="C8128" s="7" t="n">
        <v>5</v>
      </c>
      <c r="D8128" s="7" t="n">
        <v>3</v>
      </c>
      <c r="E8128" s="7" t="n">
        <v>1.5</v>
      </c>
      <c r="F8128" s="7" t="n">
        <v>0</v>
      </c>
    </row>
    <row r="8129" spans="1:13">
      <c r="A8129" t="s">
        <v>4</v>
      </c>
      <c r="B8129" s="4" t="s">
        <v>5</v>
      </c>
      <c r="C8129" s="4" t="s">
        <v>7</v>
      </c>
      <c r="D8129" s="4" t="s">
        <v>7</v>
      </c>
      <c r="E8129" s="4" t="s">
        <v>13</v>
      </c>
      <c r="F8129" s="4" t="s">
        <v>11</v>
      </c>
    </row>
    <row r="8130" spans="1:13">
      <c r="A8130" t="n">
        <v>81843</v>
      </c>
      <c r="B8130" s="35" t="n">
        <v>45</v>
      </c>
      <c r="C8130" s="7" t="n">
        <v>11</v>
      </c>
      <c r="D8130" s="7" t="n">
        <v>3</v>
      </c>
      <c r="E8130" s="7" t="n">
        <v>25.7999992370605</v>
      </c>
      <c r="F8130" s="7" t="n">
        <v>0</v>
      </c>
    </row>
    <row r="8131" spans="1:13">
      <c r="A8131" t="s">
        <v>4</v>
      </c>
      <c r="B8131" s="4" t="s">
        <v>5</v>
      </c>
      <c r="C8131" s="4" t="s">
        <v>7</v>
      </c>
      <c r="D8131" s="4" t="s">
        <v>7</v>
      </c>
      <c r="E8131" s="4" t="s">
        <v>13</v>
      </c>
      <c r="F8131" s="4" t="s">
        <v>13</v>
      </c>
      <c r="G8131" s="4" t="s">
        <v>13</v>
      </c>
      <c r="H8131" s="4" t="s">
        <v>11</v>
      </c>
    </row>
    <row r="8132" spans="1:13">
      <c r="A8132" t="n">
        <v>81852</v>
      </c>
      <c r="B8132" s="35" t="n">
        <v>45</v>
      </c>
      <c r="C8132" s="7" t="n">
        <v>2</v>
      </c>
      <c r="D8132" s="7" t="n">
        <v>3</v>
      </c>
      <c r="E8132" s="7" t="n">
        <v>-1.50999999046326</v>
      </c>
      <c r="F8132" s="7" t="n">
        <v>0.219999998807907</v>
      </c>
      <c r="G8132" s="7" t="n">
        <v>-11.1099996566772</v>
      </c>
      <c r="H8132" s="7" t="n">
        <v>25000</v>
      </c>
    </row>
    <row r="8133" spans="1:13">
      <c r="A8133" t="s">
        <v>4</v>
      </c>
      <c r="B8133" s="4" t="s">
        <v>5</v>
      </c>
      <c r="C8133" s="4" t="s">
        <v>7</v>
      </c>
      <c r="D8133" s="4" t="s">
        <v>7</v>
      </c>
      <c r="E8133" s="4" t="s">
        <v>13</v>
      </c>
      <c r="F8133" s="4" t="s">
        <v>13</v>
      </c>
      <c r="G8133" s="4" t="s">
        <v>13</v>
      </c>
      <c r="H8133" s="4" t="s">
        <v>11</v>
      </c>
      <c r="I8133" s="4" t="s">
        <v>7</v>
      </c>
    </row>
    <row r="8134" spans="1:13">
      <c r="A8134" t="n">
        <v>81869</v>
      </c>
      <c r="B8134" s="35" t="n">
        <v>45</v>
      </c>
      <c r="C8134" s="7" t="n">
        <v>4</v>
      </c>
      <c r="D8134" s="7" t="n">
        <v>3</v>
      </c>
      <c r="E8134" s="7" t="n">
        <v>4.05999994277954</v>
      </c>
      <c r="F8134" s="7" t="n">
        <v>211.050003051758</v>
      </c>
      <c r="G8134" s="7" t="n">
        <v>5</v>
      </c>
      <c r="H8134" s="7" t="n">
        <v>25000</v>
      </c>
      <c r="I8134" s="7" t="n">
        <v>1</v>
      </c>
    </row>
    <row r="8135" spans="1:13">
      <c r="A8135" t="s">
        <v>4</v>
      </c>
      <c r="B8135" s="4" t="s">
        <v>5</v>
      </c>
      <c r="C8135" s="4" t="s">
        <v>7</v>
      </c>
      <c r="D8135" s="4" t="s">
        <v>11</v>
      </c>
    </row>
    <row r="8136" spans="1:13">
      <c r="A8136" t="n">
        <v>81887</v>
      </c>
      <c r="B8136" s="17" t="n">
        <v>58</v>
      </c>
      <c r="C8136" s="7" t="n">
        <v>255</v>
      </c>
      <c r="D8136" s="7" t="n">
        <v>0</v>
      </c>
    </row>
    <row r="8137" spans="1:13">
      <c r="A8137" t="s">
        <v>4</v>
      </c>
      <c r="B8137" s="4" t="s">
        <v>5</v>
      </c>
      <c r="C8137" s="4" t="s">
        <v>7</v>
      </c>
      <c r="D8137" s="4" t="s">
        <v>11</v>
      </c>
      <c r="E8137" s="4" t="s">
        <v>8</v>
      </c>
      <c r="F8137" s="4" t="s">
        <v>8</v>
      </c>
      <c r="G8137" s="4" t="s">
        <v>8</v>
      </c>
      <c r="H8137" s="4" t="s">
        <v>8</v>
      </c>
    </row>
    <row r="8138" spans="1:13">
      <c r="A8138" t="n">
        <v>81891</v>
      </c>
      <c r="B8138" s="38" t="n">
        <v>51</v>
      </c>
      <c r="C8138" s="7" t="n">
        <v>3</v>
      </c>
      <c r="D8138" s="7" t="n">
        <v>0</v>
      </c>
      <c r="E8138" s="7" t="s">
        <v>117</v>
      </c>
      <c r="F8138" s="7" t="s">
        <v>87</v>
      </c>
      <c r="G8138" s="7" t="s">
        <v>86</v>
      </c>
      <c r="H8138" s="7" t="s">
        <v>87</v>
      </c>
    </row>
    <row r="8139" spans="1:13">
      <c r="A8139" t="s">
        <v>4</v>
      </c>
      <c r="B8139" s="4" t="s">
        <v>5</v>
      </c>
      <c r="C8139" s="4" t="s">
        <v>11</v>
      </c>
      <c r="D8139" s="4" t="s">
        <v>7</v>
      </c>
      <c r="E8139" s="4" t="s">
        <v>13</v>
      </c>
      <c r="F8139" s="4" t="s">
        <v>11</v>
      </c>
    </row>
    <row r="8140" spans="1:13">
      <c r="A8140" t="n">
        <v>81904</v>
      </c>
      <c r="B8140" s="41" t="n">
        <v>59</v>
      </c>
      <c r="C8140" s="7" t="n">
        <v>0</v>
      </c>
      <c r="D8140" s="7" t="n">
        <v>13</v>
      </c>
      <c r="E8140" s="7" t="n">
        <v>0.0799999982118607</v>
      </c>
      <c r="F8140" s="7" t="n">
        <v>0</v>
      </c>
    </row>
    <row r="8141" spans="1:13">
      <c r="A8141" t="s">
        <v>4</v>
      </c>
      <c r="B8141" s="4" t="s">
        <v>5</v>
      </c>
      <c r="C8141" s="4" t="s">
        <v>11</v>
      </c>
    </row>
    <row r="8142" spans="1:13">
      <c r="A8142" t="n">
        <v>81914</v>
      </c>
      <c r="B8142" s="24" t="n">
        <v>16</v>
      </c>
      <c r="C8142" s="7" t="n">
        <v>1300</v>
      </c>
    </row>
    <row r="8143" spans="1:13">
      <c r="A8143" t="s">
        <v>4</v>
      </c>
      <c r="B8143" s="4" t="s">
        <v>5</v>
      </c>
      <c r="C8143" s="4" t="s">
        <v>7</v>
      </c>
      <c r="D8143" s="4" t="s">
        <v>11</v>
      </c>
      <c r="E8143" s="4" t="s">
        <v>8</v>
      </c>
    </row>
    <row r="8144" spans="1:13">
      <c r="A8144" t="n">
        <v>81917</v>
      </c>
      <c r="B8144" s="38" t="n">
        <v>51</v>
      </c>
      <c r="C8144" s="7" t="n">
        <v>4</v>
      </c>
      <c r="D8144" s="7" t="n">
        <v>0</v>
      </c>
      <c r="E8144" s="7" t="s">
        <v>121</v>
      </c>
    </row>
    <row r="8145" spans="1:9">
      <c r="A8145" t="s">
        <v>4</v>
      </c>
      <c r="B8145" s="4" t="s">
        <v>5</v>
      </c>
      <c r="C8145" s="4" t="s">
        <v>11</v>
      </c>
    </row>
    <row r="8146" spans="1:9">
      <c r="A8146" t="n">
        <v>81931</v>
      </c>
      <c r="B8146" s="24" t="n">
        <v>16</v>
      </c>
      <c r="C8146" s="7" t="n">
        <v>0</v>
      </c>
    </row>
    <row r="8147" spans="1:9">
      <c r="A8147" t="s">
        <v>4</v>
      </c>
      <c r="B8147" s="4" t="s">
        <v>5</v>
      </c>
      <c r="C8147" s="4" t="s">
        <v>11</v>
      </c>
      <c r="D8147" s="4" t="s">
        <v>7</v>
      </c>
      <c r="E8147" s="4" t="s">
        <v>14</v>
      </c>
      <c r="F8147" s="4" t="s">
        <v>79</v>
      </c>
      <c r="G8147" s="4" t="s">
        <v>7</v>
      </c>
      <c r="H8147" s="4" t="s">
        <v>7</v>
      </c>
      <c r="I8147" s="4" t="s">
        <v>7</v>
      </c>
      <c r="J8147" s="4" t="s">
        <v>14</v>
      </c>
      <c r="K8147" s="4" t="s">
        <v>79</v>
      </c>
      <c r="L8147" s="4" t="s">
        <v>7</v>
      </c>
      <c r="M8147" s="4" t="s">
        <v>7</v>
      </c>
    </row>
    <row r="8148" spans="1:9">
      <c r="A8148" t="n">
        <v>81934</v>
      </c>
      <c r="B8148" s="39" t="n">
        <v>26</v>
      </c>
      <c r="C8148" s="7" t="n">
        <v>0</v>
      </c>
      <c r="D8148" s="7" t="n">
        <v>17</v>
      </c>
      <c r="E8148" s="7" t="n">
        <v>60278</v>
      </c>
      <c r="F8148" s="7" t="s">
        <v>437</v>
      </c>
      <c r="G8148" s="7" t="n">
        <v>2</v>
      </c>
      <c r="H8148" s="7" t="n">
        <v>3</v>
      </c>
      <c r="I8148" s="7" t="n">
        <v>17</v>
      </c>
      <c r="J8148" s="7" t="n">
        <v>60279</v>
      </c>
      <c r="K8148" s="7" t="s">
        <v>438</v>
      </c>
      <c r="L8148" s="7" t="n">
        <v>2</v>
      </c>
      <c r="M8148" s="7" t="n">
        <v>0</v>
      </c>
    </row>
    <row r="8149" spans="1:9">
      <c r="A8149" t="s">
        <v>4</v>
      </c>
      <c r="B8149" s="4" t="s">
        <v>5</v>
      </c>
    </row>
    <row r="8150" spans="1:9">
      <c r="A8150" t="n">
        <v>82055</v>
      </c>
      <c r="B8150" s="40" t="n">
        <v>28</v>
      </c>
    </row>
    <row r="8151" spans="1:9">
      <c r="A8151" t="s">
        <v>4</v>
      </c>
      <c r="B8151" s="4" t="s">
        <v>5</v>
      </c>
      <c r="C8151" s="4" t="s">
        <v>7</v>
      </c>
      <c r="D8151" s="4" t="s">
        <v>11</v>
      </c>
      <c r="E8151" s="4" t="s">
        <v>8</v>
      </c>
    </row>
    <row r="8152" spans="1:9">
      <c r="A8152" t="n">
        <v>82056</v>
      </c>
      <c r="B8152" s="38" t="n">
        <v>51</v>
      </c>
      <c r="C8152" s="7" t="n">
        <v>4</v>
      </c>
      <c r="D8152" s="7" t="n">
        <v>8</v>
      </c>
      <c r="E8152" s="7" t="s">
        <v>439</v>
      </c>
    </row>
    <row r="8153" spans="1:9">
      <c r="A8153" t="s">
        <v>4</v>
      </c>
      <c r="B8153" s="4" t="s">
        <v>5</v>
      </c>
      <c r="C8153" s="4" t="s">
        <v>11</v>
      </c>
    </row>
    <row r="8154" spans="1:9">
      <c r="A8154" t="n">
        <v>82069</v>
      </c>
      <c r="B8154" s="24" t="n">
        <v>16</v>
      </c>
      <c r="C8154" s="7" t="n">
        <v>0</v>
      </c>
    </row>
    <row r="8155" spans="1:9">
      <c r="A8155" t="s">
        <v>4</v>
      </c>
      <c r="B8155" s="4" t="s">
        <v>5</v>
      </c>
      <c r="C8155" s="4" t="s">
        <v>11</v>
      </c>
      <c r="D8155" s="4" t="s">
        <v>7</v>
      </c>
      <c r="E8155" s="4" t="s">
        <v>14</v>
      </c>
      <c r="F8155" s="4" t="s">
        <v>79</v>
      </c>
      <c r="G8155" s="4" t="s">
        <v>7</v>
      </c>
      <c r="H8155" s="4" t="s">
        <v>7</v>
      </c>
      <c r="I8155" s="4" t="s">
        <v>7</v>
      </c>
      <c r="J8155" s="4" t="s">
        <v>14</v>
      </c>
      <c r="K8155" s="4" t="s">
        <v>79</v>
      </c>
      <c r="L8155" s="4" t="s">
        <v>7</v>
      </c>
      <c r="M8155" s="4" t="s">
        <v>7</v>
      </c>
      <c r="N8155" s="4" t="s">
        <v>7</v>
      </c>
      <c r="O8155" s="4" t="s">
        <v>14</v>
      </c>
      <c r="P8155" s="4" t="s">
        <v>79</v>
      </c>
      <c r="Q8155" s="4" t="s">
        <v>7</v>
      </c>
      <c r="R8155" s="4" t="s">
        <v>7</v>
      </c>
      <c r="S8155" s="4" t="s">
        <v>7</v>
      </c>
      <c r="T8155" s="4" t="s">
        <v>14</v>
      </c>
      <c r="U8155" s="4" t="s">
        <v>79</v>
      </c>
      <c r="V8155" s="4" t="s">
        <v>7</v>
      </c>
      <c r="W8155" s="4" t="s">
        <v>7</v>
      </c>
    </row>
    <row r="8156" spans="1:9">
      <c r="A8156" t="n">
        <v>82072</v>
      </c>
      <c r="B8156" s="39" t="n">
        <v>26</v>
      </c>
      <c r="C8156" s="7" t="n">
        <v>8</v>
      </c>
      <c r="D8156" s="7" t="n">
        <v>17</v>
      </c>
      <c r="E8156" s="7" t="n">
        <v>60490</v>
      </c>
      <c r="F8156" s="7" t="s">
        <v>699</v>
      </c>
      <c r="G8156" s="7" t="n">
        <v>2</v>
      </c>
      <c r="H8156" s="7" t="n">
        <v>3</v>
      </c>
      <c r="I8156" s="7" t="n">
        <v>17</v>
      </c>
      <c r="J8156" s="7" t="n">
        <v>60491</v>
      </c>
      <c r="K8156" s="7" t="s">
        <v>610</v>
      </c>
      <c r="L8156" s="7" t="n">
        <v>2</v>
      </c>
      <c r="M8156" s="7" t="n">
        <v>3</v>
      </c>
      <c r="N8156" s="7" t="n">
        <v>17</v>
      </c>
      <c r="O8156" s="7" t="n">
        <v>60492</v>
      </c>
      <c r="P8156" s="7" t="s">
        <v>700</v>
      </c>
      <c r="Q8156" s="7" t="n">
        <v>2</v>
      </c>
      <c r="R8156" s="7" t="n">
        <v>3</v>
      </c>
      <c r="S8156" s="7" t="n">
        <v>17</v>
      </c>
      <c r="T8156" s="7" t="n">
        <v>60493</v>
      </c>
      <c r="U8156" s="7" t="s">
        <v>701</v>
      </c>
      <c r="V8156" s="7" t="n">
        <v>2</v>
      </c>
      <c r="W8156" s="7" t="n">
        <v>0</v>
      </c>
    </row>
    <row r="8157" spans="1:9">
      <c r="A8157" t="s">
        <v>4</v>
      </c>
      <c r="B8157" s="4" t="s">
        <v>5</v>
      </c>
    </row>
    <row r="8158" spans="1:9">
      <c r="A8158" t="n">
        <v>82392</v>
      </c>
      <c r="B8158" s="40" t="n">
        <v>28</v>
      </c>
    </row>
    <row r="8159" spans="1:9">
      <c r="A8159" t="s">
        <v>4</v>
      </c>
      <c r="B8159" s="4" t="s">
        <v>5</v>
      </c>
      <c r="C8159" s="4" t="s">
        <v>7</v>
      </c>
      <c r="D8159" s="4" t="s">
        <v>11</v>
      </c>
      <c r="E8159" s="4" t="s">
        <v>8</v>
      </c>
      <c r="F8159" s="4" t="s">
        <v>8</v>
      </c>
      <c r="G8159" s="4" t="s">
        <v>8</v>
      </c>
      <c r="H8159" s="4" t="s">
        <v>8</v>
      </c>
    </row>
    <row r="8160" spans="1:9">
      <c r="A8160" t="n">
        <v>82393</v>
      </c>
      <c r="B8160" s="38" t="n">
        <v>51</v>
      </c>
      <c r="C8160" s="7" t="n">
        <v>3</v>
      </c>
      <c r="D8160" s="7" t="n">
        <v>0</v>
      </c>
      <c r="E8160" s="7" t="s">
        <v>117</v>
      </c>
      <c r="F8160" s="7" t="s">
        <v>183</v>
      </c>
      <c r="G8160" s="7" t="s">
        <v>86</v>
      </c>
      <c r="H8160" s="7" t="s">
        <v>87</v>
      </c>
    </row>
    <row r="8161" spans="1:23">
      <c r="A8161" t="s">
        <v>4</v>
      </c>
      <c r="B8161" s="4" t="s">
        <v>5</v>
      </c>
      <c r="C8161" s="4" t="s">
        <v>11</v>
      </c>
      <c r="D8161" s="4" t="s">
        <v>7</v>
      </c>
      <c r="E8161" s="4" t="s">
        <v>13</v>
      </c>
      <c r="F8161" s="4" t="s">
        <v>11</v>
      </c>
    </row>
    <row r="8162" spans="1:23">
      <c r="A8162" t="n">
        <v>82406</v>
      </c>
      <c r="B8162" s="41" t="n">
        <v>59</v>
      </c>
      <c r="C8162" s="7" t="n">
        <v>0</v>
      </c>
      <c r="D8162" s="7" t="n">
        <v>1</v>
      </c>
      <c r="E8162" s="7" t="n">
        <v>0.0799999982118607</v>
      </c>
      <c r="F8162" s="7" t="n">
        <v>0</v>
      </c>
    </row>
    <row r="8163" spans="1:23">
      <c r="A8163" t="s">
        <v>4</v>
      </c>
      <c r="B8163" s="4" t="s">
        <v>5</v>
      </c>
      <c r="C8163" s="4" t="s">
        <v>11</v>
      </c>
    </row>
    <row r="8164" spans="1:23">
      <c r="A8164" t="n">
        <v>82416</v>
      </c>
      <c r="B8164" s="24" t="n">
        <v>16</v>
      </c>
      <c r="C8164" s="7" t="n">
        <v>1300</v>
      </c>
    </row>
    <row r="8165" spans="1:23">
      <c r="A8165" t="s">
        <v>4</v>
      </c>
      <c r="B8165" s="4" t="s">
        <v>5</v>
      </c>
      <c r="C8165" s="4" t="s">
        <v>7</v>
      </c>
      <c r="D8165" s="4" t="s">
        <v>11</v>
      </c>
      <c r="E8165" s="4" t="s">
        <v>8</v>
      </c>
    </row>
    <row r="8166" spans="1:23">
      <c r="A8166" t="n">
        <v>82419</v>
      </c>
      <c r="B8166" s="38" t="n">
        <v>51</v>
      </c>
      <c r="C8166" s="7" t="n">
        <v>4</v>
      </c>
      <c r="D8166" s="7" t="n">
        <v>0</v>
      </c>
      <c r="E8166" s="7" t="s">
        <v>121</v>
      </c>
    </row>
    <row r="8167" spans="1:23">
      <c r="A8167" t="s">
        <v>4</v>
      </c>
      <c r="B8167" s="4" t="s">
        <v>5</v>
      </c>
      <c r="C8167" s="4" t="s">
        <v>11</v>
      </c>
    </row>
    <row r="8168" spans="1:23">
      <c r="A8168" t="n">
        <v>82433</v>
      </c>
      <c r="B8168" s="24" t="n">
        <v>16</v>
      </c>
      <c r="C8168" s="7" t="n">
        <v>0</v>
      </c>
    </row>
    <row r="8169" spans="1:23">
      <c r="A8169" t="s">
        <v>4</v>
      </c>
      <c r="B8169" s="4" t="s">
        <v>5</v>
      </c>
      <c r="C8169" s="4" t="s">
        <v>11</v>
      </c>
      <c r="D8169" s="4" t="s">
        <v>7</v>
      </c>
      <c r="E8169" s="4" t="s">
        <v>14</v>
      </c>
      <c r="F8169" s="4" t="s">
        <v>79</v>
      </c>
      <c r="G8169" s="4" t="s">
        <v>7</v>
      </c>
      <c r="H8169" s="4" t="s">
        <v>7</v>
      </c>
      <c r="I8169" s="4" t="s">
        <v>7</v>
      </c>
      <c r="J8169" s="4" t="s">
        <v>14</v>
      </c>
      <c r="K8169" s="4" t="s">
        <v>79</v>
      </c>
      <c r="L8169" s="4" t="s">
        <v>7</v>
      </c>
      <c r="M8169" s="4" t="s">
        <v>7</v>
      </c>
    </row>
    <row r="8170" spans="1:23">
      <c r="A8170" t="n">
        <v>82436</v>
      </c>
      <c r="B8170" s="39" t="n">
        <v>26</v>
      </c>
      <c r="C8170" s="7" t="n">
        <v>0</v>
      </c>
      <c r="D8170" s="7" t="n">
        <v>17</v>
      </c>
      <c r="E8170" s="7" t="n">
        <v>60362</v>
      </c>
      <c r="F8170" s="7" t="s">
        <v>543</v>
      </c>
      <c r="G8170" s="7" t="n">
        <v>2</v>
      </c>
      <c r="H8170" s="7" t="n">
        <v>3</v>
      </c>
      <c r="I8170" s="7" t="n">
        <v>17</v>
      </c>
      <c r="J8170" s="7" t="n">
        <v>60494</v>
      </c>
      <c r="K8170" s="7" t="s">
        <v>702</v>
      </c>
      <c r="L8170" s="7" t="n">
        <v>2</v>
      </c>
      <c r="M8170" s="7" t="n">
        <v>0</v>
      </c>
    </row>
    <row r="8171" spans="1:23">
      <c r="A8171" t="s">
        <v>4</v>
      </c>
      <c r="B8171" s="4" t="s">
        <v>5</v>
      </c>
    </row>
    <row r="8172" spans="1:23">
      <c r="A8172" t="n">
        <v>82578</v>
      </c>
      <c r="B8172" s="40" t="n">
        <v>28</v>
      </c>
    </row>
    <row r="8173" spans="1:23">
      <c r="A8173" t="s">
        <v>4</v>
      </c>
      <c r="B8173" s="4" t="s">
        <v>5</v>
      </c>
      <c r="C8173" s="4" t="s">
        <v>7</v>
      </c>
      <c r="D8173" s="4" t="s">
        <v>11</v>
      </c>
      <c r="E8173" s="4" t="s">
        <v>8</v>
      </c>
    </row>
    <row r="8174" spans="1:23">
      <c r="A8174" t="n">
        <v>82579</v>
      </c>
      <c r="B8174" s="38" t="n">
        <v>51</v>
      </c>
      <c r="C8174" s="7" t="n">
        <v>4</v>
      </c>
      <c r="D8174" s="7" t="n">
        <v>8</v>
      </c>
      <c r="E8174" s="7" t="s">
        <v>446</v>
      </c>
    </row>
    <row r="8175" spans="1:23">
      <c r="A8175" t="s">
        <v>4</v>
      </c>
      <c r="B8175" s="4" t="s">
        <v>5</v>
      </c>
      <c r="C8175" s="4" t="s">
        <v>11</v>
      </c>
    </row>
    <row r="8176" spans="1:23">
      <c r="A8176" t="n">
        <v>82592</v>
      </c>
      <c r="B8176" s="24" t="n">
        <v>16</v>
      </c>
      <c r="C8176" s="7" t="n">
        <v>0</v>
      </c>
    </row>
    <row r="8177" spans="1:13">
      <c r="A8177" t="s">
        <v>4</v>
      </c>
      <c r="B8177" s="4" t="s">
        <v>5</v>
      </c>
      <c r="C8177" s="4" t="s">
        <v>11</v>
      </c>
      <c r="D8177" s="4" t="s">
        <v>7</v>
      </c>
      <c r="E8177" s="4" t="s">
        <v>14</v>
      </c>
      <c r="F8177" s="4" t="s">
        <v>79</v>
      </c>
      <c r="G8177" s="4" t="s">
        <v>7</v>
      </c>
      <c r="H8177" s="4" t="s">
        <v>7</v>
      </c>
      <c r="I8177" s="4" t="s">
        <v>7</v>
      </c>
      <c r="J8177" s="4" t="s">
        <v>14</v>
      </c>
      <c r="K8177" s="4" t="s">
        <v>79</v>
      </c>
      <c r="L8177" s="4" t="s">
        <v>7</v>
      </c>
      <c r="M8177" s="4" t="s">
        <v>7</v>
      </c>
      <c r="N8177" s="4" t="s">
        <v>7</v>
      </c>
      <c r="O8177" s="4" t="s">
        <v>14</v>
      </c>
      <c r="P8177" s="4" t="s">
        <v>79</v>
      </c>
      <c r="Q8177" s="4" t="s">
        <v>7</v>
      </c>
      <c r="R8177" s="4" t="s">
        <v>7</v>
      </c>
      <c r="S8177" s="4" t="s">
        <v>7</v>
      </c>
      <c r="T8177" s="4" t="s">
        <v>14</v>
      </c>
      <c r="U8177" s="4" t="s">
        <v>79</v>
      </c>
      <c r="V8177" s="4" t="s">
        <v>7</v>
      </c>
      <c r="W8177" s="4" t="s">
        <v>7</v>
      </c>
      <c r="X8177" s="4" t="s">
        <v>7</v>
      </c>
      <c r="Y8177" s="4" t="s">
        <v>14</v>
      </c>
      <c r="Z8177" s="4" t="s">
        <v>79</v>
      </c>
      <c r="AA8177" s="4" t="s">
        <v>7</v>
      </c>
      <c r="AB8177" s="4" t="s">
        <v>7</v>
      </c>
    </row>
    <row r="8178" spans="1:13">
      <c r="A8178" t="n">
        <v>82595</v>
      </c>
      <c r="B8178" s="39" t="n">
        <v>26</v>
      </c>
      <c r="C8178" s="7" t="n">
        <v>8</v>
      </c>
      <c r="D8178" s="7" t="n">
        <v>17</v>
      </c>
      <c r="E8178" s="7" t="n">
        <v>60495</v>
      </c>
      <c r="F8178" s="7" t="s">
        <v>703</v>
      </c>
      <c r="G8178" s="7" t="n">
        <v>2</v>
      </c>
      <c r="H8178" s="7" t="n">
        <v>3</v>
      </c>
      <c r="I8178" s="7" t="n">
        <v>17</v>
      </c>
      <c r="J8178" s="7" t="n">
        <v>60496</v>
      </c>
      <c r="K8178" s="7" t="s">
        <v>704</v>
      </c>
      <c r="L8178" s="7" t="n">
        <v>2</v>
      </c>
      <c r="M8178" s="7" t="n">
        <v>3</v>
      </c>
      <c r="N8178" s="7" t="n">
        <v>17</v>
      </c>
      <c r="O8178" s="7" t="n">
        <v>60497</v>
      </c>
      <c r="P8178" s="7" t="s">
        <v>705</v>
      </c>
      <c r="Q8178" s="7" t="n">
        <v>2</v>
      </c>
      <c r="R8178" s="7" t="n">
        <v>3</v>
      </c>
      <c r="S8178" s="7" t="n">
        <v>17</v>
      </c>
      <c r="T8178" s="7" t="n">
        <v>60498</v>
      </c>
      <c r="U8178" s="7" t="s">
        <v>706</v>
      </c>
      <c r="V8178" s="7" t="n">
        <v>2</v>
      </c>
      <c r="W8178" s="7" t="n">
        <v>3</v>
      </c>
      <c r="X8178" s="7" t="n">
        <v>17</v>
      </c>
      <c r="Y8178" s="7" t="n">
        <v>60499</v>
      </c>
      <c r="Z8178" s="7" t="s">
        <v>451</v>
      </c>
      <c r="AA8178" s="7" t="n">
        <v>2</v>
      </c>
      <c r="AB8178" s="7" t="n">
        <v>0</v>
      </c>
    </row>
    <row r="8179" spans="1:13">
      <c r="A8179" t="s">
        <v>4</v>
      </c>
      <c r="B8179" s="4" t="s">
        <v>5</v>
      </c>
    </row>
    <row r="8180" spans="1:13">
      <c r="A8180" t="n">
        <v>82984</v>
      </c>
      <c r="B8180" s="40" t="n">
        <v>28</v>
      </c>
    </row>
    <row r="8181" spans="1:13">
      <c r="A8181" t="s">
        <v>4</v>
      </c>
      <c r="B8181" s="4" t="s">
        <v>5</v>
      </c>
      <c r="C8181" s="4" t="s">
        <v>7</v>
      </c>
      <c r="D8181" s="4" t="s">
        <v>11</v>
      </c>
      <c r="E8181" s="4" t="s">
        <v>8</v>
      </c>
    </row>
    <row r="8182" spans="1:13">
      <c r="A8182" t="n">
        <v>82985</v>
      </c>
      <c r="B8182" s="38" t="n">
        <v>51</v>
      </c>
      <c r="C8182" s="7" t="n">
        <v>4</v>
      </c>
      <c r="D8182" s="7" t="n">
        <v>0</v>
      </c>
      <c r="E8182" s="7" t="s">
        <v>121</v>
      </c>
    </row>
    <row r="8183" spans="1:13">
      <c r="A8183" t="s">
        <v>4</v>
      </c>
      <c r="B8183" s="4" t="s">
        <v>5</v>
      </c>
      <c r="C8183" s="4" t="s">
        <v>11</v>
      </c>
    </row>
    <row r="8184" spans="1:13">
      <c r="A8184" t="n">
        <v>82999</v>
      </c>
      <c r="B8184" s="24" t="n">
        <v>16</v>
      </c>
      <c r="C8184" s="7" t="n">
        <v>0</v>
      </c>
    </row>
    <row r="8185" spans="1:13">
      <c r="A8185" t="s">
        <v>4</v>
      </c>
      <c r="B8185" s="4" t="s">
        <v>5</v>
      </c>
      <c r="C8185" s="4" t="s">
        <v>11</v>
      </c>
      <c r="D8185" s="4" t="s">
        <v>7</v>
      </c>
      <c r="E8185" s="4" t="s">
        <v>14</v>
      </c>
      <c r="F8185" s="4" t="s">
        <v>79</v>
      </c>
      <c r="G8185" s="4" t="s">
        <v>7</v>
      </c>
      <c r="H8185" s="4" t="s">
        <v>7</v>
      </c>
    </row>
    <row r="8186" spans="1:13">
      <c r="A8186" t="n">
        <v>83002</v>
      </c>
      <c r="B8186" s="39" t="n">
        <v>26</v>
      </c>
      <c r="C8186" s="7" t="n">
        <v>0</v>
      </c>
      <c r="D8186" s="7" t="n">
        <v>17</v>
      </c>
      <c r="E8186" s="7" t="n">
        <v>60291</v>
      </c>
      <c r="F8186" s="7" t="s">
        <v>452</v>
      </c>
      <c r="G8186" s="7" t="n">
        <v>2</v>
      </c>
      <c r="H8186" s="7" t="n">
        <v>0</v>
      </c>
    </row>
    <row r="8187" spans="1:13">
      <c r="A8187" t="s">
        <v>4</v>
      </c>
      <c r="B8187" s="4" t="s">
        <v>5</v>
      </c>
    </row>
    <row r="8188" spans="1:13">
      <c r="A8188" t="n">
        <v>83019</v>
      </c>
      <c r="B8188" s="40" t="n">
        <v>28</v>
      </c>
    </row>
    <row r="8189" spans="1:13">
      <c r="A8189" t="s">
        <v>4</v>
      </c>
      <c r="B8189" s="4" t="s">
        <v>5</v>
      </c>
      <c r="C8189" s="4" t="s">
        <v>11</v>
      </c>
      <c r="D8189" s="4" t="s">
        <v>7</v>
      </c>
    </row>
    <row r="8190" spans="1:13">
      <c r="A8190" t="n">
        <v>83020</v>
      </c>
      <c r="B8190" s="44" t="n">
        <v>89</v>
      </c>
      <c r="C8190" s="7" t="n">
        <v>65533</v>
      </c>
      <c r="D8190" s="7" t="n">
        <v>1</v>
      </c>
    </row>
    <row r="8191" spans="1:13">
      <c r="A8191" t="s">
        <v>4</v>
      </c>
      <c r="B8191" s="4" t="s">
        <v>5</v>
      </c>
      <c r="C8191" s="4" t="s">
        <v>7</v>
      </c>
      <c r="D8191" s="4" t="s">
        <v>11</v>
      </c>
      <c r="E8191" s="4" t="s">
        <v>13</v>
      </c>
    </row>
    <row r="8192" spans="1:13">
      <c r="A8192" t="n">
        <v>83024</v>
      </c>
      <c r="B8192" s="17" t="n">
        <v>58</v>
      </c>
      <c r="C8192" s="7" t="n">
        <v>101</v>
      </c>
      <c r="D8192" s="7" t="n">
        <v>500</v>
      </c>
      <c r="E8192" s="7" t="n">
        <v>1</v>
      </c>
    </row>
    <row r="8193" spans="1:28">
      <c r="A8193" t="s">
        <v>4</v>
      </c>
      <c r="B8193" s="4" t="s">
        <v>5</v>
      </c>
      <c r="C8193" s="4" t="s">
        <v>7</v>
      </c>
      <c r="D8193" s="4" t="s">
        <v>11</v>
      </c>
    </row>
    <row r="8194" spans="1:28">
      <c r="A8194" t="n">
        <v>83032</v>
      </c>
      <c r="B8194" s="17" t="n">
        <v>58</v>
      </c>
      <c r="C8194" s="7" t="n">
        <v>254</v>
      </c>
      <c r="D8194" s="7" t="n">
        <v>0</v>
      </c>
    </row>
    <row r="8195" spans="1:28">
      <c r="A8195" t="s">
        <v>4</v>
      </c>
      <c r="B8195" s="4" t="s">
        <v>5</v>
      </c>
      <c r="C8195" s="4" t="s">
        <v>7</v>
      </c>
    </row>
    <row r="8196" spans="1:28">
      <c r="A8196" t="n">
        <v>83036</v>
      </c>
      <c r="B8196" s="35" t="n">
        <v>45</v>
      </c>
      <c r="C8196" s="7" t="n">
        <v>0</v>
      </c>
    </row>
    <row r="8197" spans="1:28">
      <c r="A8197" t="s">
        <v>4</v>
      </c>
      <c r="B8197" s="4" t="s">
        <v>5</v>
      </c>
      <c r="C8197" s="4" t="s">
        <v>7</v>
      </c>
      <c r="D8197" s="4" t="s">
        <v>7</v>
      </c>
      <c r="E8197" s="4" t="s">
        <v>13</v>
      </c>
      <c r="F8197" s="4" t="s">
        <v>13</v>
      </c>
      <c r="G8197" s="4" t="s">
        <v>13</v>
      </c>
      <c r="H8197" s="4" t="s">
        <v>11</v>
      </c>
    </row>
    <row r="8198" spans="1:28">
      <c r="A8198" t="n">
        <v>83038</v>
      </c>
      <c r="B8198" s="35" t="n">
        <v>45</v>
      </c>
      <c r="C8198" s="7" t="n">
        <v>2</v>
      </c>
      <c r="D8198" s="7" t="n">
        <v>3</v>
      </c>
      <c r="E8198" s="7" t="n">
        <v>-1.10000002384186</v>
      </c>
      <c r="F8198" s="7" t="n">
        <v>0.230000004172325</v>
      </c>
      <c r="G8198" s="7" t="n">
        <v>-11.210000038147</v>
      </c>
      <c r="H8198" s="7" t="n">
        <v>0</v>
      </c>
    </row>
    <row r="8199" spans="1:28">
      <c r="A8199" t="s">
        <v>4</v>
      </c>
      <c r="B8199" s="4" t="s">
        <v>5</v>
      </c>
      <c r="C8199" s="4" t="s">
        <v>7</v>
      </c>
      <c r="D8199" s="4" t="s">
        <v>7</v>
      </c>
      <c r="E8199" s="4" t="s">
        <v>13</v>
      </c>
      <c r="F8199" s="4" t="s">
        <v>13</v>
      </c>
      <c r="G8199" s="4" t="s">
        <v>13</v>
      </c>
      <c r="H8199" s="4" t="s">
        <v>11</v>
      </c>
      <c r="I8199" s="4" t="s">
        <v>7</v>
      </c>
    </row>
    <row r="8200" spans="1:28">
      <c r="A8200" t="n">
        <v>83055</v>
      </c>
      <c r="B8200" s="35" t="n">
        <v>45</v>
      </c>
      <c r="C8200" s="7" t="n">
        <v>4</v>
      </c>
      <c r="D8200" s="7" t="n">
        <v>3</v>
      </c>
      <c r="E8200" s="7" t="n">
        <v>357.540008544922</v>
      </c>
      <c r="F8200" s="7" t="n">
        <v>234.199996948242</v>
      </c>
      <c r="G8200" s="7" t="n">
        <v>0</v>
      </c>
      <c r="H8200" s="7" t="n">
        <v>0</v>
      </c>
      <c r="I8200" s="7" t="n">
        <v>0</v>
      </c>
    </row>
    <row r="8201" spans="1:28">
      <c r="A8201" t="s">
        <v>4</v>
      </c>
      <c r="B8201" s="4" t="s">
        <v>5</v>
      </c>
      <c r="C8201" s="4" t="s">
        <v>7</v>
      </c>
      <c r="D8201" s="4" t="s">
        <v>7</v>
      </c>
      <c r="E8201" s="4" t="s">
        <v>13</v>
      </c>
      <c r="F8201" s="4" t="s">
        <v>11</v>
      </c>
    </row>
    <row r="8202" spans="1:28">
      <c r="A8202" t="n">
        <v>83073</v>
      </c>
      <c r="B8202" s="35" t="n">
        <v>45</v>
      </c>
      <c r="C8202" s="7" t="n">
        <v>5</v>
      </c>
      <c r="D8202" s="7" t="n">
        <v>3</v>
      </c>
      <c r="E8202" s="7" t="n">
        <v>1.20000004768372</v>
      </c>
      <c r="F8202" s="7" t="n">
        <v>0</v>
      </c>
    </row>
    <row r="8203" spans="1:28">
      <c r="A8203" t="s">
        <v>4</v>
      </c>
      <c r="B8203" s="4" t="s">
        <v>5</v>
      </c>
      <c r="C8203" s="4" t="s">
        <v>7</v>
      </c>
      <c r="D8203" s="4" t="s">
        <v>7</v>
      </c>
      <c r="E8203" s="4" t="s">
        <v>13</v>
      </c>
      <c r="F8203" s="4" t="s">
        <v>11</v>
      </c>
    </row>
    <row r="8204" spans="1:28">
      <c r="A8204" t="n">
        <v>83082</v>
      </c>
      <c r="B8204" s="35" t="n">
        <v>45</v>
      </c>
      <c r="C8204" s="7" t="n">
        <v>11</v>
      </c>
      <c r="D8204" s="7" t="n">
        <v>3</v>
      </c>
      <c r="E8204" s="7" t="n">
        <v>28.7000007629395</v>
      </c>
      <c r="F8204" s="7" t="n">
        <v>0</v>
      </c>
    </row>
    <row r="8205" spans="1:28">
      <c r="A8205" t="s">
        <v>4</v>
      </c>
      <c r="B8205" s="4" t="s">
        <v>5</v>
      </c>
      <c r="C8205" s="4" t="s">
        <v>7</v>
      </c>
      <c r="D8205" s="4" t="s">
        <v>11</v>
      </c>
    </row>
    <row r="8206" spans="1:28">
      <c r="A8206" t="n">
        <v>83091</v>
      </c>
      <c r="B8206" s="17" t="n">
        <v>58</v>
      </c>
      <c r="C8206" s="7" t="n">
        <v>255</v>
      </c>
      <c r="D8206" s="7" t="n">
        <v>0</v>
      </c>
    </row>
    <row r="8207" spans="1:28">
      <c r="A8207" t="s">
        <v>4</v>
      </c>
      <c r="B8207" s="4" t="s">
        <v>5</v>
      </c>
      <c r="C8207" s="4" t="s">
        <v>11</v>
      </c>
      <c r="D8207" s="4" t="s">
        <v>7</v>
      </c>
      <c r="E8207" s="4" t="s">
        <v>13</v>
      </c>
      <c r="F8207" s="4" t="s">
        <v>11</v>
      </c>
    </row>
    <row r="8208" spans="1:28">
      <c r="A8208" t="n">
        <v>83095</v>
      </c>
      <c r="B8208" s="41" t="n">
        <v>59</v>
      </c>
      <c r="C8208" s="7" t="n">
        <v>0</v>
      </c>
      <c r="D8208" s="7" t="n">
        <v>8</v>
      </c>
      <c r="E8208" s="7" t="n">
        <v>0.150000005960464</v>
      </c>
      <c r="F8208" s="7" t="n">
        <v>0</v>
      </c>
    </row>
    <row r="8209" spans="1:9">
      <c r="A8209" t="s">
        <v>4</v>
      </c>
      <c r="B8209" s="4" t="s">
        <v>5</v>
      </c>
      <c r="C8209" s="4" t="s">
        <v>11</v>
      </c>
    </row>
    <row r="8210" spans="1:9">
      <c r="A8210" t="n">
        <v>83105</v>
      </c>
      <c r="B8210" s="24" t="n">
        <v>16</v>
      </c>
      <c r="C8210" s="7" t="n">
        <v>1500</v>
      </c>
    </row>
    <row r="8211" spans="1:9">
      <c r="A8211" t="s">
        <v>4</v>
      </c>
      <c r="B8211" s="4" t="s">
        <v>5</v>
      </c>
      <c r="C8211" s="4" t="s">
        <v>11</v>
      </c>
      <c r="D8211" s="4" t="s">
        <v>7</v>
      </c>
      <c r="E8211" s="4" t="s">
        <v>13</v>
      </c>
      <c r="F8211" s="4" t="s">
        <v>11</v>
      </c>
    </row>
    <row r="8212" spans="1:9">
      <c r="A8212" t="n">
        <v>83108</v>
      </c>
      <c r="B8212" s="41" t="n">
        <v>59</v>
      </c>
      <c r="C8212" s="7" t="n">
        <v>0</v>
      </c>
      <c r="D8212" s="7" t="n">
        <v>255</v>
      </c>
      <c r="E8212" s="7" t="n">
        <v>0</v>
      </c>
      <c r="F8212" s="7" t="n">
        <v>0</v>
      </c>
    </row>
    <row r="8213" spans="1:9">
      <c r="A8213" t="s">
        <v>4</v>
      </c>
      <c r="B8213" s="4" t="s">
        <v>5</v>
      </c>
      <c r="C8213" s="4" t="s">
        <v>7</v>
      </c>
      <c r="D8213" s="4" t="s">
        <v>11</v>
      </c>
      <c r="E8213" s="4" t="s">
        <v>8</v>
      </c>
    </row>
    <row r="8214" spans="1:9">
      <c r="A8214" t="n">
        <v>83118</v>
      </c>
      <c r="B8214" s="38" t="n">
        <v>51</v>
      </c>
      <c r="C8214" s="7" t="n">
        <v>4</v>
      </c>
      <c r="D8214" s="7" t="n">
        <v>0</v>
      </c>
      <c r="E8214" s="7" t="s">
        <v>453</v>
      </c>
    </row>
    <row r="8215" spans="1:9">
      <c r="A8215" t="s">
        <v>4</v>
      </c>
      <c r="B8215" s="4" t="s">
        <v>5</v>
      </c>
      <c r="C8215" s="4" t="s">
        <v>11</v>
      </c>
    </row>
    <row r="8216" spans="1:9">
      <c r="A8216" t="n">
        <v>83132</v>
      </c>
      <c r="B8216" s="24" t="n">
        <v>16</v>
      </c>
      <c r="C8216" s="7" t="n">
        <v>0</v>
      </c>
    </row>
    <row r="8217" spans="1:9">
      <c r="A8217" t="s">
        <v>4</v>
      </c>
      <c r="B8217" s="4" t="s">
        <v>5</v>
      </c>
      <c r="C8217" s="4" t="s">
        <v>11</v>
      </c>
      <c r="D8217" s="4" t="s">
        <v>7</v>
      </c>
      <c r="E8217" s="4" t="s">
        <v>14</v>
      </c>
      <c r="F8217" s="4" t="s">
        <v>79</v>
      </c>
      <c r="G8217" s="4" t="s">
        <v>7</v>
      </c>
      <c r="H8217" s="4" t="s">
        <v>7</v>
      </c>
    </row>
    <row r="8218" spans="1:9">
      <c r="A8218" t="n">
        <v>83135</v>
      </c>
      <c r="B8218" s="39" t="n">
        <v>26</v>
      </c>
      <c r="C8218" s="7" t="n">
        <v>0</v>
      </c>
      <c r="D8218" s="7" t="n">
        <v>17</v>
      </c>
      <c r="E8218" s="7" t="n">
        <v>60292</v>
      </c>
      <c r="F8218" s="7" t="s">
        <v>503</v>
      </c>
      <c r="G8218" s="7" t="n">
        <v>2</v>
      </c>
      <c r="H8218" s="7" t="n">
        <v>0</v>
      </c>
    </row>
    <row r="8219" spans="1:9">
      <c r="A8219" t="s">
        <v>4</v>
      </c>
      <c r="B8219" s="4" t="s">
        <v>5</v>
      </c>
    </row>
    <row r="8220" spans="1:9">
      <c r="A8220" t="n">
        <v>83158</v>
      </c>
      <c r="B8220" s="40" t="n">
        <v>28</v>
      </c>
    </row>
    <row r="8221" spans="1:9">
      <c r="A8221" t="s">
        <v>4</v>
      </c>
      <c r="B8221" s="4" t="s">
        <v>5</v>
      </c>
      <c r="C8221" s="4" t="s">
        <v>11</v>
      </c>
    </row>
    <row r="8222" spans="1:9">
      <c r="A8222" t="n">
        <v>83159</v>
      </c>
      <c r="B8222" s="24" t="n">
        <v>16</v>
      </c>
      <c r="C8222" s="7" t="n">
        <v>500</v>
      </c>
    </row>
    <row r="8223" spans="1:9">
      <c r="A8223" t="s">
        <v>4</v>
      </c>
      <c r="B8223" s="4" t="s">
        <v>5</v>
      </c>
      <c r="C8223" s="4" t="s">
        <v>7</v>
      </c>
      <c r="D8223" s="4" t="s">
        <v>13</v>
      </c>
      <c r="E8223" s="4" t="s">
        <v>13</v>
      </c>
      <c r="F8223" s="4" t="s">
        <v>13</v>
      </c>
    </row>
    <row r="8224" spans="1:9">
      <c r="A8224" t="n">
        <v>83162</v>
      </c>
      <c r="B8224" s="35" t="n">
        <v>45</v>
      </c>
      <c r="C8224" s="7" t="n">
        <v>9</v>
      </c>
      <c r="D8224" s="7" t="n">
        <v>0.0199999995529652</v>
      </c>
      <c r="E8224" s="7" t="n">
        <v>0.0199999995529652</v>
      </c>
      <c r="F8224" s="7" t="n">
        <v>0.5</v>
      </c>
    </row>
    <row r="8225" spans="1:8">
      <c r="A8225" t="s">
        <v>4</v>
      </c>
      <c r="B8225" s="4" t="s">
        <v>5</v>
      </c>
      <c r="C8225" s="4" t="s">
        <v>7</v>
      </c>
      <c r="D8225" s="4" t="s">
        <v>7</v>
      </c>
      <c r="E8225" s="4" t="s">
        <v>13</v>
      </c>
      <c r="F8225" s="4" t="s">
        <v>11</v>
      </c>
    </row>
    <row r="8226" spans="1:8">
      <c r="A8226" t="n">
        <v>83176</v>
      </c>
      <c r="B8226" s="35" t="n">
        <v>45</v>
      </c>
      <c r="C8226" s="7" t="n">
        <v>5</v>
      </c>
      <c r="D8226" s="7" t="n">
        <v>3</v>
      </c>
      <c r="E8226" s="7" t="n">
        <v>1.39999997615814</v>
      </c>
      <c r="F8226" s="7" t="n">
        <v>500</v>
      </c>
    </row>
    <row r="8227" spans="1:8">
      <c r="A8227" t="s">
        <v>4</v>
      </c>
      <c r="B8227" s="4" t="s">
        <v>5</v>
      </c>
      <c r="C8227" s="4" t="s">
        <v>7</v>
      </c>
      <c r="D8227" s="4" t="s">
        <v>11</v>
      </c>
      <c r="E8227" s="4" t="s">
        <v>8</v>
      </c>
    </row>
    <row r="8228" spans="1:8">
      <c r="A8228" t="n">
        <v>83185</v>
      </c>
      <c r="B8228" s="38" t="n">
        <v>51</v>
      </c>
      <c r="C8228" s="7" t="n">
        <v>4</v>
      </c>
      <c r="D8228" s="7" t="n">
        <v>0</v>
      </c>
      <c r="E8228" s="7" t="s">
        <v>455</v>
      </c>
    </row>
    <row r="8229" spans="1:8">
      <c r="A8229" t="s">
        <v>4</v>
      </c>
      <c r="B8229" s="4" t="s">
        <v>5</v>
      </c>
      <c r="C8229" s="4" t="s">
        <v>11</v>
      </c>
    </row>
    <row r="8230" spans="1:8">
      <c r="A8230" t="n">
        <v>83199</v>
      </c>
      <c r="B8230" s="24" t="n">
        <v>16</v>
      </c>
      <c r="C8230" s="7" t="n">
        <v>0</v>
      </c>
    </row>
    <row r="8231" spans="1:8">
      <c r="A8231" t="s">
        <v>4</v>
      </c>
      <c r="B8231" s="4" t="s">
        <v>5</v>
      </c>
      <c r="C8231" s="4" t="s">
        <v>11</v>
      </c>
      <c r="D8231" s="4" t="s">
        <v>7</v>
      </c>
      <c r="E8231" s="4" t="s">
        <v>14</v>
      </c>
      <c r="F8231" s="4" t="s">
        <v>79</v>
      </c>
      <c r="G8231" s="4" t="s">
        <v>7</v>
      </c>
      <c r="H8231" s="4" t="s">
        <v>7</v>
      </c>
    </row>
    <row r="8232" spans="1:8">
      <c r="A8232" t="n">
        <v>83202</v>
      </c>
      <c r="B8232" s="39" t="n">
        <v>26</v>
      </c>
      <c r="C8232" s="7" t="n">
        <v>0</v>
      </c>
      <c r="D8232" s="7" t="n">
        <v>17</v>
      </c>
      <c r="E8232" s="7" t="n">
        <v>60293</v>
      </c>
      <c r="F8232" s="7" t="s">
        <v>504</v>
      </c>
      <c r="G8232" s="7" t="n">
        <v>2</v>
      </c>
      <c r="H8232" s="7" t="n">
        <v>0</v>
      </c>
    </row>
    <row r="8233" spans="1:8">
      <c r="A8233" t="s">
        <v>4</v>
      </c>
      <c r="B8233" s="4" t="s">
        <v>5</v>
      </c>
    </row>
    <row r="8234" spans="1:8">
      <c r="A8234" t="n">
        <v>83230</v>
      </c>
      <c r="B8234" s="40" t="n">
        <v>28</v>
      </c>
    </row>
    <row r="8235" spans="1:8">
      <c r="A8235" t="s">
        <v>4</v>
      </c>
      <c r="B8235" s="4" t="s">
        <v>5</v>
      </c>
      <c r="C8235" s="4" t="s">
        <v>11</v>
      </c>
      <c r="D8235" s="4" t="s">
        <v>7</v>
      </c>
    </row>
    <row r="8236" spans="1:8">
      <c r="A8236" t="n">
        <v>83231</v>
      </c>
      <c r="B8236" s="44" t="n">
        <v>89</v>
      </c>
      <c r="C8236" s="7" t="n">
        <v>65533</v>
      </c>
      <c r="D8236" s="7" t="n">
        <v>1</v>
      </c>
    </row>
    <row r="8237" spans="1:8">
      <c r="A8237" t="s">
        <v>4</v>
      </c>
      <c r="B8237" s="4" t="s">
        <v>5</v>
      </c>
      <c r="C8237" s="4" t="s">
        <v>7</v>
      </c>
      <c r="D8237" s="4" t="s">
        <v>11</v>
      </c>
      <c r="E8237" s="4" t="s">
        <v>11</v>
      </c>
      <c r="F8237" s="4" t="s">
        <v>7</v>
      </c>
    </row>
    <row r="8238" spans="1:8">
      <c r="A8238" t="n">
        <v>83235</v>
      </c>
      <c r="B8238" s="43" t="n">
        <v>25</v>
      </c>
      <c r="C8238" s="7" t="n">
        <v>1</v>
      </c>
      <c r="D8238" s="7" t="n">
        <v>60</v>
      </c>
      <c r="E8238" s="7" t="n">
        <v>640</v>
      </c>
      <c r="F8238" s="7" t="n">
        <v>2</v>
      </c>
    </row>
    <row r="8239" spans="1:8">
      <c r="A8239" t="s">
        <v>4</v>
      </c>
      <c r="B8239" s="4" t="s">
        <v>5</v>
      </c>
      <c r="C8239" s="4" t="s">
        <v>7</v>
      </c>
      <c r="D8239" s="4" t="s">
        <v>11</v>
      </c>
      <c r="E8239" s="4" t="s">
        <v>8</v>
      </c>
    </row>
    <row r="8240" spans="1:8">
      <c r="A8240" t="n">
        <v>83242</v>
      </c>
      <c r="B8240" s="38" t="n">
        <v>51</v>
      </c>
      <c r="C8240" s="7" t="n">
        <v>4</v>
      </c>
      <c r="D8240" s="7" t="n">
        <v>8</v>
      </c>
      <c r="E8240" s="7" t="s">
        <v>446</v>
      </c>
    </row>
    <row r="8241" spans="1:8">
      <c r="A8241" t="s">
        <v>4</v>
      </c>
      <c r="B8241" s="4" t="s">
        <v>5</v>
      </c>
      <c r="C8241" s="4" t="s">
        <v>11</v>
      </c>
    </row>
    <row r="8242" spans="1:8">
      <c r="A8242" t="n">
        <v>83255</v>
      </c>
      <c r="B8242" s="24" t="n">
        <v>16</v>
      </c>
      <c r="C8242" s="7" t="n">
        <v>0</v>
      </c>
    </row>
    <row r="8243" spans="1:8">
      <c r="A8243" t="s">
        <v>4</v>
      </c>
      <c r="B8243" s="4" t="s">
        <v>5</v>
      </c>
      <c r="C8243" s="4" t="s">
        <v>11</v>
      </c>
      <c r="D8243" s="4" t="s">
        <v>7</v>
      </c>
      <c r="E8243" s="4" t="s">
        <v>14</v>
      </c>
      <c r="F8243" s="4" t="s">
        <v>79</v>
      </c>
      <c r="G8243" s="4" t="s">
        <v>7</v>
      </c>
      <c r="H8243" s="4" t="s">
        <v>7</v>
      </c>
      <c r="I8243" s="4" t="s">
        <v>7</v>
      </c>
      <c r="J8243" s="4" t="s">
        <v>14</v>
      </c>
      <c r="K8243" s="4" t="s">
        <v>79</v>
      </c>
      <c r="L8243" s="4" t="s">
        <v>7</v>
      </c>
      <c r="M8243" s="4" t="s">
        <v>7</v>
      </c>
    </row>
    <row r="8244" spans="1:8">
      <c r="A8244" t="n">
        <v>83258</v>
      </c>
      <c r="B8244" s="39" t="n">
        <v>26</v>
      </c>
      <c r="C8244" s="7" t="n">
        <v>8</v>
      </c>
      <c r="D8244" s="7" t="n">
        <v>17</v>
      </c>
      <c r="E8244" s="7" t="n">
        <v>60500</v>
      </c>
      <c r="F8244" s="7" t="s">
        <v>707</v>
      </c>
      <c r="G8244" s="7" t="n">
        <v>2</v>
      </c>
      <c r="H8244" s="7" t="n">
        <v>3</v>
      </c>
      <c r="I8244" s="7" t="n">
        <v>17</v>
      </c>
      <c r="J8244" s="7" t="n">
        <v>60501</v>
      </c>
      <c r="K8244" s="7" t="s">
        <v>708</v>
      </c>
      <c r="L8244" s="7" t="n">
        <v>2</v>
      </c>
      <c r="M8244" s="7" t="n">
        <v>0</v>
      </c>
    </row>
    <row r="8245" spans="1:8">
      <c r="A8245" t="s">
        <v>4</v>
      </c>
      <c r="B8245" s="4" t="s">
        <v>5</v>
      </c>
    </row>
    <row r="8246" spans="1:8">
      <c r="A8246" t="n">
        <v>83426</v>
      </c>
      <c r="B8246" s="40" t="n">
        <v>28</v>
      </c>
    </row>
    <row r="8247" spans="1:8">
      <c r="A8247" t="s">
        <v>4</v>
      </c>
      <c r="B8247" s="4" t="s">
        <v>5</v>
      </c>
      <c r="C8247" s="4" t="s">
        <v>7</v>
      </c>
      <c r="D8247" s="4" t="s">
        <v>11</v>
      </c>
      <c r="E8247" s="4" t="s">
        <v>11</v>
      </c>
      <c r="F8247" s="4" t="s">
        <v>7</v>
      </c>
    </row>
    <row r="8248" spans="1:8">
      <c r="A8248" t="n">
        <v>83427</v>
      </c>
      <c r="B8248" s="43" t="n">
        <v>25</v>
      </c>
      <c r="C8248" s="7" t="n">
        <v>1</v>
      </c>
      <c r="D8248" s="7" t="n">
        <v>65535</v>
      </c>
      <c r="E8248" s="7" t="n">
        <v>65535</v>
      </c>
      <c r="F8248" s="7" t="n">
        <v>0</v>
      </c>
    </row>
    <row r="8249" spans="1:8">
      <c r="A8249" t="s">
        <v>4</v>
      </c>
      <c r="B8249" s="4" t="s">
        <v>5</v>
      </c>
      <c r="C8249" s="4" t="s">
        <v>7</v>
      </c>
      <c r="D8249" s="4" t="s">
        <v>11</v>
      </c>
      <c r="E8249" s="4" t="s">
        <v>8</v>
      </c>
    </row>
    <row r="8250" spans="1:8">
      <c r="A8250" t="n">
        <v>83434</v>
      </c>
      <c r="B8250" s="38" t="n">
        <v>51</v>
      </c>
      <c r="C8250" s="7" t="n">
        <v>4</v>
      </c>
      <c r="D8250" s="7" t="n">
        <v>0</v>
      </c>
      <c r="E8250" s="7" t="s">
        <v>446</v>
      </c>
    </row>
    <row r="8251" spans="1:8">
      <c r="A8251" t="s">
        <v>4</v>
      </c>
      <c r="B8251" s="4" t="s">
        <v>5</v>
      </c>
      <c r="C8251" s="4" t="s">
        <v>11</v>
      </c>
    </row>
    <row r="8252" spans="1:8">
      <c r="A8252" t="n">
        <v>83447</v>
      </c>
      <c r="B8252" s="24" t="n">
        <v>16</v>
      </c>
      <c r="C8252" s="7" t="n">
        <v>0</v>
      </c>
    </row>
    <row r="8253" spans="1:8">
      <c r="A8253" t="s">
        <v>4</v>
      </c>
      <c r="B8253" s="4" t="s">
        <v>5</v>
      </c>
      <c r="C8253" s="4" t="s">
        <v>11</v>
      </c>
      <c r="D8253" s="4" t="s">
        <v>7</v>
      </c>
      <c r="E8253" s="4" t="s">
        <v>14</v>
      </c>
      <c r="F8253" s="4" t="s">
        <v>79</v>
      </c>
      <c r="G8253" s="4" t="s">
        <v>7</v>
      </c>
      <c r="H8253" s="4" t="s">
        <v>7</v>
      </c>
      <c r="I8253" s="4" t="s">
        <v>7</v>
      </c>
      <c r="J8253" s="4" t="s">
        <v>14</v>
      </c>
      <c r="K8253" s="4" t="s">
        <v>79</v>
      </c>
      <c r="L8253" s="4" t="s">
        <v>7</v>
      </c>
      <c r="M8253" s="4" t="s">
        <v>7</v>
      </c>
      <c r="N8253" s="4" t="s">
        <v>7</v>
      </c>
      <c r="O8253" s="4" t="s">
        <v>14</v>
      </c>
      <c r="P8253" s="4" t="s">
        <v>79</v>
      </c>
      <c r="Q8253" s="4" t="s">
        <v>7</v>
      </c>
      <c r="R8253" s="4" t="s">
        <v>7</v>
      </c>
      <c r="S8253" s="4" t="s">
        <v>7</v>
      </c>
      <c r="T8253" s="4" t="s">
        <v>14</v>
      </c>
      <c r="U8253" s="4" t="s">
        <v>79</v>
      </c>
      <c r="V8253" s="4" t="s">
        <v>7</v>
      </c>
      <c r="W8253" s="4" t="s">
        <v>7</v>
      </c>
      <c r="X8253" s="4" t="s">
        <v>7</v>
      </c>
      <c r="Y8253" s="4" t="s">
        <v>14</v>
      </c>
      <c r="Z8253" s="4" t="s">
        <v>79</v>
      </c>
      <c r="AA8253" s="4" t="s">
        <v>7</v>
      </c>
      <c r="AB8253" s="4" t="s">
        <v>7</v>
      </c>
    </row>
    <row r="8254" spans="1:8">
      <c r="A8254" t="n">
        <v>83450</v>
      </c>
      <c r="B8254" s="39" t="n">
        <v>26</v>
      </c>
      <c r="C8254" s="7" t="n">
        <v>0</v>
      </c>
      <c r="D8254" s="7" t="n">
        <v>17</v>
      </c>
      <c r="E8254" s="7" t="n">
        <v>60296</v>
      </c>
      <c r="F8254" s="7" t="s">
        <v>460</v>
      </c>
      <c r="G8254" s="7" t="n">
        <v>2</v>
      </c>
      <c r="H8254" s="7" t="n">
        <v>3</v>
      </c>
      <c r="I8254" s="7" t="n">
        <v>17</v>
      </c>
      <c r="J8254" s="7" t="n">
        <v>60298</v>
      </c>
      <c r="K8254" s="7" t="s">
        <v>461</v>
      </c>
      <c r="L8254" s="7" t="n">
        <v>2</v>
      </c>
      <c r="M8254" s="7" t="n">
        <v>3</v>
      </c>
      <c r="N8254" s="7" t="n">
        <v>17</v>
      </c>
      <c r="O8254" s="7" t="n">
        <v>60299</v>
      </c>
      <c r="P8254" s="7" t="s">
        <v>462</v>
      </c>
      <c r="Q8254" s="7" t="n">
        <v>2</v>
      </c>
      <c r="R8254" s="7" t="n">
        <v>3</v>
      </c>
      <c r="S8254" s="7" t="n">
        <v>17</v>
      </c>
      <c r="T8254" s="7" t="n">
        <v>60300</v>
      </c>
      <c r="U8254" s="7" t="s">
        <v>508</v>
      </c>
      <c r="V8254" s="7" t="n">
        <v>2</v>
      </c>
      <c r="W8254" s="7" t="n">
        <v>3</v>
      </c>
      <c r="X8254" s="7" t="n">
        <v>17</v>
      </c>
      <c r="Y8254" s="7" t="n">
        <v>60301</v>
      </c>
      <c r="Z8254" s="7" t="s">
        <v>464</v>
      </c>
      <c r="AA8254" s="7" t="n">
        <v>2</v>
      </c>
      <c r="AB8254" s="7" t="n">
        <v>0</v>
      </c>
    </row>
    <row r="8255" spans="1:8">
      <c r="A8255" t="s">
        <v>4</v>
      </c>
      <c r="B8255" s="4" t="s">
        <v>5</v>
      </c>
    </row>
    <row r="8256" spans="1:8">
      <c r="A8256" t="n">
        <v>83845</v>
      </c>
      <c r="B8256" s="40" t="n">
        <v>28</v>
      </c>
    </row>
    <row r="8257" spans="1:28">
      <c r="A8257" t="s">
        <v>4</v>
      </c>
      <c r="B8257" s="4" t="s">
        <v>5</v>
      </c>
      <c r="C8257" s="4" t="s">
        <v>11</v>
      </c>
      <c r="D8257" s="4" t="s">
        <v>7</v>
      </c>
    </row>
    <row r="8258" spans="1:28">
      <c r="A8258" t="n">
        <v>83846</v>
      </c>
      <c r="B8258" s="44" t="n">
        <v>89</v>
      </c>
      <c r="C8258" s="7" t="n">
        <v>65533</v>
      </c>
      <c r="D8258" s="7" t="n">
        <v>1</v>
      </c>
    </row>
    <row r="8259" spans="1:28">
      <c r="A8259" t="s">
        <v>4</v>
      </c>
      <c r="B8259" s="4" t="s">
        <v>5</v>
      </c>
      <c r="C8259" s="4" t="s">
        <v>7</v>
      </c>
      <c r="D8259" s="4" t="s">
        <v>11</v>
      </c>
      <c r="E8259" s="4" t="s">
        <v>13</v>
      </c>
    </row>
    <row r="8260" spans="1:28">
      <c r="A8260" t="n">
        <v>83850</v>
      </c>
      <c r="B8260" s="17" t="n">
        <v>58</v>
      </c>
      <c r="C8260" s="7" t="n">
        <v>101</v>
      </c>
      <c r="D8260" s="7" t="n">
        <v>300</v>
      </c>
      <c r="E8260" s="7" t="n">
        <v>1</v>
      </c>
    </row>
    <row r="8261" spans="1:28">
      <c r="A8261" t="s">
        <v>4</v>
      </c>
      <c r="B8261" s="4" t="s">
        <v>5</v>
      </c>
      <c r="C8261" s="4" t="s">
        <v>7</v>
      </c>
      <c r="D8261" s="4" t="s">
        <v>11</v>
      </c>
    </row>
    <row r="8262" spans="1:28">
      <c r="A8262" t="n">
        <v>83858</v>
      </c>
      <c r="B8262" s="17" t="n">
        <v>58</v>
      </c>
      <c r="C8262" s="7" t="n">
        <v>254</v>
      </c>
      <c r="D8262" s="7" t="n">
        <v>0</v>
      </c>
    </row>
    <row r="8263" spans="1:28">
      <c r="A8263" t="s">
        <v>4</v>
      </c>
      <c r="B8263" s="4" t="s">
        <v>5</v>
      </c>
      <c r="C8263" s="4" t="s">
        <v>7</v>
      </c>
      <c r="D8263" s="4" t="s">
        <v>7</v>
      </c>
      <c r="E8263" s="4" t="s">
        <v>13</v>
      </c>
      <c r="F8263" s="4" t="s">
        <v>13</v>
      </c>
      <c r="G8263" s="4" t="s">
        <v>13</v>
      </c>
      <c r="H8263" s="4" t="s">
        <v>11</v>
      </c>
    </row>
    <row r="8264" spans="1:28">
      <c r="A8264" t="n">
        <v>83862</v>
      </c>
      <c r="B8264" s="35" t="n">
        <v>45</v>
      </c>
      <c r="C8264" s="7" t="n">
        <v>2</v>
      </c>
      <c r="D8264" s="7" t="n">
        <v>3</v>
      </c>
      <c r="E8264" s="7" t="n">
        <v>-1.77999997138977</v>
      </c>
      <c r="F8264" s="7" t="n">
        <v>0.270000010728836</v>
      </c>
      <c r="G8264" s="7" t="n">
        <v>-10.7600002288818</v>
      </c>
      <c r="H8264" s="7" t="n">
        <v>0</v>
      </c>
    </row>
    <row r="8265" spans="1:28">
      <c r="A8265" t="s">
        <v>4</v>
      </c>
      <c r="B8265" s="4" t="s">
        <v>5</v>
      </c>
      <c r="C8265" s="4" t="s">
        <v>7</v>
      </c>
      <c r="D8265" s="4" t="s">
        <v>7</v>
      </c>
      <c r="E8265" s="4" t="s">
        <v>13</v>
      </c>
      <c r="F8265" s="4" t="s">
        <v>13</v>
      </c>
      <c r="G8265" s="4" t="s">
        <v>13</v>
      </c>
      <c r="H8265" s="4" t="s">
        <v>11</v>
      </c>
      <c r="I8265" s="4" t="s">
        <v>7</v>
      </c>
    </row>
    <row r="8266" spans="1:28">
      <c r="A8266" t="n">
        <v>83879</v>
      </c>
      <c r="B8266" s="35" t="n">
        <v>45</v>
      </c>
      <c r="C8266" s="7" t="n">
        <v>4</v>
      </c>
      <c r="D8266" s="7" t="n">
        <v>3</v>
      </c>
      <c r="E8266" s="7" t="n">
        <v>10.3599996566772</v>
      </c>
      <c r="F8266" s="7" t="n">
        <v>185.830001831055</v>
      </c>
      <c r="G8266" s="7" t="n">
        <v>4.55999994277954</v>
      </c>
      <c r="H8266" s="7" t="n">
        <v>0</v>
      </c>
      <c r="I8266" s="7" t="n">
        <v>0</v>
      </c>
    </row>
    <row r="8267" spans="1:28">
      <c r="A8267" t="s">
        <v>4</v>
      </c>
      <c r="B8267" s="4" t="s">
        <v>5</v>
      </c>
      <c r="C8267" s="4" t="s">
        <v>7</v>
      </c>
      <c r="D8267" s="4" t="s">
        <v>7</v>
      </c>
      <c r="E8267" s="4" t="s">
        <v>13</v>
      </c>
      <c r="F8267" s="4" t="s">
        <v>11</v>
      </c>
    </row>
    <row r="8268" spans="1:28">
      <c r="A8268" t="n">
        <v>83897</v>
      </c>
      <c r="B8268" s="35" t="n">
        <v>45</v>
      </c>
      <c r="C8268" s="7" t="n">
        <v>5</v>
      </c>
      <c r="D8268" s="7" t="n">
        <v>3</v>
      </c>
      <c r="E8268" s="7" t="n">
        <v>1.20000004768372</v>
      </c>
      <c r="F8268" s="7" t="n">
        <v>0</v>
      </c>
    </row>
    <row r="8269" spans="1:28">
      <c r="A8269" t="s">
        <v>4</v>
      </c>
      <c r="B8269" s="4" t="s">
        <v>5</v>
      </c>
      <c r="C8269" s="4" t="s">
        <v>7</v>
      </c>
      <c r="D8269" s="4" t="s">
        <v>7</v>
      </c>
      <c r="E8269" s="4" t="s">
        <v>13</v>
      </c>
      <c r="F8269" s="4" t="s">
        <v>11</v>
      </c>
    </row>
    <row r="8270" spans="1:28">
      <c r="A8270" t="n">
        <v>83906</v>
      </c>
      <c r="B8270" s="35" t="n">
        <v>45</v>
      </c>
      <c r="C8270" s="7" t="n">
        <v>11</v>
      </c>
      <c r="D8270" s="7" t="n">
        <v>3</v>
      </c>
      <c r="E8270" s="7" t="n">
        <v>28.7000007629395</v>
      </c>
      <c r="F8270" s="7" t="n">
        <v>0</v>
      </c>
    </row>
    <row r="8271" spans="1:28">
      <c r="A8271" t="s">
        <v>4</v>
      </c>
      <c r="B8271" s="4" t="s">
        <v>5</v>
      </c>
      <c r="C8271" s="4" t="s">
        <v>7</v>
      </c>
      <c r="D8271" s="4" t="s">
        <v>7</v>
      </c>
      <c r="E8271" s="4" t="s">
        <v>13</v>
      </c>
      <c r="F8271" s="4" t="s">
        <v>13</v>
      </c>
      <c r="G8271" s="4" t="s">
        <v>13</v>
      </c>
      <c r="H8271" s="4" t="s">
        <v>11</v>
      </c>
      <c r="I8271" s="4" t="s">
        <v>7</v>
      </c>
    </row>
    <row r="8272" spans="1:28">
      <c r="A8272" t="n">
        <v>83915</v>
      </c>
      <c r="B8272" s="35" t="n">
        <v>45</v>
      </c>
      <c r="C8272" s="7" t="n">
        <v>4</v>
      </c>
      <c r="D8272" s="7" t="n">
        <v>3</v>
      </c>
      <c r="E8272" s="7" t="n">
        <v>4.8899998664856</v>
      </c>
      <c r="F8272" s="7" t="n">
        <v>172.210006713867</v>
      </c>
      <c r="G8272" s="7" t="n">
        <v>4.55999994277954</v>
      </c>
      <c r="H8272" s="7" t="n">
        <v>20000</v>
      </c>
      <c r="I8272" s="7" t="n">
        <v>1</v>
      </c>
    </row>
    <row r="8273" spans="1:9">
      <c r="A8273" t="s">
        <v>4</v>
      </c>
      <c r="B8273" s="4" t="s">
        <v>5</v>
      </c>
      <c r="C8273" s="4" t="s">
        <v>7</v>
      </c>
      <c r="D8273" s="4" t="s">
        <v>11</v>
      </c>
      <c r="E8273" s="4" t="s">
        <v>8</v>
      </c>
      <c r="F8273" s="4" t="s">
        <v>8</v>
      </c>
      <c r="G8273" s="4" t="s">
        <v>8</v>
      </c>
      <c r="H8273" s="4" t="s">
        <v>8</v>
      </c>
    </row>
    <row r="8274" spans="1:9">
      <c r="A8274" t="n">
        <v>83933</v>
      </c>
      <c r="B8274" s="38" t="n">
        <v>51</v>
      </c>
      <c r="C8274" s="7" t="n">
        <v>3</v>
      </c>
      <c r="D8274" s="7" t="n">
        <v>8</v>
      </c>
      <c r="E8274" s="7" t="s">
        <v>276</v>
      </c>
      <c r="F8274" s="7" t="s">
        <v>276</v>
      </c>
      <c r="G8274" s="7" t="s">
        <v>86</v>
      </c>
      <c r="H8274" s="7" t="s">
        <v>87</v>
      </c>
    </row>
    <row r="8275" spans="1:9">
      <c r="A8275" t="s">
        <v>4</v>
      </c>
      <c r="B8275" s="4" t="s">
        <v>5</v>
      </c>
      <c r="C8275" s="4" t="s">
        <v>7</v>
      </c>
      <c r="D8275" s="4" t="s">
        <v>11</v>
      </c>
    </row>
    <row r="8276" spans="1:9">
      <c r="A8276" t="n">
        <v>83946</v>
      </c>
      <c r="B8276" s="17" t="n">
        <v>58</v>
      </c>
      <c r="C8276" s="7" t="n">
        <v>255</v>
      </c>
      <c r="D8276" s="7" t="n">
        <v>0</v>
      </c>
    </row>
    <row r="8277" spans="1:9">
      <c r="A8277" t="s">
        <v>4</v>
      </c>
      <c r="B8277" s="4" t="s">
        <v>5</v>
      </c>
      <c r="C8277" s="4" t="s">
        <v>7</v>
      </c>
      <c r="D8277" s="4" t="s">
        <v>11</v>
      </c>
      <c r="E8277" s="4" t="s">
        <v>8</v>
      </c>
    </row>
    <row r="8278" spans="1:9">
      <c r="A8278" t="n">
        <v>83950</v>
      </c>
      <c r="B8278" s="38" t="n">
        <v>51</v>
      </c>
      <c r="C8278" s="7" t="n">
        <v>4</v>
      </c>
      <c r="D8278" s="7" t="n">
        <v>8</v>
      </c>
      <c r="E8278" s="7" t="s">
        <v>439</v>
      </c>
    </row>
    <row r="8279" spans="1:9">
      <c r="A8279" t="s">
        <v>4</v>
      </c>
      <c r="B8279" s="4" t="s">
        <v>5</v>
      </c>
      <c r="C8279" s="4" t="s">
        <v>11</v>
      </c>
    </row>
    <row r="8280" spans="1:9">
      <c r="A8280" t="n">
        <v>83963</v>
      </c>
      <c r="B8280" s="24" t="n">
        <v>16</v>
      </c>
      <c r="C8280" s="7" t="n">
        <v>0</v>
      </c>
    </row>
    <row r="8281" spans="1:9">
      <c r="A8281" t="s">
        <v>4</v>
      </c>
      <c r="B8281" s="4" t="s">
        <v>5</v>
      </c>
      <c r="C8281" s="4" t="s">
        <v>11</v>
      </c>
      <c r="D8281" s="4" t="s">
        <v>7</v>
      </c>
      <c r="E8281" s="4" t="s">
        <v>14</v>
      </c>
      <c r="F8281" s="4" t="s">
        <v>79</v>
      </c>
      <c r="G8281" s="4" t="s">
        <v>7</v>
      </c>
      <c r="H8281" s="4" t="s">
        <v>7</v>
      </c>
      <c r="I8281" s="4" t="s">
        <v>7</v>
      </c>
      <c r="J8281" s="4" t="s">
        <v>14</v>
      </c>
      <c r="K8281" s="4" t="s">
        <v>79</v>
      </c>
      <c r="L8281" s="4" t="s">
        <v>7</v>
      </c>
      <c r="M8281" s="4" t="s">
        <v>7</v>
      </c>
      <c r="N8281" s="4" t="s">
        <v>7</v>
      </c>
      <c r="O8281" s="4" t="s">
        <v>14</v>
      </c>
      <c r="P8281" s="4" t="s">
        <v>79</v>
      </c>
      <c r="Q8281" s="4" t="s">
        <v>7</v>
      </c>
      <c r="R8281" s="4" t="s">
        <v>7</v>
      </c>
    </row>
    <row r="8282" spans="1:9">
      <c r="A8282" t="n">
        <v>83966</v>
      </c>
      <c r="B8282" s="39" t="n">
        <v>26</v>
      </c>
      <c r="C8282" s="7" t="n">
        <v>8</v>
      </c>
      <c r="D8282" s="7" t="n">
        <v>17</v>
      </c>
      <c r="E8282" s="7" t="n">
        <v>60502</v>
      </c>
      <c r="F8282" s="7" t="s">
        <v>709</v>
      </c>
      <c r="G8282" s="7" t="n">
        <v>2</v>
      </c>
      <c r="H8282" s="7" t="n">
        <v>3</v>
      </c>
      <c r="I8282" s="7" t="n">
        <v>17</v>
      </c>
      <c r="J8282" s="7" t="n">
        <v>60503</v>
      </c>
      <c r="K8282" s="7" t="s">
        <v>710</v>
      </c>
      <c r="L8282" s="7" t="n">
        <v>2</v>
      </c>
      <c r="M8282" s="7" t="n">
        <v>3</v>
      </c>
      <c r="N8282" s="7" t="n">
        <v>17</v>
      </c>
      <c r="O8282" s="7" t="n">
        <v>60504</v>
      </c>
      <c r="P8282" s="7" t="s">
        <v>711</v>
      </c>
      <c r="Q8282" s="7" t="n">
        <v>2</v>
      </c>
      <c r="R8282" s="7" t="n">
        <v>0</v>
      </c>
    </row>
    <row r="8283" spans="1:9">
      <c r="A8283" t="s">
        <v>4</v>
      </c>
      <c r="B8283" s="4" t="s">
        <v>5</v>
      </c>
    </row>
    <row r="8284" spans="1:9">
      <c r="A8284" t="n">
        <v>84120</v>
      </c>
      <c r="B8284" s="40" t="n">
        <v>28</v>
      </c>
    </row>
    <row r="8285" spans="1:9">
      <c r="A8285" t="s">
        <v>4</v>
      </c>
      <c r="B8285" s="4" t="s">
        <v>5</v>
      </c>
      <c r="C8285" s="4" t="s">
        <v>7</v>
      </c>
      <c r="D8285" s="4" t="s">
        <v>11</v>
      </c>
      <c r="E8285" s="4" t="s">
        <v>11</v>
      </c>
      <c r="F8285" s="4" t="s">
        <v>7</v>
      </c>
    </row>
    <row r="8286" spans="1:9">
      <c r="A8286" t="n">
        <v>84121</v>
      </c>
      <c r="B8286" s="43" t="n">
        <v>25</v>
      </c>
      <c r="C8286" s="7" t="n">
        <v>1</v>
      </c>
      <c r="D8286" s="7" t="n">
        <v>60</v>
      </c>
      <c r="E8286" s="7" t="n">
        <v>640</v>
      </c>
      <c r="F8286" s="7" t="n">
        <v>1</v>
      </c>
    </row>
    <row r="8287" spans="1:9">
      <c r="A8287" t="s">
        <v>4</v>
      </c>
      <c r="B8287" s="4" t="s">
        <v>5</v>
      </c>
      <c r="C8287" s="4" t="s">
        <v>7</v>
      </c>
      <c r="D8287" s="4" t="s">
        <v>11</v>
      </c>
      <c r="E8287" s="4" t="s">
        <v>8</v>
      </c>
    </row>
    <row r="8288" spans="1:9">
      <c r="A8288" t="n">
        <v>84128</v>
      </c>
      <c r="B8288" s="38" t="n">
        <v>51</v>
      </c>
      <c r="C8288" s="7" t="n">
        <v>4</v>
      </c>
      <c r="D8288" s="7" t="n">
        <v>0</v>
      </c>
      <c r="E8288" s="7" t="s">
        <v>240</v>
      </c>
    </row>
    <row r="8289" spans="1:18">
      <c r="A8289" t="s">
        <v>4</v>
      </c>
      <c r="B8289" s="4" t="s">
        <v>5</v>
      </c>
      <c r="C8289" s="4" t="s">
        <v>11</v>
      </c>
    </row>
    <row r="8290" spans="1:18">
      <c r="A8290" t="n">
        <v>84142</v>
      </c>
      <c r="B8290" s="24" t="n">
        <v>16</v>
      </c>
      <c r="C8290" s="7" t="n">
        <v>0</v>
      </c>
    </row>
    <row r="8291" spans="1:18">
      <c r="A8291" t="s">
        <v>4</v>
      </c>
      <c r="B8291" s="4" t="s">
        <v>5</v>
      </c>
      <c r="C8291" s="4" t="s">
        <v>11</v>
      </c>
      <c r="D8291" s="4" t="s">
        <v>7</v>
      </c>
      <c r="E8291" s="4" t="s">
        <v>14</v>
      </c>
      <c r="F8291" s="4" t="s">
        <v>79</v>
      </c>
      <c r="G8291" s="4" t="s">
        <v>7</v>
      </c>
      <c r="H8291" s="4" t="s">
        <v>7</v>
      </c>
      <c r="I8291" s="4" t="s">
        <v>7</v>
      </c>
      <c r="J8291" s="4" t="s">
        <v>14</v>
      </c>
      <c r="K8291" s="4" t="s">
        <v>79</v>
      </c>
      <c r="L8291" s="4" t="s">
        <v>7</v>
      </c>
      <c r="M8291" s="4" t="s">
        <v>7</v>
      </c>
      <c r="N8291" s="4" t="s">
        <v>7</v>
      </c>
      <c r="O8291" s="4" t="s">
        <v>14</v>
      </c>
      <c r="P8291" s="4" t="s">
        <v>79</v>
      </c>
      <c r="Q8291" s="4" t="s">
        <v>7</v>
      </c>
      <c r="R8291" s="4" t="s">
        <v>7</v>
      </c>
      <c r="S8291" s="4" t="s">
        <v>7</v>
      </c>
      <c r="T8291" s="4" t="s">
        <v>14</v>
      </c>
      <c r="U8291" s="4" t="s">
        <v>79</v>
      </c>
      <c r="V8291" s="4" t="s">
        <v>7</v>
      </c>
      <c r="W8291" s="4" t="s">
        <v>7</v>
      </c>
    </row>
    <row r="8292" spans="1:18">
      <c r="A8292" t="n">
        <v>84145</v>
      </c>
      <c r="B8292" s="39" t="n">
        <v>26</v>
      </c>
      <c r="C8292" s="7" t="n">
        <v>0</v>
      </c>
      <c r="D8292" s="7" t="n">
        <v>17</v>
      </c>
      <c r="E8292" s="7" t="n">
        <v>60399</v>
      </c>
      <c r="F8292" s="7" t="s">
        <v>712</v>
      </c>
      <c r="G8292" s="7" t="n">
        <v>2</v>
      </c>
      <c r="H8292" s="7" t="n">
        <v>3</v>
      </c>
      <c r="I8292" s="7" t="n">
        <v>17</v>
      </c>
      <c r="J8292" s="7" t="n">
        <v>60306</v>
      </c>
      <c r="K8292" s="7" t="s">
        <v>470</v>
      </c>
      <c r="L8292" s="7" t="n">
        <v>2</v>
      </c>
      <c r="M8292" s="7" t="n">
        <v>3</v>
      </c>
      <c r="N8292" s="7" t="n">
        <v>17</v>
      </c>
      <c r="O8292" s="7" t="n">
        <v>60307</v>
      </c>
      <c r="P8292" s="7" t="s">
        <v>471</v>
      </c>
      <c r="Q8292" s="7" t="n">
        <v>2</v>
      </c>
      <c r="R8292" s="7" t="n">
        <v>3</v>
      </c>
      <c r="S8292" s="7" t="n">
        <v>17</v>
      </c>
      <c r="T8292" s="7" t="n">
        <v>60308</v>
      </c>
      <c r="U8292" s="7" t="s">
        <v>472</v>
      </c>
      <c r="V8292" s="7" t="n">
        <v>2</v>
      </c>
      <c r="W8292" s="7" t="n">
        <v>0</v>
      </c>
    </row>
    <row r="8293" spans="1:18">
      <c r="A8293" t="s">
        <v>4</v>
      </c>
      <c r="B8293" s="4" t="s">
        <v>5</v>
      </c>
    </row>
    <row r="8294" spans="1:18">
      <c r="A8294" t="n">
        <v>84430</v>
      </c>
      <c r="B8294" s="40" t="n">
        <v>28</v>
      </c>
    </row>
    <row r="8295" spans="1:18">
      <c r="A8295" t="s">
        <v>4</v>
      </c>
      <c r="B8295" s="4" t="s">
        <v>5</v>
      </c>
      <c r="C8295" s="4" t="s">
        <v>7</v>
      </c>
      <c r="D8295" s="4" t="s">
        <v>11</v>
      </c>
      <c r="E8295" s="4" t="s">
        <v>11</v>
      </c>
      <c r="F8295" s="4" t="s">
        <v>7</v>
      </c>
    </row>
    <row r="8296" spans="1:18">
      <c r="A8296" t="n">
        <v>84431</v>
      </c>
      <c r="B8296" s="43" t="n">
        <v>25</v>
      </c>
      <c r="C8296" s="7" t="n">
        <v>1</v>
      </c>
      <c r="D8296" s="7" t="n">
        <v>65535</v>
      </c>
      <c r="E8296" s="7" t="n">
        <v>65535</v>
      </c>
      <c r="F8296" s="7" t="n">
        <v>0</v>
      </c>
    </row>
    <row r="8297" spans="1:18">
      <c r="A8297" t="s">
        <v>4</v>
      </c>
      <c r="B8297" s="4" t="s">
        <v>5</v>
      </c>
      <c r="C8297" s="4" t="s">
        <v>7</v>
      </c>
      <c r="D8297" s="4" t="s">
        <v>11</v>
      </c>
      <c r="E8297" s="4" t="s">
        <v>8</v>
      </c>
    </row>
    <row r="8298" spans="1:18">
      <c r="A8298" t="n">
        <v>84438</v>
      </c>
      <c r="B8298" s="38" t="n">
        <v>51</v>
      </c>
      <c r="C8298" s="7" t="n">
        <v>4</v>
      </c>
      <c r="D8298" s="7" t="n">
        <v>8</v>
      </c>
      <c r="E8298" s="7" t="s">
        <v>455</v>
      </c>
    </row>
    <row r="8299" spans="1:18">
      <c r="A8299" t="s">
        <v>4</v>
      </c>
      <c r="B8299" s="4" t="s">
        <v>5</v>
      </c>
      <c r="C8299" s="4" t="s">
        <v>11</v>
      </c>
    </row>
    <row r="8300" spans="1:18">
      <c r="A8300" t="n">
        <v>84452</v>
      </c>
      <c r="B8300" s="24" t="n">
        <v>16</v>
      </c>
      <c r="C8300" s="7" t="n">
        <v>0</v>
      </c>
    </row>
    <row r="8301" spans="1:18">
      <c r="A8301" t="s">
        <v>4</v>
      </c>
      <c r="B8301" s="4" t="s">
        <v>5</v>
      </c>
      <c r="C8301" s="4" t="s">
        <v>11</v>
      </c>
      <c r="D8301" s="4" t="s">
        <v>7</v>
      </c>
      <c r="E8301" s="4" t="s">
        <v>14</v>
      </c>
      <c r="F8301" s="4" t="s">
        <v>79</v>
      </c>
      <c r="G8301" s="4" t="s">
        <v>7</v>
      </c>
      <c r="H8301" s="4" t="s">
        <v>7</v>
      </c>
    </row>
    <row r="8302" spans="1:18">
      <c r="A8302" t="n">
        <v>84455</v>
      </c>
      <c r="B8302" s="39" t="n">
        <v>26</v>
      </c>
      <c r="C8302" s="7" t="n">
        <v>8</v>
      </c>
      <c r="D8302" s="7" t="n">
        <v>17</v>
      </c>
      <c r="E8302" s="7" t="n">
        <v>60505</v>
      </c>
      <c r="F8302" s="7" t="s">
        <v>514</v>
      </c>
      <c r="G8302" s="7" t="n">
        <v>2</v>
      </c>
      <c r="H8302" s="7" t="n">
        <v>0</v>
      </c>
    </row>
    <row r="8303" spans="1:18">
      <c r="A8303" t="s">
        <v>4</v>
      </c>
      <c r="B8303" s="4" t="s">
        <v>5</v>
      </c>
    </row>
    <row r="8304" spans="1:18">
      <c r="A8304" t="n">
        <v>84474</v>
      </c>
      <c r="B8304" s="40" t="n">
        <v>28</v>
      </c>
    </row>
    <row r="8305" spans="1:23">
      <c r="A8305" t="s">
        <v>4</v>
      </c>
      <c r="B8305" s="4" t="s">
        <v>5</v>
      </c>
      <c r="C8305" s="4" t="s">
        <v>11</v>
      </c>
      <c r="D8305" s="4" t="s">
        <v>7</v>
      </c>
    </row>
    <row r="8306" spans="1:23">
      <c r="A8306" t="n">
        <v>84475</v>
      </c>
      <c r="B8306" s="44" t="n">
        <v>89</v>
      </c>
      <c r="C8306" s="7" t="n">
        <v>65533</v>
      </c>
      <c r="D8306" s="7" t="n">
        <v>1</v>
      </c>
    </row>
    <row r="8307" spans="1:23">
      <c r="A8307" t="s">
        <v>4</v>
      </c>
      <c r="B8307" s="4" t="s">
        <v>5</v>
      </c>
      <c r="C8307" s="4" t="s">
        <v>7</v>
      </c>
      <c r="D8307" s="4" t="s">
        <v>11</v>
      </c>
      <c r="E8307" s="4" t="s">
        <v>13</v>
      </c>
    </row>
    <row r="8308" spans="1:23">
      <c r="A8308" t="n">
        <v>84479</v>
      </c>
      <c r="B8308" s="17" t="n">
        <v>58</v>
      </c>
      <c r="C8308" s="7" t="n">
        <v>101</v>
      </c>
      <c r="D8308" s="7" t="n">
        <v>1000</v>
      </c>
      <c r="E8308" s="7" t="n">
        <v>1</v>
      </c>
    </row>
    <row r="8309" spans="1:23">
      <c r="A8309" t="s">
        <v>4</v>
      </c>
      <c r="B8309" s="4" t="s">
        <v>5</v>
      </c>
      <c r="C8309" s="4" t="s">
        <v>7</v>
      </c>
      <c r="D8309" s="4" t="s">
        <v>11</v>
      </c>
    </row>
    <row r="8310" spans="1:23">
      <c r="A8310" t="n">
        <v>84487</v>
      </c>
      <c r="B8310" s="17" t="n">
        <v>58</v>
      </c>
      <c r="C8310" s="7" t="n">
        <v>254</v>
      </c>
      <c r="D8310" s="7" t="n">
        <v>0</v>
      </c>
    </row>
    <row r="8311" spans="1:23">
      <c r="A8311" t="s">
        <v>4</v>
      </c>
      <c r="B8311" s="4" t="s">
        <v>5</v>
      </c>
      <c r="C8311" s="4" t="s">
        <v>7</v>
      </c>
    </row>
    <row r="8312" spans="1:23">
      <c r="A8312" t="n">
        <v>84491</v>
      </c>
      <c r="B8312" s="31" t="n">
        <v>116</v>
      </c>
      <c r="C8312" s="7" t="n">
        <v>1</v>
      </c>
    </row>
    <row r="8313" spans="1:23">
      <c r="A8313" t="s">
        <v>4</v>
      </c>
      <c r="B8313" s="4" t="s">
        <v>5</v>
      </c>
      <c r="C8313" s="4" t="s">
        <v>7</v>
      </c>
      <c r="D8313" s="4" t="s">
        <v>7</v>
      </c>
      <c r="E8313" s="4" t="s">
        <v>13</v>
      </c>
      <c r="F8313" s="4" t="s">
        <v>13</v>
      </c>
      <c r="G8313" s="4" t="s">
        <v>13</v>
      </c>
      <c r="H8313" s="4" t="s">
        <v>11</v>
      </c>
    </row>
    <row r="8314" spans="1:23">
      <c r="A8314" t="n">
        <v>84493</v>
      </c>
      <c r="B8314" s="35" t="n">
        <v>45</v>
      </c>
      <c r="C8314" s="7" t="n">
        <v>2</v>
      </c>
      <c r="D8314" s="7" t="n">
        <v>3</v>
      </c>
      <c r="E8314" s="7" t="n">
        <v>-1.12999999523163</v>
      </c>
      <c r="F8314" s="7" t="n">
        <v>0.360000014305115</v>
      </c>
      <c r="G8314" s="7" t="n">
        <v>-11.4200000762939</v>
      </c>
      <c r="H8314" s="7" t="n">
        <v>0</v>
      </c>
    </row>
    <row r="8315" spans="1:23">
      <c r="A8315" t="s">
        <v>4</v>
      </c>
      <c r="B8315" s="4" t="s">
        <v>5</v>
      </c>
      <c r="C8315" s="4" t="s">
        <v>7</v>
      </c>
      <c r="D8315" s="4" t="s">
        <v>7</v>
      </c>
      <c r="E8315" s="4" t="s">
        <v>13</v>
      </c>
      <c r="F8315" s="4" t="s">
        <v>13</v>
      </c>
      <c r="G8315" s="4" t="s">
        <v>13</v>
      </c>
      <c r="H8315" s="4" t="s">
        <v>11</v>
      </c>
      <c r="I8315" s="4" t="s">
        <v>7</v>
      </c>
    </row>
    <row r="8316" spans="1:23">
      <c r="A8316" t="n">
        <v>84510</v>
      </c>
      <c r="B8316" s="35" t="n">
        <v>45</v>
      </c>
      <c r="C8316" s="7" t="n">
        <v>4</v>
      </c>
      <c r="D8316" s="7" t="n">
        <v>3</v>
      </c>
      <c r="E8316" s="7" t="n">
        <v>359.609985351563</v>
      </c>
      <c r="F8316" s="7" t="n">
        <v>81.6500015258789</v>
      </c>
      <c r="G8316" s="7" t="n">
        <v>0</v>
      </c>
      <c r="H8316" s="7" t="n">
        <v>0</v>
      </c>
      <c r="I8316" s="7" t="n">
        <v>0</v>
      </c>
    </row>
    <row r="8317" spans="1:23">
      <c r="A8317" t="s">
        <v>4</v>
      </c>
      <c r="B8317" s="4" t="s">
        <v>5</v>
      </c>
      <c r="C8317" s="4" t="s">
        <v>7</v>
      </c>
      <c r="D8317" s="4" t="s">
        <v>7</v>
      </c>
      <c r="E8317" s="4" t="s">
        <v>13</v>
      </c>
      <c r="F8317" s="4" t="s">
        <v>11</v>
      </c>
    </row>
    <row r="8318" spans="1:23">
      <c r="A8318" t="n">
        <v>84528</v>
      </c>
      <c r="B8318" s="35" t="n">
        <v>45</v>
      </c>
      <c r="C8318" s="7" t="n">
        <v>5</v>
      </c>
      <c r="D8318" s="7" t="n">
        <v>3</v>
      </c>
      <c r="E8318" s="7" t="n">
        <v>1.70000004768372</v>
      </c>
      <c r="F8318" s="7" t="n">
        <v>0</v>
      </c>
    </row>
    <row r="8319" spans="1:23">
      <c r="A8319" t="s">
        <v>4</v>
      </c>
      <c r="B8319" s="4" t="s">
        <v>5</v>
      </c>
      <c r="C8319" s="4" t="s">
        <v>7</v>
      </c>
      <c r="D8319" s="4" t="s">
        <v>7</v>
      </c>
      <c r="E8319" s="4" t="s">
        <v>13</v>
      </c>
      <c r="F8319" s="4" t="s">
        <v>11</v>
      </c>
    </row>
    <row r="8320" spans="1:23">
      <c r="A8320" t="n">
        <v>84537</v>
      </c>
      <c r="B8320" s="35" t="n">
        <v>45</v>
      </c>
      <c r="C8320" s="7" t="n">
        <v>11</v>
      </c>
      <c r="D8320" s="7" t="n">
        <v>3</v>
      </c>
      <c r="E8320" s="7" t="n">
        <v>28.7000007629395</v>
      </c>
      <c r="F8320" s="7" t="n">
        <v>0</v>
      </c>
    </row>
    <row r="8321" spans="1:9">
      <c r="A8321" t="s">
        <v>4</v>
      </c>
      <c r="B8321" s="4" t="s">
        <v>5</v>
      </c>
      <c r="C8321" s="4" t="s">
        <v>7</v>
      </c>
      <c r="D8321" s="4" t="s">
        <v>7</v>
      </c>
      <c r="E8321" s="4" t="s">
        <v>13</v>
      </c>
      <c r="F8321" s="4" t="s">
        <v>13</v>
      </c>
      <c r="G8321" s="4" t="s">
        <v>13</v>
      </c>
      <c r="H8321" s="4" t="s">
        <v>11</v>
      </c>
    </row>
    <row r="8322" spans="1:9">
      <c r="A8322" t="n">
        <v>84546</v>
      </c>
      <c r="B8322" s="35" t="n">
        <v>45</v>
      </c>
      <c r="C8322" s="7" t="n">
        <v>2</v>
      </c>
      <c r="D8322" s="7" t="n">
        <v>3</v>
      </c>
      <c r="E8322" s="7" t="n">
        <v>-1.3400000333786</v>
      </c>
      <c r="F8322" s="7" t="n">
        <v>1.53999996185303</v>
      </c>
      <c r="G8322" s="7" t="n">
        <v>-12.2299995422363</v>
      </c>
      <c r="H8322" s="7" t="n">
        <v>8000</v>
      </c>
    </row>
    <row r="8323" spans="1:9">
      <c r="A8323" t="s">
        <v>4</v>
      </c>
      <c r="B8323" s="4" t="s">
        <v>5</v>
      </c>
      <c r="C8323" s="4" t="s">
        <v>7</v>
      </c>
      <c r="D8323" s="4" t="s">
        <v>7</v>
      </c>
      <c r="E8323" s="4" t="s">
        <v>13</v>
      </c>
      <c r="F8323" s="4" t="s">
        <v>13</v>
      </c>
      <c r="G8323" s="4" t="s">
        <v>13</v>
      </c>
      <c r="H8323" s="4" t="s">
        <v>11</v>
      </c>
      <c r="I8323" s="4" t="s">
        <v>7</v>
      </c>
    </row>
    <row r="8324" spans="1:9">
      <c r="A8324" t="n">
        <v>84563</v>
      </c>
      <c r="B8324" s="35" t="n">
        <v>45</v>
      </c>
      <c r="C8324" s="7" t="n">
        <v>4</v>
      </c>
      <c r="D8324" s="7" t="n">
        <v>3</v>
      </c>
      <c r="E8324" s="7" t="n">
        <v>328.010009765625</v>
      </c>
      <c r="F8324" s="7" t="n">
        <v>17.1599998474121</v>
      </c>
      <c r="G8324" s="7" t="n">
        <v>0</v>
      </c>
      <c r="H8324" s="7" t="n">
        <v>8000</v>
      </c>
      <c r="I8324" s="7" t="n">
        <v>0</v>
      </c>
    </row>
    <row r="8325" spans="1:9">
      <c r="A8325" t="s">
        <v>4</v>
      </c>
      <c r="B8325" s="4" t="s">
        <v>5</v>
      </c>
      <c r="C8325" s="4" t="s">
        <v>11</v>
      </c>
    </row>
    <row r="8326" spans="1:9">
      <c r="A8326" t="n">
        <v>84581</v>
      </c>
      <c r="B8326" s="24" t="n">
        <v>16</v>
      </c>
      <c r="C8326" s="7" t="n">
        <v>6000</v>
      </c>
    </row>
    <row r="8327" spans="1:9">
      <c r="A8327" t="s">
        <v>4</v>
      </c>
      <c r="B8327" s="4" t="s">
        <v>5</v>
      </c>
      <c r="C8327" s="4" t="s">
        <v>7</v>
      </c>
      <c r="D8327" s="4" t="s">
        <v>11</v>
      </c>
      <c r="E8327" s="4" t="s">
        <v>7</v>
      </c>
    </row>
    <row r="8328" spans="1:9">
      <c r="A8328" t="n">
        <v>84584</v>
      </c>
      <c r="B8328" s="36" t="n">
        <v>49</v>
      </c>
      <c r="C8328" s="7" t="n">
        <v>1</v>
      </c>
      <c r="D8328" s="7" t="n">
        <v>4000</v>
      </c>
      <c r="E8328" s="7" t="n">
        <v>0</v>
      </c>
    </row>
    <row r="8329" spans="1:9">
      <c r="A8329" t="s">
        <v>4</v>
      </c>
      <c r="B8329" s="4" t="s">
        <v>5</v>
      </c>
      <c r="C8329" s="4" t="s">
        <v>7</v>
      </c>
      <c r="D8329" s="4" t="s">
        <v>11</v>
      </c>
      <c r="E8329" s="4" t="s">
        <v>11</v>
      </c>
    </row>
    <row r="8330" spans="1:9">
      <c r="A8330" t="n">
        <v>84589</v>
      </c>
      <c r="B8330" s="14" t="n">
        <v>50</v>
      </c>
      <c r="C8330" s="7" t="n">
        <v>1</v>
      </c>
      <c r="D8330" s="7" t="n">
        <v>8040</v>
      </c>
      <c r="E8330" s="7" t="n">
        <v>2000</v>
      </c>
    </row>
    <row r="8331" spans="1:9">
      <c r="A8331" t="s">
        <v>4</v>
      </c>
      <c r="B8331" s="4" t="s">
        <v>5</v>
      </c>
      <c r="C8331" s="4" t="s">
        <v>7</v>
      </c>
      <c r="D8331" s="4" t="s">
        <v>11</v>
      </c>
      <c r="E8331" s="4" t="s">
        <v>13</v>
      </c>
    </row>
    <row r="8332" spans="1:9">
      <c r="A8332" t="n">
        <v>84595</v>
      </c>
      <c r="B8332" s="17" t="n">
        <v>58</v>
      </c>
      <c r="C8332" s="7" t="n">
        <v>0</v>
      </c>
      <c r="D8332" s="7" t="n">
        <v>2000</v>
      </c>
      <c r="E8332" s="7" t="n">
        <v>1</v>
      </c>
    </row>
    <row r="8333" spans="1:9">
      <c r="A8333" t="s">
        <v>4</v>
      </c>
      <c r="B8333" s="4" t="s">
        <v>5</v>
      </c>
      <c r="C8333" s="4" t="s">
        <v>7</v>
      </c>
      <c r="D8333" s="4" t="s">
        <v>11</v>
      </c>
    </row>
    <row r="8334" spans="1:9">
      <c r="A8334" t="n">
        <v>84603</v>
      </c>
      <c r="B8334" s="17" t="n">
        <v>58</v>
      </c>
      <c r="C8334" s="7" t="n">
        <v>255</v>
      </c>
      <c r="D8334" s="7" t="n">
        <v>0</v>
      </c>
    </row>
    <row r="8335" spans="1:9">
      <c r="A8335" t="s">
        <v>4</v>
      </c>
      <c r="B8335" s="4" t="s">
        <v>5</v>
      </c>
      <c r="C8335" s="4" t="s">
        <v>7</v>
      </c>
      <c r="D8335" s="4" t="s">
        <v>7</v>
      </c>
    </row>
    <row r="8336" spans="1:9">
      <c r="A8336" t="n">
        <v>84607</v>
      </c>
      <c r="B8336" s="36" t="n">
        <v>49</v>
      </c>
      <c r="C8336" s="7" t="n">
        <v>2</v>
      </c>
      <c r="D8336" s="7" t="n">
        <v>0</v>
      </c>
    </row>
    <row r="8337" spans="1:9">
      <c r="A8337" t="s">
        <v>4</v>
      </c>
      <c r="B8337" s="4" t="s">
        <v>5</v>
      </c>
      <c r="C8337" s="4" t="s">
        <v>7</v>
      </c>
      <c r="D8337" s="4" t="s">
        <v>11</v>
      </c>
      <c r="E8337" s="4" t="s">
        <v>13</v>
      </c>
      <c r="F8337" s="4" t="s">
        <v>11</v>
      </c>
      <c r="G8337" s="4" t="s">
        <v>14</v>
      </c>
      <c r="H8337" s="4" t="s">
        <v>14</v>
      </c>
      <c r="I8337" s="4" t="s">
        <v>11</v>
      </c>
      <c r="J8337" s="4" t="s">
        <v>11</v>
      </c>
      <c r="K8337" s="4" t="s">
        <v>14</v>
      </c>
      <c r="L8337" s="4" t="s">
        <v>14</v>
      </c>
      <c r="M8337" s="4" t="s">
        <v>14</v>
      </c>
      <c r="N8337" s="4" t="s">
        <v>14</v>
      </c>
      <c r="O8337" s="4" t="s">
        <v>8</v>
      </c>
    </row>
    <row r="8338" spans="1:9">
      <c r="A8338" t="n">
        <v>84610</v>
      </c>
      <c r="B8338" s="14" t="n">
        <v>50</v>
      </c>
      <c r="C8338" s="7" t="n">
        <v>0</v>
      </c>
      <c r="D8338" s="7" t="n">
        <v>12101</v>
      </c>
      <c r="E8338" s="7" t="n">
        <v>1</v>
      </c>
      <c r="F8338" s="7" t="n">
        <v>0</v>
      </c>
      <c r="G8338" s="7" t="n">
        <v>0</v>
      </c>
      <c r="H8338" s="7" t="n">
        <v>0</v>
      </c>
      <c r="I8338" s="7" t="n">
        <v>0</v>
      </c>
      <c r="J8338" s="7" t="n">
        <v>65533</v>
      </c>
      <c r="K8338" s="7" t="n">
        <v>0</v>
      </c>
      <c r="L8338" s="7" t="n">
        <v>0</v>
      </c>
      <c r="M8338" s="7" t="n">
        <v>0</v>
      </c>
      <c r="N8338" s="7" t="n">
        <v>0</v>
      </c>
      <c r="O8338" s="7" t="s">
        <v>17</v>
      </c>
    </row>
    <row r="8339" spans="1:9">
      <c r="A8339" t="s">
        <v>4</v>
      </c>
      <c r="B8339" s="4" t="s">
        <v>5</v>
      </c>
      <c r="C8339" s="4" t="s">
        <v>7</v>
      </c>
      <c r="D8339" s="4" t="s">
        <v>11</v>
      </c>
      <c r="E8339" s="4" t="s">
        <v>11</v>
      </c>
      <c r="F8339" s="4" t="s">
        <v>11</v>
      </c>
      <c r="G8339" s="4" t="s">
        <v>11</v>
      </c>
      <c r="H8339" s="4" t="s">
        <v>7</v>
      </c>
    </row>
    <row r="8340" spans="1:9">
      <c r="A8340" t="n">
        <v>84649</v>
      </c>
      <c r="B8340" s="43" t="n">
        <v>25</v>
      </c>
      <c r="C8340" s="7" t="n">
        <v>5</v>
      </c>
      <c r="D8340" s="7" t="n">
        <v>65535</v>
      </c>
      <c r="E8340" s="7" t="n">
        <v>65535</v>
      </c>
      <c r="F8340" s="7" t="n">
        <v>65535</v>
      </c>
      <c r="G8340" s="7" t="n">
        <v>65535</v>
      </c>
      <c r="H8340" s="7" t="n">
        <v>0</v>
      </c>
    </row>
    <row r="8341" spans="1:9">
      <c r="A8341" t="s">
        <v>4</v>
      </c>
      <c r="B8341" s="4" t="s">
        <v>5</v>
      </c>
      <c r="C8341" s="4" t="s">
        <v>11</v>
      </c>
      <c r="D8341" s="4" t="s">
        <v>7</v>
      </c>
      <c r="E8341" s="4" t="s">
        <v>7</v>
      </c>
      <c r="F8341" s="4" t="s">
        <v>79</v>
      </c>
      <c r="G8341" s="4" t="s">
        <v>7</v>
      </c>
      <c r="H8341" s="4" t="s">
        <v>7</v>
      </c>
    </row>
    <row r="8342" spans="1:9">
      <c r="A8342" t="n">
        <v>84660</v>
      </c>
      <c r="B8342" s="58" t="n">
        <v>24</v>
      </c>
      <c r="C8342" s="7" t="n">
        <v>65533</v>
      </c>
      <c r="D8342" s="7" t="n">
        <v>11</v>
      </c>
      <c r="E8342" s="7" t="n">
        <v>6</v>
      </c>
      <c r="F8342" s="7" t="s">
        <v>713</v>
      </c>
      <c r="G8342" s="7" t="n">
        <v>2</v>
      </c>
      <c r="H8342" s="7" t="n">
        <v>0</v>
      </c>
    </row>
    <row r="8343" spans="1:9">
      <c r="A8343" t="s">
        <v>4</v>
      </c>
      <c r="B8343" s="4" t="s">
        <v>5</v>
      </c>
    </row>
    <row r="8344" spans="1:9">
      <c r="A8344" t="n">
        <v>84701</v>
      </c>
      <c r="B8344" s="40" t="n">
        <v>28</v>
      </c>
    </row>
    <row r="8345" spans="1:9">
      <c r="A8345" t="s">
        <v>4</v>
      </c>
      <c r="B8345" s="4" t="s">
        <v>5</v>
      </c>
      <c r="C8345" s="4" t="s">
        <v>7</v>
      </c>
    </row>
    <row r="8346" spans="1:9">
      <c r="A8346" t="n">
        <v>84702</v>
      </c>
      <c r="B8346" s="61" t="n">
        <v>27</v>
      </c>
      <c r="C8346" s="7" t="n">
        <v>0</v>
      </c>
    </row>
    <row r="8347" spans="1:9">
      <c r="A8347" t="s">
        <v>4</v>
      </c>
      <c r="B8347" s="4" t="s">
        <v>5</v>
      </c>
      <c r="C8347" s="4" t="s">
        <v>7</v>
      </c>
    </row>
    <row r="8348" spans="1:9">
      <c r="A8348" t="n">
        <v>84704</v>
      </c>
      <c r="B8348" s="61" t="n">
        <v>27</v>
      </c>
      <c r="C8348" s="7" t="n">
        <v>1</v>
      </c>
    </row>
    <row r="8349" spans="1:9">
      <c r="A8349" t="s">
        <v>4</v>
      </c>
      <c r="B8349" s="4" t="s">
        <v>5</v>
      </c>
      <c r="C8349" s="4" t="s">
        <v>7</v>
      </c>
      <c r="D8349" s="4" t="s">
        <v>11</v>
      </c>
      <c r="E8349" s="4" t="s">
        <v>11</v>
      </c>
      <c r="F8349" s="4" t="s">
        <v>11</v>
      </c>
      <c r="G8349" s="4" t="s">
        <v>11</v>
      </c>
      <c r="H8349" s="4" t="s">
        <v>7</v>
      </c>
    </row>
    <row r="8350" spans="1:9">
      <c r="A8350" t="n">
        <v>84706</v>
      </c>
      <c r="B8350" s="43" t="n">
        <v>25</v>
      </c>
      <c r="C8350" s="7" t="n">
        <v>5</v>
      </c>
      <c r="D8350" s="7" t="n">
        <v>65535</v>
      </c>
      <c r="E8350" s="7" t="n">
        <v>65535</v>
      </c>
      <c r="F8350" s="7" t="n">
        <v>65535</v>
      </c>
      <c r="G8350" s="7" t="n">
        <v>65535</v>
      </c>
      <c r="H8350" s="7" t="n">
        <v>0</v>
      </c>
    </row>
    <row r="8351" spans="1:9">
      <c r="A8351" t="s">
        <v>4</v>
      </c>
      <c r="B8351" s="4" t="s">
        <v>5</v>
      </c>
      <c r="C8351" s="4" t="s">
        <v>11</v>
      </c>
    </row>
    <row r="8352" spans="1:9">
      <c r="A8352" t="n">
        <v>84717</v>
      </c>
      <c r="B8352" s="24" t="n">
        <v>16</v>
      </c>
      <c r="C8352" s="7" t="n">
        <v>300</v>
      </c>
    </row>
    <row r="8353" spans="1:15">
      <c r="A8353" t="s">
        <v>4</v>
      </c>
      <c r="B8353" s="4" t="s">
        <v>5</v>
      </c>
      <c r="C8353" s="4" t="s">
        <v>7</v>
      </c>
      <c r="D8353" s="4" t="s">
        <v>11</v>
      </c>
      <c r="E8353" s="4" t="s">
        <v>11</v>
      </c>
      <c r="F8353" s="4" t="s">
        <v>11</v>
      </c>
      <c r="G8353" s="4" t="s">
        <v>14</v>
      </c>
    </row>
    <row r="8354" spans="1:15">
      <c r="A8354" t="n">
        <v>84720</v>
      </c>
      <c r="B8354" s="57" t="n">
        <v>95</v>
      </c>
      <c r="C8354" s="7" t="n">
        <v>6</v>
      </c>
      <c r="D8354" s="7" t="n">
        <v>0</v>
      </c>
      <c r="E8354" s="7" t="n">
        <v>8</v>
      </c>
      <c r="F8354" s="7" t="n">
        <v>600</v>
      </c>
      <c r="G8354" s="7" t="n">
        <v>0</v>
      </c>
    </row>
    <row r="8355" spans="1:15">
      <c r="A8355" t="s">
        <v>4</v>
      </c>
      <c r="B8355" s="4" t="s">
        <v>5</v>
      </c>
      <c r="C8355" s="4" t="s">
        <v>7</v>
      </c>
      <c r="D8355" s="4" t="s">
        <v>11</v>
      </c>
    </row>
    <row r="8356" spans="1:15">
      <c r="A8356" t="n">
        <v>84732</v>
      </c>
      <c r="B8356" s="57" t="n">
        <v>95</v>
      </c>
      <c r="C8356" s="7" t="n">
        <v>7</v>
      </c>
      <c r="D8356" s="7" t="n">
        <v>0</v>
      </c>
    </row>
    <row r="8357" spans="1:15">
      <c r="A8357" t="s">
        <v>4</v>
      </c>
      <c r="B8357" s="4" t="s">
        <v>5</v>
      </c>
      <c r="C8357" s="4" t="s">
        <v>7</v>
      </c>
      <c r="D8357" s="4" t="s">
        <v>11</v>
      </c>
    </row>
    <row r="8358" spans="1:15">
      <c r="A8358" t="n">
        <v>84736</v>
      </c>
      <c r="B8358" s="57" t="n">
        <v>95</v>
      </c>
      <c r="C8358" s="7" t="n">
        <v>9</v>
      </c>
      <c r="D8358" s="7" t="n">
        <v>0</v>
      </c>
    </row>
    <row r="8359" spans="1:15">
      <c r="A8359" t="s">
        <v>4</v>
      </c>
      <c r="B8359" s="4" t="s">
        <v>5</v>
      </c>
      <c r="C8359" s="4" t="s">
        <v>7</v>
      </c>
      <c r="D8359" s="4" t="s">
        <v>11</v>
      </c>
    </row>
    <row r="8360" spans="1:15">
      <c r="A8360" t="n">
        <v>84740</v>
      </c>
      <c r="B8360" s="57" t="n">
        <v>95</v>
      </c>
      <c r="C8360" s="7" t="n">
        <v>8</v>
      </c>
      <c r="D8360" s="7" t="n">
        <v>0</v>
      </c>
    </row>
    <row r="8361" spans="1:15">
      <c r="A8361" t="s">
        <v>4</v>
      </c>
      <c r="B8361" s="4" t="s">
        <v>5</v>
      </c>
      <c r="C8361" s="4" t="s">
        <v>11</v>
      </c>
    </row>
    <row r="8362" spans="1:15">
      <c r="A8362" t="n">
        <v>84744</v>
      </c>
      <c r="B8362" s="24" t="n">
        <v>16</v>
      </c>
      <c r="C8362" s="7" t="n">
        <v>500</v>
      </c>
    </row>
    <row r="8363" spans="1:15">
      <c r="A8363" t="s">
        <v>4</v>
      </c>
      <c r="B8363" s="4" t="s">
        <v>5</v>
      </c>
      <c r="C8363" s="4" t="s">
        <v>11</v>
      </c>
    </row>
    <row r="8364" spans="1:15">
      <c r="A8364" t="n">
        <v>84747</v>
      </c>
      <c r="B8364" s="24" t="n">
        <v>16</v>
      </c>
      <c r="C8364" s="7" t="n">
        <v>300</v>
      </c>
    </row>
    <row r="8365" spans="1:15">
      <c r="A8365" t="s">
        <v>4</v>
      </c>
      <c r="B8365" s="4" t="s">
        <v>5</v>
      </c>
      <c r="C8365" s="4" t="s">
        <v>7</v>
      </c>
      <c r="D8365" s="4" t="s">
        <v>7</v>
      </c>
      <c r="E8365" s="4" t="s">
        <v>7</v>
      </c>
      <c r="F8365" s="4" t="s">
        <v>13</v>
      </c>
      <c r="G8365" s="4" t="s">
        <v>13</v>
      </c>
      <c r="H8365" s="4" t="s">
        <v>13</v>
      </c>
      <c r="I8365" s="4" t="s">
        <v>13</v>
      </c>
      <c r="J8365" s="4" t="s">
        <v>13</v>
      </c>
    </row>
    <row r="8366" spans="1:15">
      <c r="A8366" t="n">
        <v>84750</v>
      </c>
      <c r="B8366" s="26" t="n">
        <v>76</v>
      </c>
      <c r="C8366" s="7" t="n">
        <v>0</v>
      </c>
      <c r="D8366" s="7" t="n">
        <v>3</v>
      </c>
      <c r="E8366" s="7" t="n">
        <v>0</v>
      </c>
      <c r="F8366" s="7" t="n">
        <v>1</v>
      </c>
      <c r="G8366" s="7" t="n">
        <v>1</v>
      </c>
      <c r="H8366" s="7" t="n">
        <v>1</v>
      </c>
      <c r="I8366" s="7" t="n">
        <v>1</v>
      </c>
      <c r="J8366" s="7" t="n">
        <v>1000</v>
      </c>
    </row>
    <row r="8367" spans="1:15">
      <c r="A8367" t="s">
        <v>4</v>
      </c>
      <c r="B8367" s="4" t="s">
        <v>5</v>
      </c>
      <c r="C8367" s="4" t="s">
        <v>7</v>
      </c>
      <c r="D8367" s="4" t="s">
        <v>7</v>
      </c>
    </row>
    <row r="8368" spans="1:15">
      <c r="A8368" t="n">
        <v>84774</v>
      </c>
      <c r="B8368" s="42" t="n">
        <v>77</v>
      </c>
      <c r="C8368" s="7" t="n">
        <v>0</v>
      </c>
      <c r="D8368" s="7" t="n">
        <v>3</v>
      </c>
    </row>
    <row r="8369" spans="1:10">
      <c r="A8369" t="s">
        <v>4</v>
      </c>
      <c r="B8369" s="4" t="s">
        <v>5</v>
      </c>
      <c r="C8369" s="4" t="s">
        <v>11</v>
      </c>
    </row>
    <row r="8370" spans="1:10">
      <c r="A8370" t="n">
        <v>84777</v>
      </c>
      <c r="B8370" s="24" t="n">
        <v>16</v>
      </c>
      <c r="C8370" s="7" t="n">
        <v>2500</v>
      </c>
    </row>
    <row r="8371" spans="1:10">
      <c r="A8371" t="s">
        <v>4</v>
      </c>
      <c r="B8371" s="4" t="s">
        <v>5</v>
      </c>
      <c r="C8371" s="4" t="s">
        <v>7</v>
      </c>
      <c r="D8371" s="4" t="s">
        <v>7</v>
      </c>
      <c r="E8371" s="4" t="s">
        <v>7</v>
      </c>
      <c r="F8371" s="4" t="s">
        <v>13</v>
      </c>
      <c r="G8371" s="4" t="s">
        <v>13</v>
      </c>
      <c r="H8371" s="4" t="s">
        <v>13</v>
      </c>
      <c r="I8371" s="4" t="s">
        <v>13</v>
      </c>
      <c r="J8371" s="4" t="s">
        <v>13</v>
      </c>
    </row>
    <row r="8372" spans="1:10">
      <c r="A8372" t="n">
        <v>84780</v>
      </c>
      <c r="B8372" s="26" t="n">
        <v>76</v>
      </c>
      <c r="C8372" s="7" t="n">
        <v>0</v>
      </c>
      <c r="D8372" s="7" t="n">
        <v>3</v>
      </c>
      <c r="E8372" s="7" t="n">
        <v>0</v>
      </c>
      <c r="F8372" s="7" t="n">
        <v>1</v>
      </c>
      <c r="G8372" s="7" t="n">
        <v>1</v>
      </c>
      <c r="H8372" s="7" t="n">
        <v>1</v>
      </c>
      <c r="I8372" s="7" t="n">
        <v>0</v>
      </c>
      <c r="J8372" s="7" t="n">
        <v>1000</v>
      </c>
    </row>
    <row r="8373" spans="1:10">
      <c r="A8373" t="s">
        <v>4</v>
      </c>
      <c r="B8373" s="4" t="s">
        <v>5</v>
      </c>
      <c r="C8373" s="4" t="s">
        <v>7</v>
      </c>
      <c r="D8373" s="4" t="s">
        <v>7</v>
      </c>
    </row>
    <row r="8374" spans="1:10">
      <c r="A8374" t="n">
        <v>84804</v>
      </c>
      <c r="B8374" s="42" t="n">
        <v>77</v>
      </c>
      <c r="C8374" s="7" t="n">
        <v>0</v>
      </c>
      <c r="D8374" s="7" t="n">
        <v>3</v>
      </c>
    </row>
    <row r="8375" spans="1:10">
      <c r="A8375" t="s">
        <v>4</v>
      </c>
      <c r="B8375" s="4" t="s">
        <v>5</v>
      </c>
      <c r="C8375" s="4" t="s">
        <v>7</v>
      </c>
    </row>
    <row r="8376" spans="1:10">
      <c r="A8376" t="n">
        <v>84807</v>
      </c>
      <c r="B8376" s="56" t="n">
        <v>78</v>
      </c>
      <c r="C8376" s="7" t="n">
        <v>255</v>
      </c>
    </row>
    <row r="8377" spans="1:10">
      <c r="A8377" t="s">
        <v>4</v>
      </c>
      <c r="B8377" s="4" t="s">
        <v>5</v>
      </c>
      <c r="C8377" s="4" t="s">
        <v>11</v>
      </c>
    </row>
    <row r="8378" spans="1:10">
      <c r="A8378" t="n">
        <v>84809</v>
      </c>
      <c r="B8378" s="62" t="n">
        <v>12</v>
      </c>
      <c r="C8378" s="7" t="n">
        <v>6767</v>
      </c>
    </row>
    <row r="8379" spans="1:10">
      <c r="A8379" t="s">
        <v>4</v>
      </c>
      <c r="B8379" s="4" t="s">
        <v>5</v>
      </c>
      <c r="C8379" s="4" t="s">
        <v>7</v>
      </c>
      <c r="D8379" s="4" t="s">
        <v>11</v>
      </c>
      <c r="E8379" s="4" t="s">
        <v>7</v>
      </c>
    </row>
    <row r="8380" spans="1:10">
      <c r="A8380" t="n">
        <v>84812</v>
      </c>
      <c r="B8380" s="30" t="n">
        <v>36</v>
      </c>
      <c r="C8380" s="7" t="n">
        <v>9</v>
      </c>
      <c r="D8380" s="7" t="n">
        <v>0</v>
      </c>
      <c r="E8380" s="7" t="n">
        <v>0</v>
      </c>
    </row>
    <row r="8381" spans="1:10">
      <c r="A8381" t="s">
        <v>4</v>
      </c>
      <c r="B8381" s="4" t="s">
        <v>5</v>
      </c>
      <c r="C8381" s="4" t="s">
        <v>7</v>
      </c>
      <c r="D8381" s="4" t="s">
        <v>11</v>
      </c>
      <c r="E8381" s="4" t="s">
        <v>7</v>
      </c>
    </row>
    <row r="8382" spans="1:10">
      <c r="A8382" t="n">
        <v>84817</v>
      </c>
      <c r="B8382" s="30" t="n">
        <v>36</v>
      </c>
      <c r="C8382" s="7" t="n">
        <v>9</v>
      </c>
      <c r="D8382" s="7" t="n">
        <v>8</v>
      </c>
      <c r="E8382" s="7" t="n">
        <v>0</v>
      </c>
    </row>
    <row r="8383" spans="1:10">
      <c r="A8383" t="s">
        <v>4</v>
      </c>
      <c r="B8383" s="4" t="s">
        <v>5</v>
      </c>
      <c r="C8383" s="4" t="s">
        <v>14</v>
      </c>
    </row>
    <row r="8384" spans="1:10">
      <c r="A8384" t="n">
        <v>84822</v>
      </c>
      <c r="B8384" s="37" t="n">
        <v>15</v>
      </c>
      <c r="C8384" s="7" t="n">
        <v>1024</v>
      </c>
    </row>
    <row r="8385" spans="1:10">
      <c r="A8385" t="s">
        <v>4</v>
      </c>
      <c r="B8385" s="4" t="s">
        <v>5</v>
      </c>
      <c r="C8385" s="4" t="s">
        <v>7</v>
      </c>
      <c r="D8385" s="4" t="s">
        <v>11</v>
      </c>
    </row>
    <row r="8386" spans="1:10">
      <c r="A8386" t="n">
        <v>84827</v>
      </c>
      <c r="B8386" s="8" t="n">
        <v>162</v>
      </c>
      <c r="C8386" s="7" t="n">
        <v>1</v>
      </c>
      <c r="D8386" s="7" t="n">
        <v>0</v>
      </c>
    </row>
    <row r="8387" spans="1:10">
      <c r="A8387" t="s">
        <v>4</v>
      </c>
      <c r="B8387" s="4" t="s">
        <v>5</v>
      </c>
    </row>
    <row r="8388" spans="1:10">
      <c r="A8388" t="n">
        <v>84831</v>
      </c>
      <c r="B8388" s="5" t="n">
        <v>1</v>
      </c>
    </row>
    <row r="8389" spans="1:10" s="3" customFormat="1" customHeight="0">
      <c r="A8389" s="3" t="s">
        <v>2</v>
      </c>
      <c r="B8389" s="3" t="s">
        <v>714</v>
      </c>
    </row>
    <row r="8390" spans="1:10">
      <c r="A8390" t="s">
        <v>4</v>
      </c>
      <c r="B8390" s="4" t="s">
        <v>5</v>
      </c>
      <c r="C8390" s="4" t="s">
        <v>7</v>
      </c>
      <c r="D8390" s="4" t="s">
        <v>7</v>
      </c>
      <c r="E8390" s="4" t="s">
        <v>7</v>
      </c>
      <c r="F8390" s="4" t="s">
        <v>7</v>
      </c>
    </row>
    <row r="8391" spans="1:10">
      <c r="A8391" t="n">
        <v>84832</v>
      </c>
      <c r="B8391" s="9" t="n">
        <v>14</v>
      </c>
      <c r="C8391" s="7" t="n">
        <v>2</v>
      </c>
      <c r="D8391" s="7" t="n">
        <v>0</v>
      </c>
      <c r="E8391" s="7" t="n">
        <v>0</v>
      </c>
      <c r="F8391" s="7" t="n">
        <v>0</v>
      </c>
    </row>
    <row r="8392" spans="1:10">
      <c r="A8392" t="s">
        <v>4</v>
      </c>
      <c r="B8392" s="4" t="s">
        <v>5</v>
      </c>
      <c r="C8392" s="4" t="s">
        <v>7</v>
      </c>
      <c r="D8392" s="16" t="s">
        <v>21</v>
      </c>
      <c r="E8392" s="4" t="s">
        <v>5</v>
      </c>
      <c r="F8392" s="4" t="s">
        <v>7</v>
      </c>
      <c r="G8392" s="4" t="s">
        <v>11</v>
      </c>
      <c r="H8392" s="16" t="s">
        <v>22</v>
      </c>
      <c r="I8392" s="4" t="s">
        <v>7</v>
      </c>
      <c r="J8392" s="4" t="s">
        <v>14</v>
      </c>
      <c r="K8392" s="4" t="s">
        <v>7</v>
      </c>
      <c r="L8392" s="4" t="s">
        <v>7</v>
      </c>
      <c r="M8392" s="16" t="s">
        <v>21</v>
      </c>
      <c r="N8392" s="4" t="s">
        <v>5</v>
      </c>
      <c r="O8392" s="4" t="s">
        <v>7</v>
      </c>
      <c r="P8392" s="4" t="s">
        <v>11</v>
      </c>
      <c r="Q8392" s="16" t="s">
        <v>22</v>
      </c>
      <c r="R8392" s="4" t="s">
        <v>7</v>
      </c>
      <c r="S8392" s="4" t="s">
        <v>14</v>
      </c>
      <c r="T8392" s="4" t="s">
        <v>7</v>
      </c>
      <c r="U8392" s="4" t="s">
        <v>7</v>
      </c>
      <c r="V8392" s="4" t="s">
        <v>7</v>
      </c>
      <c r="W8392" s="4" t="s">
        <v>12</v>
      </c>
    </row>
    <row r="8393" spans="1:10">
      <c r="A8393" t="n">
        <v>84837</v>
      </c>
      <c r="B8393" s="11" t="n">
        <v>5</v>
      </c>
      <c r="C8393" s="7" t="n">
        <v>28</v>
      </c>
      <c r="D8393" s="16" t="s">
        <v>3</v>
      </c>
      <c r="E8393" s="8" t="n">
        <v>162</v>
      </c>
      <c r="F8393" s="7" t="n">
        <v>3</v>
      </c>
      <c r="G8393" s="7" t="n">
        <v>4256</v>
      </c>
      <c r="H8393" s="16" t="s">
        <v>3</v>
      </c>
      <c r="I8393" s="7" t="n">
        <v>0</v>
      </c>
      <c r="J8393" s="7" t="n">
        <v>1</v>
      </c>
      <c r="K8393" s="7" t="n">
        <v>2</v>
      </c>
      <c r="L8393" s="7" t="n">
        <v>28</v>
      </c>
      <c r="M8393" s="16" t="s">
        <v>3</v>
      </c>
      <c r="N8393" s="8" t="n">
        <v>162</v>
      </c>
      <c r="O8393" s="7" t="n">
        <v>3</v>
      </c>
      <c r="P8393" s="7" t="n">
        <v>4256</v>
      </c>
      <c r="Q8393" s="16" t="s">
        <v>3</v>
      </c>
      <c r="R8393" s="7" t="n">
        <v>0</v>
      </c>
      <c r="S8393" s="7" t="n">
        <v>2</v>
      </c>
      <c r="T8393" s="7" t="n">
        <v>2</v>
      </c>
      <c r="U8393" s="7" t="n">
        <v>11</v>
      </c>
      <c r="V8393" s="7" t="n">
        <v>1</v>
      </c>
      <c r="W8393" s="12" t="n">
        <f t="normal" ca="1">A8397</f>
        <v>0</v>
      </c>
    </row>
    <row r="8394" spans="1:10">
      <c r="A8394" t="s">
        <v>4</v>
      </c>
      <c r="B8394" s="4" t="s">
        <v>5</v>
      </c>
      <c r="C8394" s="4" t="s">
        <v>7</v>
      </c>
      <c r="D8394" s="4" t="s">
        <v>11</v>
      </c>
      <c r="E8394" s="4" t="s">
        <v>13</v>
      </c>
    </row>
    <row r="8395" spans="1:10">
      <c r="A8395" t="n">
        <v>84866</v>
      </c>
      <c r="B8395" s="17" t="n">
        <v>58</v>
      </c>
      <c r="C8395" s="7" t="n">
        <v>0</v>
      </c>
      <c r="D8395" s="7" t="n">
        <v>0</v>
      </c>
      <c r="E8395" s="7" t="n">
        <v>1</v>
      </c>
    </row>
    <row r="8396" spans="1:10">
      <c r="A8396" t="s">
        <v>4</v>
      </c>
      <c r="B8396" s="4" t="s">
        <v>5</v>
      </c>
      <c r="C8396" s="4" t="s">
        <v>7</v>
      </c>
      <c r="D8396" s="16" t="s">
        <v>21</v>
      </c>
      <c r="E8396" s="4" t="s">
        <v>5</v>
      </c>
      <c r="F8396" s="4" t="s">
        <v>7</v>
      </c>
      <c r="G8396" s="4" t="s">
        <v>11</v>
      </c>
      <c r="H8396" s="16" t="s">
        <v>22</v>
      </c>
      <c r="I8396" s="4" t="s">
        <v>7</v>
      </c>
      <c r="J8396" s="4" t="s">
        <v>14</v>
      </c>
      <c r="K8396" s="4" t="s">
        <v>7</v>
      </c>
      <c r="L8396" s="4" t="s">
        <v>7</v>
      </c>
      <c r="M8396" s="16" t="s">
        <v>21</v>
      </c>
      <c r="N8396" s="4" t="s">
        <v>5</v>
      </c>
      <c r="O8396" s="4" t="s">
        <v>7</v>
      </c>
      <c r="P8396" s="4" t="s">
        <v>11</v>
      </c>
      <c r="Q8396" s="16" t="s">
        <v>22</v>
      </c>
      <c r="R8396" s="4" t="s">
        <v>7</v>
      </c>
      <c r="S8396" s="4" t="s">
        <v>14</v>
      </c>
      <c r="T8396" s="4" t="s">
        <v>7</v>
      </c>
      <c r="U8396" s="4" t="s">
        <v>7</v>
      </c>
      <c r="V8396" s="4" t="s">
        <v>7</v>
      </c>
      <c r="W8396" s="4" t="s">
        <v>12</v>
      </c>
    </row>
    <row r="8397" spans="1:10">
      <c r="A8397" t="n">
        <v>84874</v>
      </c>
      <c r="B8397" s="11" t="n">
        <v>5</v>
      </c>
      <c r="C8397" s="7" t="n">
        <v>28</v>
      </c>
      <c r="D8397" s="16" t="s">
        <v>3</v>
      </c>
      <c r="E8397" s="8" t="n">
        <v>162</v>
      </c>
      <c r="F8397" s="7" t="n">
        <v>3</v>
      </c>
      <c r="G8397" s="7" t="n">
        <v>4256</v>
      </c>
      <c r="H8397" s="16" t="s">
        <v>3</v>
      </c>
      <c r="I8397" s="7" t="n">
        <v>0</v>
      </c>
      <c r="J8397" s="7" t="n">
        <v>1</v>
      </c>
      <c r="K8397" s="7" t="n">
        <v>3</v>
      </c>
      <c r="L8397" s="7" t="n">
        <v>28</v>
      </c>
      <c r="M8397" s="16" t="s">
        <v>3</v>
      </c>
      <c r="N8397" s="8" t="n">
        <v>162</v>
      </c>
      <c r="O8397" s="7" t="n">
        <v>3</v>
      </c>
      <c r="P8397" s="7" t="n">
        <v>4256</v>
      </c>
      <c r="Q8397" s="16" t="s">
        <v>3</v>
      </c>
      <c r="R8397" s="7" t="n">
        <v>0</v>
      </c>
      <c r="S8397" s="7" t="n">
        <v>2</v>
      </c>
      <c r="T8397" s="7" t="n">
        <v>3</v>
      </c>
      <c r="U8397" s="7" t="n">
        <v>9</v>
      </c>
      <c r="V8397" s="7" t="n">
        <v>1</v>
      </c>
      <c r="W8397" s="12" t="n">
        <f t="normal" ca="1">A8407</f>
        <v>0</v>
      </c>
    </row>
    <row r="8398" spans="1:10">
      <c r="A8398" t="s">
        <v>4</v>
      </c>
      <c r="B8398" s="4" t="s">
        <v>5</v>
      </c>
      <c r="C8398" s="4" t="s">
        <v>7</v>
      </c>
      <c r="D8398" s="16" t="s">
        <v>21</v>
      </c>
      <c r="E8398" s="4" t="s">
        <v>5</v>
      </c>
      <c r="F8398" s="4" t="s">
        <v>11</v>
      </c>
      <c r="G8398" s="4" t="s">
        <v>7</v>
      </c>
      <c r="H8398" s="4" t="s">
        <v>7</v>
      </c>
      <c r="I8398" s="4" t="s">
        <v>8</v>
      </c>
      <c r="J8398" s="16" t="s">
        <v>22</v>
      </c>
      <c r="K8398" s="4" t="s">
        <v>7</v>
      </c>
      <c r="L8398" s="4" t="s">
        <v>7</v>
      </c>
      <c r="M8398" s="16" t="s">
        <v>21</v>
      </c>
      <c r="N8398" s="4" t="s">
        <v>5</v>
      </c>
      <c r="O8398" s="4" t="s">
        <v>7</v>
      </c>
      <c r="P8398" s="16" t="s">
        <v>22</v>
      </c>
      <c r="Q8398" s="4" t="s">
        <v>7</v>
      </c>
      <c r="R8398" s="4" t="s">
        <v>14</v>
      </c>
      <c r="S8398" s="4" t="s">
        <v>7</v>
      </c>
      <c r="T8398" s="4" t="s">
        <v>7</v>
      </c>
      <c r="U8398" s="4" t="s">
        <v>7</v>
      </c>
      <c r="V8398" s="16" t="s">
        <v>21</v>
      </c>
      <c r="W8398" s="4" t="s">
        <v>5</v>
      </c>
      <c r="X8398" s="4" t="s">
        <v>7</v>
      </c>
      <c r="Y8398" s="16" t="s">
        <v>22</v>
      </c>
      <c r="Z8398" s="4" t="s">
        <v>7</v>
      </c>
      <c r="AA8398" s="4" t="s">
        <v>14</v>
      </c>
      <c r="AB8398" s="4" t="s">
        <v>7</v>
      </c>
      <c r="AC8398" s="4" t="s">
        <v>7</v>
      </c>
      <c r="AD8398" s="4" t="s">
        <v>7</v>
      </c>
      <c r="AE8398" s="4" t="s">
        <v>12</v>
      </c>
    </row>
    <row r="8399" spans="1:10">
      <c r="A8399" t="n">
        <v>84903</v>
      </c>
      <c r="B8399" s="11" t="n">
        <v>5</v>
      </c>
      <c r="C8399" s="7" t="n">
        <v>28</v>
      </c>
      <c r="D8399" s="16" t="s">
        <v>3</v>
      </c>
      <c r="E8399" s="18" t="n">
        <v>47</v>
      </c>
      <c r="F8399" s="7" t="n">
        <v>61456</v>
      </c>
      <c r="G8399" s="7" t="n">
        <v>2</v>
      </c>
      <c r="H8399" s="7" t="n">
        <v>0</v>
      </c>
      <c r="I8399" s="7" t="s">
        <v>23</v>
      </c>
      <c r="J8399" s="16" t="s">
        <v>3</v>
      </c>
      <c r="K8399" s="7" t="n">
        <v>8</v>
      </c>
      <c r="L8399" s="7" t="n">
        <v>28</v>
      </c>
      <c r="M8399" s="16" t="s">
        <v>3</v>
      </c>
      <c r="N8399" s="19" t="n">
        <v>74</v>
      </c>
      <c r="O8399" s="7" t="n">
        <v>65</v>
      </c>
      <c r="P8399" s="16" t="s">
        <v>3</v>
      </c>
      <c r="Q8399" s="7" t="n">
        <v>0</v>
      </c>
      <c r="R8399" s="7" t="n">
        <v>1</v>
      </c>
      <c r="S8399" s="7" t="n">
        <v>3</v>
      </c>
      <c r="T8399" s="7" t="n">
        <v>9</v>
      </c>
      <c r="U8399" s="7" t="n">
        <v>28</v>
      </c>
      <c r="V8399" s="16" t="s">
        <v>3</v>
      </c>
      <c r="W8399" s="19" t="n">
        <v>74</v>
      </c>
      <c r="X8399" s="7" t="n">
        <v>65</v>
      </c>
      <c r="Y8399" s="16" t="s">
        <v>3</v>
      </c>
      <c r="Z8399" s="7" t="n">
        <v>0</v>
      </c>
      <c r="AA8399" s="7" t="n">
        <v>2</v>
      </c>
      <c r="AB8399" s="7" t="n">
        <v>3</v>
      </c>
      <c r="AC8399" s="7" t="n">
        <v>9</v>
      </c>
      <c r="AD8399" s="7" t="n">
        <v>1</v>
      </c>
      <c r="AE8399" s="12" t="n">
        <f t="normal" ca="1">A8403</f>
        <v>0</v>
      </c>
    </row>
    <row r="8400" spans="1:10">
      <c r="A8400" t="s">
        <v>4</v>
      </c>
      <c r="B8400" s="4" t="s">
        <v>5</v>
      </c>
      <c r="C8400" s="4" t="s">
        <v>11</v>
      </c>
      <c r="D8400" s="4" t="s">
        <v>7</v>
      </c>
      <c r="E8400" s="4" t="s">
        <v>7</v>
      </c>
      <c r="F8400" s="4" t="s">
        <v>8</v>
      </c>
    </row>
    <row r="8401" spans="1:31">
      <c r="A8401" t="n">
        <v>84951</v>
      </c>
      <c r="B8401" s="18" t="n">
        <v>47</v>
      </c>
      <c r="C8401" s="7" t="n">
        <v>61456</v>
      </c>
      <c r="D8401" s="7" t="n">
        <v>0</v>
      </c>
      <c r="E8401" s="7" t="n">
        <v>0</v>
      </c>
      <c r="F8401" s="7" t="s">
        <v>24</v>
      </c>
    </row>
    <row r="8402" spans="1:31">
      <c r="A8402" t="s">
        <v>4</v>
      </c>
      <c r="B8402" s="4" t="s">
        <v>5</v>
      </c>
      <c r="C8402" s="4" t="s">
        <v>7</v>
      </c>
      <c r="D8402" s="4" t="s">
        <v>11</v>
      </c>
      <c r="E8402" s="4" t="s">
        <v>13</v>
      </c>
    </row>
    <row r="8403" spans="1:31">
      <c r="A8403" t="n">
        <v>84964</v>
      </c>
      <c r="B8403" s="17" t="n">
        <v>58</v>
      </c>
      <c r="C8403" s="7" t="n">
        <v>0</v>
      </c>
      <c r="D8403" s="7" t="n">
        <v>300</v>
      </c>
      <c r="E8403" s="7" t="n">
        <v>1</v>
      </c>
    </row>
    <row r="8404" spans="1:31">
      <c r="A8404" t="s">
        <v>4</v>
      </c>
      <c r="B8404" s="4" t="s">
        <v>5</v>
      </c>
      <c r="C8404" s="4" t="s">
        <v>7</v>
      </c>
      <c r="D8404" s="4" t="s">
        <v>11</v>
      </c>
    </row>
    <row r="8405" spans="1:31">
      <c r="A8405" t="n">
        <v>84972</v>
      </c>
      <c r="B8405" s="17" t="n">
        <v>58</v>
      </c>
      <c r="C8405" s="7" t="n">
        <v>255</v>
      </c>
      <c r="D8405" s="7" t="n">
        <v>0</v>
      </c>
    </row>
    <row r="8406" spans="1:31">
      <c r="A8406" t="s">
        <v>4</v>
      </c>
      <c r="B8406" s="4" t="s">
        <v>5</v>
      </c>
      <c r="C8406" s="4" t="s">
        <v>7</v>
      </c>
      <c r="D8406" s="4" t="s">
        <v>7</v>
      </c>
      <c r="E8406" s="4" t="s">
        <v>7</v>
      </c>
      <c r="F8406" s="4" t="s">
        <v>7</v>
      </c>
    </row>
    <row r="8407" spans="1:31">
      <c r="A8407" t="n">
        <v>84976</v>
      </c>
      <c r="B8407" s="9" t="n">
        <v>14</v>
      </c>
      <c r="C8407" s="7" t="n">
        <v>0</v>
      </c>
      <c r="D8407" s="7" t="n">
        <v>0</v>
      </c>
      <c r="E8407" s="7" t="n">
        <v>0</v>
      </c>
      <c r="F8407" s="7" t="n">
        <v>64</v>
      </c>
    </row>
    <row r="8408" spans="1:31">
      <c r="A8408" t="s">
        <v>4</v>
      </c>
      <c r="B8408" s="4" t="s">
        <v>5</v>
      </c>
      <c r="C8408" s="4" t="s">
        <v>7</v>
      </c>
      <c r="D8408" s="4" t="s">
        <v>11</v>
      </c>
    </row>
    <row r="8409" spans="1:31">
      <c r="A8409" t="n">
        <v>84981</v>
      </c>
      <c r="B8409" s="20" t="n">
        <v>22</v>
      </c>
      <c r="C8409" s="7" t="n">
        <v>0</v>
      </c>
      <c r="D8409" s="7" t="n">
        <v>4256</v>
      </c>
    </row>
    <row r="8410" spans="1:31">
      <c r="A8410" t="s">
        <v>4</v>
      </c>
      <c r="B8410" s="4" t="s">
        <v>5</v>
      </c>
      <c r="C8410" s="4" t="s">
        <v>7</v>
      </c>
      <c r="D8410" s="4" t="s">
        <v>11</v>
      </c>
    </row>
    <row r="8411" spans="1:31">
      <c r="A8411" t="n">
        <v>84985</v>
      </c>
      <c r="B8411" s="17" t="n">
        <v>58</v>
      </c>
      <c r="C8411" s="7" t="n">
        <v>5</v>
      </c>
      <c r="D8411" s="7" t="n">
        <v>300</v>
      </c>
    </row>
    <row r="8412" spans="1:31">
      <c r="A8412" t="s">
        <v>4</v>
      </c>
      <c r="B8412" s="4" t="s">
        <v>5</v>
      </c>
      <c r="C8412" s="4" t="s">
        <v>13</v>
      </c>
      <c r="D8412" s="4" t="s">
        <v>11</v>
      </c>
    </row>
    <row r="8413" spans="1:31">
      <c r="A8413" t="n">
        <v>84989</v>
      </c>
      <c r="B8413" s="21" t="n">
        <v>103</v>
      </c>
      <c r="C8413" s="7" t="n">
        <v>0</v>
      </c>
      <c r="D8413" s="7" t="n">
        <v>300</v>
      </c>
    </row>
    <row r="8414" spans="1:31">
      <c r="A8414" t="s">
        <v>4</v>
      </c>
      <c r="B8414" s="4" t="s">
        <v>5</v>
      </c>
      <c r="C8414" s="4" t="s">
        <v>7</v>
      </c>
    </row>
    <row r="8415" spans="1:31">
      <c r="A8415" t="n">
        <v>84996</v>
      </c>
      <c r="B8415" s="22" t="n">
        <v>64</v>
      </c>
      <c r="C8415" s="7" t="n">
        <v>7</v>
      </c>
    </row>
    <row r="8416" spans="1:31">
      <c r="A8416" t="s">
        <v>4</v>
      </c>
      <c r="B8416" s="4" t="s">
        <v>5</v>
      </c>
      <c r="C8416" s="4" t="s">
        <v>7</v>
      </c>
      <c r="D8416" s="4" t="s">
        <v>11</v>
      </c>
    </row>
    <row r="8417" spans="1:6">
      <c r="A8417" t="n">
        <v>84998</v>
      </c>
      <c r="B8417" s="23" t="n">
        <v>72</v>
      </c>
      <c r="C8417" s="7" t="n">
        <v>5</v>
      </c>
      <c r="D8417" s="7" t="n">
        <v>0</v>
      </c>
    </row>
    <row r="8418" spans="1:6">
      <c r="A8418" t="s">
        <v>4</v>
      </c>
      <c r="B8418" s="4" t="s">
        <v>5</v>
      </c>
      <c r="C8418" s="4" t="s">
        <v>7</v>
      </c>
      <c r="D8418" s="16" t="s">
        <v>21</v>
      </c>
      <c r="E8418" s="4" t="s">
        <v>5</v>
      </c>
      <c r="F8418" s="4" t="s">
        <v>7</v>
      </c>
      <c r="G8418" s="4" t="s">
        <v>11</v>
      </c>
      <c r="H8418" s="16" t="s">
        <v>22</v>
      </c>
      <c r="I8418" s="4" t="s">
        <v>7</v>
      </c>
      <c r="J8418" s="4" t="s">
        <v>14</v>
      </c>
      <c r="K8418" s="4" t="s">
        <v>7</v>
      </c>
      <c r="L8418" s="4" t="s">
        <v>7</v>
      </c>
      <c r="M8418" s="4" t="s">
        <v>12</v>
      </c>
    </row>
    <row r="8419" spans="1:6">
      <c r="A8419" t="n">
        <v>85002</v>
      </c>
      <c r="B8419" s="11" t="n">
        <v>5</v>
      </c>
      <c r="C8419" s="7" t="n">
        <v>28</v>
      </c>
      <c r="D8419" s="16" t="s">
        <v>3</v>
      </c>
      <c r="E8419" s="8" t="n">
        <v>162</v>
      </c>
      <c r="F8419" s="7" t="n">
        <v>4</v>
      </c>
      <c r="G8419" s="7" t="n">
        <v>4256</v>
      </c>
      <c r="H8419" s="16" t="s">
        <v>3</v>
      </c>
      <c r="I8419" s="7" t="n">
        <v>0</v>
      </c>
      <c r="J8419" s="7" t="n">
        <v>1</v>
      </c>
      <c r="K8419" s="7" t="n">
        <v>2</v>
      </c>
      <c r="L8419" s="7" t="n">
        <v>1</v>
      </c>
      <c r="M8419" s="12" t="n">
        <f t="normal" ca="1">A8425</f>
        <v>0</v>
      </c>
    </row>
    <row r="8420" spans="1:6">
      <c r="A8420" t="s">
        <v>4</v>
      </c>
      <c r="B8420" s="4" t="s">
        <v>5</v>
      </c>
      <c r="C8420" s="4" t="s">
        <v>7</v>
      </c>
      <c r="D8420" s="4" t="s">
        <v>8</v>
      </c>
    </row>
    <row r="8421" spans="1:6">
      <c r="A8421" t="n">
        <v>85019</v>
      </c>
      <c r="B8421" s="6" t="n">
        <v>2</v>
      </c>
      <c r="C8421" s="7" t="n">
        <v>10</v>
      </c>
      <c r="D8421" s="7" t="s">
        <v>25</v>
      </c>
    </row>
    <row r="8422" spans="1:6">
      <c r="A8422" t="s">
        <v>4</v>
      </c>
      <c r="B8422" s="4" t="s">
        <v>5</v>
      </c>
      <c r="C8422" s="4" t="s">
        <v>11</v>
      </c>
    </row>
    <row r="8423" spans="1:6">
      <c r="A8423" t="n">
        <v>85036</v>
      </c>
      <c r="B8423" s="24" t="n">
        <v>16</v>
      </c>
      <c r="C8423" s="7" t="n">
        <v>0</v>
      </c>
    </row>
    <row r="8424" spans="1:6">
      <c r="A8424" t="s">
        <v>4</v>
      </c>
      <c r="B8424" s="4" t="s">
        <v>5</v>
      </c>
      <c r="C8424" s="4" t="s">
        <v>7</v>
      </c>
      <c r="D8424" s="4" t="s">
        <v>11</v>
      </c>
      <c r="E8424" s="4" t="s">
        <v>11</v>
      </c>
      <c r="F8424" s="4" t="s">
        <v>11</v>
      </c>
      <c r="G8424" s="4" t="s">
        <v>11</v>
      </c>
      <c r="H8424" s="4" t="s">
        <v>11</v>
      </c>
      <c r="I8424" s="4" t="s">
        <v>11</v>
      </c>
      <c r="J8424" s="4" t="s">
        <v>11</v>
      </c>
      <c r="K8424" s="4" t="s">
        <v>11</v>
      </c>
      <c r="L8424" s="4" t="s">
        <v>11</v>
      </c>
      <c r="M8424" s="4" t="s">
        <v>11</v>
      </c>
      <c r="N8424" s="4" t="s">
        <v>14</v>
      </c>
      <c r="O8424" s="4" t="s">
        <v>14</v>
      </c>
      <c r="P8424" s="4" t="s">
        <v>14</v>
      </c>
      <c r="Q8424" s="4" t="s">
        <v>14</v>
      </c>
      <c r="R8424" s="4" t="s">
        <v>7</v>
      </c>
      <c r="S8424" s="4" t="s">
        <v>8</v>
      </c>
    </row>
    <row r="8425" spans="1:6">
      <c r="A8425" t="n">
        <v>85039</v>
      </c>
      <c r="B8425" s="25" t="n">
        <v>75</v>
      </c>
      <c r="C8425" s="7" t="n">
        <v>0</v>
      </c>
      <c r="D8425" s="7" t="n">
        <v>0</v>
      </c>
      <c r="E8425" s="7" t="n">
        <v>0</v>
      </c>
      <c r="F8425" s="7" t="n">
        <v>1024</v>
      </c>
      <c r="G8425" s="7" t="n">
        <v>720</v>
      </c>
      <c r="H8425" s="7" t="n">
        <v>0</v>
      </c>
      <c r="I8425" s="7" t="n">
        <v>0</v>
      </c>
      <c r="J8425" s="7" t="n">
        <v>0</v>
      </c>
      <c r="K8425" s="7" t="n">
        <v>0</v>
      </c>
      <c r="L8425" s="7" t="n">
        <v>1024</v>
      </c>
      <c r="M8425" s="7" t="n">
        <v>720</v>
      </c>
      <c r="N8425" s="7" t="n">
        <v>1065353216</v>
      </c>
      <c r="O8425" s="7" t="n">
        <v>1065353216</v>
      </c>
      <c r="P8425" s="7" t="n">
        <v>1065353216</v>
      </c>
      <c r="Q8425" s="7" t="n">
        <v>0</v>
      </c>
      <c r="R8425" s="7" t="n">
        <v>1</v>
      </c>
      <c r="S8425" s="7" t="s">
        <v>48</v>
      </c>
    </row>
    <row r="8426" spans="1:6">
      <c r="A8426" t="s">
        <v>4</v>
      </c>
      <c r="B8426" s="4" t="s">
        <v>5</v>
      </c>
      <c r="C8426" s="4" t="s">
        <v>7</v>
      </c>
      <c r="D8426" s="4" t="s">
        <v>7</v>
      </c>
      <c r="E8426" s="4" t="s">
        <v>7</v>
      </c>
      <c r="F8426" s="4" t="s">
        <v>13</v>
      </c>
      <c r="G8426" s="4" t="s">
        <v>13</v>
      </c>
      <c r="H8426" s="4" t="s">
        <v>13</v>
      </c>
      <c r="I8426" s="4" t="s">
        <v>13</v>
      </c>
      <c r="J8426" s="4" t="s">
        <v>13</v>
      </c>
    </row>
    <row r="8427" spans="1:6">
      <c r="A8427" t="n">
        <v>85087</v>
      </c>
      <c r="B8427" s="26" t="n">
        <v>76</v>
      </c>
      <c r="C8427" s="7" t="n">
        <v>0</v>
      </c>
      <c r="D8427" s="7" t="n">
        <v>9</v>
      </c>
      <c r="E8427" s="7" t="n">
        <v>2</v>
      </c>
      <c r="F8427" s="7" t="n">
        <v>0</v>
      </c>
      <c r="G8427" s="7" t="n">
        <v>0</v>
      </c>
      <c r="H8427" s="7" t="n">
        <v>0</v>
      </c>
      <c r="I8427" s="7" t="n">
        <v>0</v>
      </c>
      <c r="J8427" s="7" t="n">
        <v>0</v>
      </c>
    </row>
    <row r="8428" spans="1:6">
      <c r="A8428" t="s">
        <v>4</v>
      </c>
      <c r="B8428" s="4" t="s">
        <v>5</v>
      </c>
      <c r="C8428" s="4" t="s">
        <v>11</v>
      </c>
      <c r="D8428" s="4" t="s">
        <v>8</v>
      </c>
      <c r="E8428" s="4" t="s">
        <v>8</v>
      </c>
      <c r="F8428" s="4" t="s">
        <v>8</v>
      </c>
      <c r="G8428" s="4" t="s">
        <v>7</v>
      </c>
      <c r="H8428" s="4" t="s">
        <v>14</v>
      </c>
      <c r="I8428" s="4" t="s">
        <v>13</v>
      </c>
      <c r="J8428" s="4" t="s">
        <v>13</v>
      </c>
      <c r="K8428" s="4" t="s">
        <v>13</v>
      </c>
      <c r="L8428" s="4" t="s">
        <v>13</v>
      </c>
      <c r="M8428" s="4" t="s">
        <v>13</v>
      </c>
      <c r="N8428" s="4" t="s">
        <v>13</v>
      </c>
      <c r="O8428" s="4" t="s">
        <v>13</v>
      </c>
      <c r="P8428" s="4" t="s">
        <v>8</v>
      </c>
      <c r="Q8428" s="4" t="s">
        <v>8</v>
      </c>
      <c r="R8428" s="4" t="s">
        <v>14</v>
      </c>
      <c r="S8428" s="4" t="s">
        <v>7</v>
      </c>
      <c r="T8428" s="4" t="s">
        <v>14</v>
      </c>
      <c r="U8428" s="4" t="s">
        <v>14</v>
      </c>
      <c r="V8428" s="4" t="s">
        <v>11</v>
      </c>
    </row>
    <row r="8429" spans="1:6">
      <c r="A8429" t="n">
        <v>85111</v>
      </c>
      <c r="B8429" s="28" t="n">
        <v>19</v>
      </c>
      <c r="C8429" s="7" t="n">
        <v>9</v>
      </c>
      <c r="D8429" s="7" t="s">
        <v>715</v>
      </c>
      <c r="E8429" s="7" t="s">
        <v>347</v>
      </c>
      <c r="F8429" s="7" t="s">
        <v>17</v>
      </c>
      <c r="G8429" s="7" t="n">
        <v>0</v>
      </c>
      <c r="H8429" s="7" t="n">
        <v>1</v>
      </c>
      <c r="I8429" s="7" t="n">
        <v>0</v>
      </c>
      <c r="J8429" s="7" t="n">
        <v>0</v>
      </c>
      <c r="K8429" s="7" t="n">
        <v>0</v>
      </c>
      <c r="L8429" s="7" t="n">
        <v>0</v>
      </c>
      <c r="M8429" s="7" t="n">
        <v>1</v>
      </c>
      <c r="N8429" s="7" t="n">
        <v>1.60000002384186</v>
      </c>
      <c r="O8429" s="7" t="n">
        <v>0.0900000035762787</v>
      </c>
      <c r="P8429" s="7" t="s">
        <v>17</v>
      </c>
      <c r="Q8429" s="7" t="s">
        <v>17</v>
      </c>
      <c r="R8429" s="7" t="n">
        <v>-1</v>
      </c>
      <c r="S8429" s="7" t="n">
        <v>0</v>
      </c>
      <c r="T8429" s="7" t="n">
        <v>0</v>
      </c>
      <c r="U8429" s="7" t="n">
        <v>0</v>
      </c>
      <c r="V8429" s="7" t="n">
        <v>0</v>
      </c>
    </row>
    <row r="8430" spans="1:6">
      <c r="A8430" t="s">
        <v>4</v>
      </c>
      <c r="B8430" s="4" t="s">
        <v>5</v>
      </c>
      <c r="C8430" s="4" t="s">
        <v>11</v>
      </c>
      <c r="D8430" s="4" t="s">
        <v>7</v>
      </c>
      <c r="E8430" s="4" t="s">
        <v>7</v>
      </c>
      <c r="F8430" s="4" t="s">
        <v>8</v>
      </c>
    </row>
    <row r="8431" spans="1:6">
      <c r="A8431" t="n">
        <v>85186</v>
      </c>
      <c r="B8431" s="29" t="n">
        <v>20</v>
      </c>
      <c r="C8431" s="7" t="n">
        <v>0</v>
      </c>
      <c r="D8431" s="7" t="n">
        <v>3</v>
      </c>
      <c r="E8431" s="7" t="n">
        <v>10</v>
      </c>
      <c r="F8431" s="7" t="s">
        <v>60</v>
      </c>
    </row>
    <row r="8432" spans="1:6">
      <c r="A8432" t="s">
        <v>4</v>
      </c>
      <c r="B8432" s="4" t="s">
        <v>5</v>
      </c>
      <c r="C8432" s="4" t="s">
        <v>11</v>
      </c>
    </row>
    <row r="8433" spans="1:22">
      <c r="A8433" t="n">
        <v>85204</v>
      </c>
      <c r="B8433" s="24" t="n">
        <v>16</v>
      </c>
      <c r="C8433" s="7" t="n">
        <v>0</v>
      </c>
    </row>
    <row r="8434" spans="1:22">
      <c r="A8434" t="s">
        <v>4</v>
      </c>
      <c r="B8434" s="4" t="s">
        <v>5</v>
      </c>
      <c r="C8434" s="4" t="s">
        <v>11</v>
      </c>
      <c r="D8434" s="4" t="s">
        <v>7</v>
      </c>
      <c r="E8434" s="4" t="s">
        <v>7</v>
      </c>
      <c r="F8434" s="4" t="s">
        <v>8</v>
      </c>
    </row>
    <row r="8435" spans="1:22">
      <c r="A8435" t="n">
        <v>85207</v>
      </c>
      <c r="B8435" s="29" t="n">
        <v>20</v>
      </c>
      <c r="C8435" s="7" t="n">
        <v>9</v>
      </c>
      <c r="D8435" s="7" t="n">
        <v>3</v>
      </c>
      <c r="E8435" s="7" t="n">
        <v>10</v>
      </c>
      <c r="F8435" s="7" t="s">
        <v>60</v>
      </c>
    </row>
    <row r="8436" spans="1:22">
      <c r="A8436" t="s">
        <v>4</v>
      </c>
      <c r="B8436" s="4" t="s">
        <v>5</v>
      </c>
      <c r="C8436" s="4" t="s">
        <v>11</v>
      </c>
    </row>
    <row r="8437" spans="1:22">
      <c r="A8437" t="n">
        <v>85225</v>
      </c>
      <c r="B8437" s="24" t="n">
        <v>16</v>
      </c>
      <c r="C8437" s="7" t="n">
        <v>0</v>
      </c>
    </row>
    <row r="8438" spans="1:22">
      <c r="A8438" t="s">
        <v>4</v>
      </c>
      <c r="B8438" s="4" t="s">
        <v>5</v>
      </c>
      <c r="C8438" s="4" t="s">
        <v>7</v>
      </c>
      <c r="D8438" s="4" t="s">
        <v>11</v>
      </c>
      <c r="E8438" s="4" t="s">
        <v>8</v>
      </c>
      <c r="F8438" s="4" t="s">
        <v>8</v>
      </c>
    </row>
    <row r="8439" spans="1:22">
      <c r="A8439" t="n">
        <v>85228</v>
      </c>
      <c r="B8439" s="30" t="n">
        <v>36</v>
      </c>
      <c r="C8439" s="7" t="n">
        <v>10</v>
      </c>
      <c r="D8439" s="7" t="n">
        <v>9</v>
      </c>
      <c r="E8439" s="7" t="s">
        <v>715</v>
      </c>
      <c r="F8439" s="7" t="s">
        <v>17</v>
      </c>
    </row>
    <row r="8440" spans="1:22">
      <c r="A8440" t="s">
        <v>4</v>
      </c>
      <c r="B8440" s="4" t="s">
        <v>5</v>
      </c>
      <c r="C8440" s="4" t="s">
        <v>7</v>
      </c>
      <c r="D8440" s="4" t="s">
        <v>11</v>
      </c>
      <c r="E8440" s="4" t="s">
        <v>7</v>
      </c>
      <c r="F8440" s="4" t="s">
        <v>8</v>
      </c>
      <c r="G8440" s="4" t="s">
        <v>8</v>
      </c>
      <c r="H8440" s="4" t="s">
        <v>8</v>
      </c>
      <c r="I8440" s="4" t="s">
        <v>8</v>
      </c>
      <c r="J8440" s="4" t="s">
        <v>8</v>
      </c>
      <c r="K8440" s="4" t="s">
        <v>8</v>
      </c>
      <c r="L8440" s="4" t="s">
        <v>8</v>
      </c>
      <c r="M8440" s="4" t="s">
        <v>8</v>
      </c>
      <c r="N8440" s="4" t="s">
        <v>8</v>
      </c>
      <c r="O8440" s="4" t="s">
        <v>8</v>
      </c>
      <c r="P8440" s="4" t="s">
        <v>8</v>
      </c>
      <c r="Q8440" s="4" t="s">
        <v>8</v>
      </c>
      <c r="R8440" s="4" t="s">
        <v>8</v>
      </c>
      <c r="S8440" s="4" t="s">
        <v>8</v>
      </c>
      <c r="T8440" s="4" t="s">
        <v>8</v>
      </c>
      <c r="U8440" s="4" t="s">
        <v>8</v>
      </c>
    </row>
    <row r="8441" spans="1:22">
      <c r="A8441" t="n">
        <v>85246</v>
      </c>
      <c r="B8441" s="30" t="n">
        <v>36</v>
      </c>
      <c r="C8441" s="7" t="n">
        <v>8</v>
      </c>
      <c r="D8441" s="7" t="n">
        <v>9</v>
      </c>
      <c r="E8441" s="7" t="n">
        <v>0</v>
      </c>
      <c r="F8441" s="7" t="s">
        <v>63</v>
      </c>
      <c r="G8441" s="7" t="s">
        <v>651</v>
      </c>
      <c r="H8441" s="7" t="s">
        <v>17</v>
      </c>
      <c r="I8441" s="7" t="s">
        <v>17</v>
      </c>
      <c r="J8441" s="7" t="s">
        <v>17</v>
      </c>
      <c r="K8441" s="7" t="s">
        <v>17</v>
      </c>
      <c r="L8441" s="7" t="s">
        <v>17</v>
      </c>
      <c r="M8441" s="7" t="s">
        <v>17</v>
      </c>
      <c r="N8441" s="7" t="s">
        <v>17</v>
      </c>
      <c r="O8441" s="7" t="s">
        <v>17</v>
      </c>
      <c r="P8441" s="7" t="s">
        <v>17</v>
      </c>
      <c r="Q8441" s="7" t="s">
        <v>17</v>
      </c>
      <c r="R8441" s="7" t="s">
        <v>17</v>
      </c>
      <c r="S8441" s="7" t="s">
        <v>17</v>
      </c>
      <c r="T8441" s="7" t="s">
        <v>17</v>
      </c>
      <c r="U8441" s="7" t="s">
        <v>17</v>
      </c>
    </row>
    <row r="8442" spans="1:22">
      <c r="A8442" t="s">
        <v>4</v>
      </c>
      <c r="B8442" s="4" t="s">
        <v>5</v>
      </c>
      <c r="C8442" s="4" t="s">
        <v>7</v>
      </c>
      <c r="D8442" s="4" t="s">
        <v>11</v>
      </c>
      <c r="E8442" s="4" t="s">
        <v>7</v>
      </c>
      <c r="F8442" s="4" t="s">
        <v>12</v>
      </c>
    </row>
    <row r="8443" spans="1:22">
      <c r="A8443" t="n">
        <v>85290</v>
      </c>
      <c r="B8443" s="11" t="n">
        <v>5</v>
      </c>
      <c r="C8443" s="7" t="n">
        <v>30</v>
      </c>
      <c r="D8443" s="7" t="n">
        <v>6471</v>
      </c>
      <c r="E8443" s="7" t="n">
        <v>1</v>
      </c>
      <c r="F8443" s="12" t="n">
        <f t="normal" ca="1">A8449</f>
        <v>0</v>
      </c>
    </row>
    <row r="8444" spans="1:22">
      <c r="A8444" t="s">
        <v>4</v>
      </c>
      <c r="B8444" s="4" t="s">
        <v>5</v>
      </c>
      <c r="C8444" s="4" t="s">
        <v>7</v>
      </c>
      <c r="D8444" s="4" t="s">
        <v>11</v>
      </c>
      <c r="E8444" s="4" t="s">
        <v>8</v>
      </c>
      <c r="F8444" s="4" t="s">
        <v>8</v>
      </c>
    </row>
    <row r="8445" spans="1:22">
      <c r="A8445" t="n">
        <v>85299</v>
      </c>
      <c r="B8445" s="30" t="n">
        <v>36</v>
      </c>
      <c r="C8445" s="7" t="n">
        <v>10</v>
      </c>
      <c r="D8445" s="7" t="n">
        <v>0</v>
      </c>
      <c r="E8445" s="7" t="s">
        <v>61</v>
      </c>
      <c r="F8445" s="7" t="s">
        <v>17</v>
      </c>
    </row>
    <row r="8446" spans="1:22">
      <c r="A8446" t="s">
        <v>4</v>
      </c>
      <c r="B8446" s="4" t="s">
        <v>5</v>
      </c>
      <c r="C8446" s="4" t="s">
        <v>7</v>
      </c>
      <c r="D8446" s="4" t="s">
        <v>11</v>
      </c>
      <c r="E8446" s="4" t="s">
        <v>7</v>
      </c>
      <c r="F8446" s="4" t="s">
        <v>8</v>
      </c>
      <c r="G8446" s="4" t="s">
        <v>8</v>
      </c>
      <c r="H8446" s="4" t="s">
        <v>8</v>
      </c>
      <c r="I8446" s="4" t="s">
        <v>8</v>
      </c>
      <c r="J8446" s="4" t="s">
        <v>8</v>
      </c>
      <c r="K8446" s="4" t="s">
        <v>8</v>
      </c>
      <c r="L8446" s="4" t="s">
        <v>8</v>
      </c>
      <c r="M8446" s="4" t="s">
        <v>8</v>
      </c>
      <c r="N8446" s="4" t="s">
        <v>8</v>
      </c>
      <c r="O8446" s="4" t="s">
        <v>8</v>
      </c>
      <c r="P8446" s="4" t="s">
        <v>8</v>
      </c>
      <c r="Q8446" s="4" t="s">
        <v>8</v>
      </c>
      <c r="R8446" s="4" t="s">
        <v>8</v>
      </c>
      <c r="S8446" s="4" t="s">
        <v>8</v>
      </c>
      <c r="T8446" s="4" t="s">
        <v>8</v>
      </c>
      <c r="U8446" s="4" t="s">
        <v>8</v>
      </c>
    </row>
    <row r="8447" spans="1:22">
      <c r="A8447" t="n">
        <v>85317</v>
      </c>
      <c r="B8447" s="30" t="n">
        <v>36</v>
      </c>
      <c r="C8447" s="7" t="n">
        <v>8</v>
      </c>
      <c r="D8447" s="7" t="n">
        <v>0</v>
      </c>
      <c r="E8447" s="7" t="n">
        <v>0</v>
      </c>
      <c r="F8447" s="7" t="s">
        <v>62</v>
      </c>
      <c r="G8447" s="7" t="s">
        <v>63</v>
      </c>
      <c r="H8447" s="7" t="s">
        <v>17</v>
      </c>
      <c r="I8447" s="7" t="s">
        <v>17</v>
      </c>
      <c r="J8447" s="7" t="s">
        <v>17</v>
      </c>
      <c r="K8447" s="7" t="s">
        <v>17</v>
      </c>
      <c r="L8447" s="7" t="s">
        <v>17</v>
      </c>
      <c r="M8447" s="7" t="s">
        <v>17</v>
      </c>
      <c r="N8447" s="7" t="s">
        <v>17</v>
      </c>
      <c r="O8447" s="7" t="s">
        <v>17</v>
      </c>
      <c r="P8447" s="7" t="s">
        <v>17</v>
      </c>
      <c r="Q8447" s="7" t="s">
        <v>17</v>
      </c>
      <c r="R8447" s="7" t="s">
        <v>17</v>
      </c>
      <c r="S8447" s="7" t="s">
        <v>17</v>
      </c>
      <c r="T8447" s="7" t="s">
        <v>17</v>
      </c>
      <c r="U8447" s="7" t="s">
        <v>17</v>
      </c>
    </row>
    <row r="8448" spans="1:22">
      <c r="A8448" t="s">
        <v>4</v>
      </c>
      <c r="B8448" s="4" t="s">
        <v>5</v>
      </c>
      <c r="C8448" s="4" t="s">
        <v>7</v>
      </c>
    </row>
    <row r="8449" spans="1:21">
      <c r="A8449" t="n">
        <v>85356</v>
      </c>
      <c r="B8449" s="31" t="n">
        <v>116</v>
      </c>
      <c r="C8449" s="7" t="n">
        <v>0</v>
      </c>
    </row>
    <row r="8450" spans="1:21">
      <c r="A8450" t="s">
        <v>4</v>
      </c>
      <c r="B8450" s="4" t="s">
        <v>5</v>
      </c>
      <c r="C8450" s="4" t="s">
        <v>7</v>
      </c>
      <c r="D8450" s="4" t="s">
        <v>11</v>
      </c>
    </row>
    <row r="8451" spans="1:21">
      <c r="A8451" t="n">
        <v>85358</v>
      </c>
      <c r="B8451" s="31" t="n">
        <v>116</v>
      </c>
      <c r="C8451" s="7" t="n">
        <v>2</v>
      </c>
      <c r="D8451" s="7" t="n">
        <v>1</v>
      </c>
    </row>
    <row r="8452" spans="1:21">
      <c r="A8452" t="s">
        <v>4</v>
      </c>
      <c r="B8452" s="4" t="s">
        <v>5</v>
      </c>
      <c r="C8452" s="4" t="s">
        <v>7</v>
      </c>
      <c r="D8452" s="4" t="s">
        <v>14</v>
      </c>
    </row>
    <row r="8453" spans="1:21">
      <c r="A8453" t="n">
        <v>85362</v>
      </c>
      <c r="B8453" s="31" t="n">
        <v>116</v>
      </c>
      <c r="C8453" s="7" t="n">
        <v>5</v>
      </c>
      <c r="D8453" s="7" t="n">
        <v>1103626240</v>
      </c>
    </row>
    <row r="8454" spans="1:21">
      <c r="A8454" t="s">
        <v>4</v>
      </c>
      <c r="B8454" s="4" t="s">
        <v>5</v>
      </c>
      <c r="C8454" s="4" t="s">
        <v>7</v>
      </c>
      <c r="D8454" s="4" t="s">
        <v>11</v>
      </c>
    </row>
    <row r="8455" spans="1:21">
      <c r="A8455" t="n">
        <v>85368</v>
      </c>
      <c r="B8455" s="31" t="n">
        <v>116</v>
      </c>
      <c r="C8455" s="7" t="n">
        <v>6</v>
      </c>
      <c r="D8455" s="7" t="n">
        <v>1</v>
      </c>
    </row>
    <row r="8456" spans="1:21">
      <c r="A8456" t="s">
        <v>4</v>
      </c>
      <c r="B8456" s="4" t="s">
        <v>5</v>
      </c>
      <c r="C8456" s="4" t="s">
        <v>7</v>
      </c>
      <c r="D8456" s="4" t="s">
        <v>7</v>
      </c>
      <c r="E8456" s="4" t="s">
        <v>7</v>
      </c>
      <c r="F8456" s="4" t="s">
        <v>7</v>
      </c>
    </row>
    <row r="8457" spans="1:21">
      <c r="A8457" t="n">
        <v>85372</v>
      </c>
      <c r="B8457" s="9" t="n">
        <v>14</v>
      </c>
      <c r="C8457" s="7" t="n">
        <v>0</v>
      </c>
      <c r="D8457" s="7" t="n">
        <v>4</v>
      </c>
      <c r="E8457" s="7" t="n">
        <v>0</v>
      </c>
      <c r="F8457" s="7" t="n">
        <v>0</v>
      </c>
    </row>
    <row r="8458" spans="1:21">
      <c r="A8458" t="s">
        <v>4</v>
      </c>
      <c r="B8458" s="4" t="s">
        <v>5</v>
      </c>
      <c r="C8458" s="4" t="s">
        <v>11</v>
      </c>
      <c r="D8458" s="4" t="s">
        <v>13</v>
      </c>
      <c r="E8458" s="4" t="s">
        <v>13</v>
      </c>
      <c r="F8458" s="4" t="s">
        <v>13</v>
      </c>
      <c r="G8458" s="4" t="s">
        <v>13</v>
      </c>
    </row>
    <row r="8459" spans="1:21">
      <c r="A8459" t="n">
        <v>85377</v>
      </c>
      <c r="B8459" s="32" t="n">
        <v>46</v>
      </c>
      <c r="C8459" s="7" t="n">
        <v>0</v>
      </c>
      <c r="D8459" s="7" t="n">
        <v>-2.09999990463257</v>
      </c>
      <c r="E8459" s="7" t="n">
        <v>-0.5</v>
      </c>
      <c r="F8459" s="7" t="n">
        <v>-11.1199998855591</v>
      </c>
      <c r="G8459" s="7" t="n">
        <v>215.100006103516</v>
      </c>
    </row>
    <row r="8460" spans="1:21">
      <c r="A8460" t="s">
        <v>4</v>
      </c>
      <c r="B8460" s="4" t="s">
        <v>5</v>
      </c>
      <c r="C8460" s="4" t="s">
        <v>11</v>
      </c>
      <c r="D8460" s="4" t="s">
        <v>7</v>
      </c>
      <c r="E8460" s="4" t="s">
        <v>8</v>
      </c>
      <c r="F8460" s="4" t="s">
        <v>13</v>
      </c>
      <c r="G8460" s="4" t="s">
        <v>13</v>
      </c>
      <c r="H8460" s="4" t="s">
        <v>13</v>
      </c>
    </row>
    <row r="8461" spans="1:21">
      <c r="A8461" t="n">
        <v>85396</v>
      </c>
      <c r="B8461" s="33" t="n">
        <v>48</v>
      </c>
      <c r="C8461" s="7" t="n">
        <v>0</v>
      </c>
      <c r="D8461" s="7" t="n">
        <v>0</v>
      </c>
      <c r="E8461" s="7" t="s">
        <v>62</v>
      </c>
      <c r="F8461" s="7" t="n">
        <v>0</v>
      </c>
      <c r="G8461" s="7" t="n">
        <v>1</v>
      </c>
      <c r="H8461" s="7" t="n">
        <v>0</v>
      </c>
    </row>
    <row r="8462" spans="1:21">
      <c r="A8462" t="s">
        <v>4</v>
      </c>
      <c r="B8462" s="4" t="s">
        <v>5</v>
      </c>
      <c r="C8462" s="4" t="s">
        <v>11</v>
      </c>
      <c r="D8462" s="4" t="s">
        <v>13</v>
      </c>
      <c r="E8462" s="4" t="s">
        <v>13</v>
      </c>
      <c r="F8462" s="4" t="s">
        <v>13</v>
      </c>
      <c r="G8462" s="4" t="s">
        <v>13</v>
      </c>
    </row>
    <row r="8463" spans="1:21">
      <c r="A8463" t="n">
        <v>85422</v>
      </c>
      <c r="B8463" s="32" t="n">
        <v>46</v>
      </c>
      <c r="C8463" s="7" t="n">
        <v>9</v>
      </c>
      <c r="D8463" s="7" t="n">
        <v>6.13000011444092</v>
      </c>
      <c r="E8463" s="7" t="n">
        <v>0.159999996423721</v>
      </c>
      <c r="F8463" s="7" t="n">
        <v>2</v>
      </c>
      <c r="G8463" s="7" t="n">
        <v>180</v>
      </c>
    </row>
    <row r="8464" spans="1:21">
      <c r="A8464" t="s">
        <v>4</v>
      </c>
      <c r="B8464" s="4" t="s">
        <v>5</v>
      </c>
      <c r="C8464" s="4" t="s">
        <v>7</v>
      </c>
      <c r="D8464" s="4" t="s">
        <v>11</v>
      </c>
      <c r="E8464" s="4" t="s">
        <v>8</v>
      </c>
      <c r="F8464" s="4" t="s">
        <v>8</v>
      </c>
      <c r="G8464" s="4" t="s">
        <v>8</v>
      </c>
      <c r="H8464" s="4" t="s">
        <v>8</v>
      </c>
    </row>
    <row r="8465" spans="1:8">
      <c r="A8465" t="n">
        <v>85441</v>
      </c>
      <c r="B8465" s="38" t="n">
        <v>51</v>
      </c>
      <c r="C8465" s="7" t="n">
        <v>3</v>
      </c>
      <c r="D8465" s="7" t="n">
        <v>0</v>
      </c>
      <c r="E8465" s="7" t="s">
        <v>407</v>
      </c>
      <c r="F8465" s="7" t="s">
        <v>109</v>
      </c>
      <c r="G8465" s="7" t="s">
        <v>86</v>
      </c>
      <c r="H8465" s="7" t="s">
        <v>87</v>
      </c>
    </row>
    <row r="8466" spans="1:8">
      <c r="A8466" t="s">
        <v>4</v>
      </c>
      <c r="B8466" s="4" t="s">
        <v>5</v>
      </c>
      <c r="C8466" s="4" t="s">
        <v>7</v>
      </c>
      <c r="D8466" s="4" t="s">
        <v>7</v>
      </c>
      <c r="E8466" s="4" t="s">
        <v>13</v>
      </c>
      <c r="F8466" s="4" t="s">
        <v>13</v>
      </c>
      <c r="G8466" s="4" t="s">
        <v>13</v>
      </c>
      <c r="H8466" s="4" t="s">
        <v>11</v>
      </c>
    </row>
    <row r="8467" spans="1:8">
      <c r="A8467" t="n">
        <v>85454</v>
      </c>
      <c r="B8467" s="35" t="n">
        <v>45</v>
      </c>
      <c r="C8467" s="7" t="n">
        <v>2</v>
      </c>
      <c r="D8467" s="7" t="n">
        <v>3</v>
      </c>
      <c r="E8467" s="7" t="n">
        <v>-2.03999996185303</v>
      </c>
      <c r="F8467" s="7" t="n">
        <v>0.0900000035762787</v>
      </c>
      <c r="G8467" s="7" t="n">
        <v>-11.039999961853</v>
      </c>
      <c r="H8467" s="7" t="n">
        <v>0</v>
      </c>
    </row>
    <row r="8468" spans="1:8">
      <c r="A8468" t="s">
        <v>4</v>
      </c>
      <c r="B8468" s="4" t="s">
        <v>5</v>
      </c>
      <c r="C8468" s="4" t="s">
        <v>7</v>
      </c>
      <c r="D8468" s="4" t="s">
        <v>7</v>
      </c>
      <c r="E8468" s="4" t="s">
        <v>13</v>
      </c>
      <c r="F8468" s="4" t="s">
        <v>13</v>
      </c>
      <c r="G8468" s="4" t="s">
        <v>13</v>
      </c>
      <c r="H8468" s="4" t="s">
        <v>11</v>
      </c>
      <c r="I8468" s="4" t="s">
        <v>7</v>
      </c>
    </row>
    <row r="8469" spans="1:8">
      <c r="A8469" t="n">
        <v>85471</v>
      </c>
      <c r="B8469" s="35" t="n">
        <v>45</v>
      </c>
      <c r="C8469" s="7" t="n">
        <v>4</v>
      </c>
      <c r="D8469" s="7" t="n">
        <v>3</v>
      </c>
      <c r="E8469" s="7" t="n">
        <v>17.5900001525879</v>
      </c>
      <c r="F8469" s="7" t="n">
        <v>201.940002441406</v>
      </c>
      <c r="G8469" s="7" t="n">
        <v>-5</v>
      </c>
      <c r="H8469" s="7" t="n">
        <v>0</v>
      </c>
      <c r="I8469" s="7" t="n">
        <v>0</v>
      </c>
    </row>
    <row r="8470" spans="1:8">
      <c r="A8470" t="s">
        <v>4</v>
      </c>
      <c r="B8470" s="4" t="s">
        <v>5</v>
      </c>
      <c r="C8470" s="4" t="s">
        <v>7</v>
      </c>
      <c r="D8470" s="4" t="s">
        <v>7</v>
      </c>
      <c r="E8470" s="4" t="s">
        <v>13</v>
      </c>
      <c r="F8470" s="4" t="s">
        <v>11</v>
      </c>
    </row>
    <row r="8471" spans="1:8">
      <c r="A8471" t="n">
        <v>85489</v>
      </c>
      <c r="B8471" s="35" t="n">
        <v>45</v>
      </c>
      <c r="C8471" s="7" t="n">
        <v>5</v>
      </c>
      <c r="D8471" s="7" t="n">
        <v>3</v>
      </c>
      <c r="E8471" s="7" t="n">
        <v>1.39999997615814</v>
      </c>
      <c r="F8471" s="7" t="n">
        <v>0</v>
      </c>
    </row>
    <row r="8472" spans="1:8">
      <c r="A8472" t="s">
        <v>4</v>
      </c>
      <c r="B8472" s="4" t="s">
        <v>5</v>
      </c>
      <c r="C8472" s="4" t="s">
        <v>7</v>
      </c>
      <c r="D8472" s="4" t="s">
        <v>7</v>
      </c>
      <c r="E8472" s="4" t="s">
        <v>13</v>
      </c>
      <c r="F8472" s="4" t="s">
        <v>11</v>
      </c>
    </row>
    <row r="8473" spans="1:8">
      <c r="A8473" t="n">
        <v>85498</v>
      </c>
      <c r="B8473" s="35" t="n">
        <v>45</v>
      </c>
      <c r="C8473" s="7" t="n">
        <v>11</v>
      </c>
      <c r="D8473" s="7" t="n">
        <v>3</v>
      </c>
      <c r="E8473" s="7" t="n">
        <v>31.6000003814697</v>
      </c>
      <c r="F8473" s="7" t="n">
        <v>0</v>
      </c>
    </row>
    <row r="8474" spans="1:8">
      <c r="A8474" t="s">
        <v>4</v>
      </c>
      <c r="B8474" s="4" t="s">
        <v>5</v>
      </c>
      <c r="C8474" s="4" t="s">
        <v>7</v>
      </c>
      <c r="D8474" s="4" t="s">
        <v>11</v>
      </c>
      <c r="E8474" s="4" t="s">
        <v>8</v>
      </c>
      <c r="F8474" s="4" t="s">
        <v>8</v>
      </c>
      <c r="G8474" s="4" t="s">
        <v>8</v>
      </c>
      <c r="H8474" s="4" t="s">
        <v>8</v>
      </c>
    </row>
    <row r="8475" spans="1:8">
      <c r="A8475" t="n">
        <v>85507</v>
      </c>
      <c r="B8475" s="38" t="n">
        <v>51</v>
      </c>
      <c r="C8475" s="7" t="n">
        <v>3</v>
      </c>
      <c r="D8475" s="7" t="n">
        <v>0</v>
      </c>
      <c r="E8475" s="7" t="s">
        <v>218</v>
      </c>
      <c r="F8475" s="7" t="s">
        <v>109</v>
      </c>
      <c r="G8475" s="7" t="s">
        <v>86</v>
      </c>
      <c r="H8475" s="7" t="s">
        <v>87</v>
      </c>
    </row>
    <row r="8476" spans="1:8">
      <c r="A8476" t="s">
        <v>4</v>
      </c>
      <c r="B8476" s="4" t="s">
        <v>5</v>
      </c>
      <c r="C8476" s="4" t="s">
        <v>7</v>
      </c>
      <c r="D8476" s="4" t="s">
        <v>11</v>
      </c>
      <c r="E8476" s="4" t="s">
        <v>13</v>
      </c>
    </row>
    <row r="8477" spans="1:8">
      <c r="A8477" t="n">
        <v>85520</v>
      </c>
      <c r="B8477" s="17" t="n">
        <v>58</v>
      </c>
      <c r="C8477" s="7" t="n">
        <v>100</v>
      </c>
      <c r="D8477" s="7" t="n">
        <v>1000</v>
      </c>
      <c r="E8477" s="7" t="n">
        <v>1</v>
      </c>
    </row>
    <row r="8478" spans="1:8">
      <c r="A8478" t="s">
        <v>4</v>
      </c>
      <c r="B8478" s="4" t="s">
        <v>5</v>
      </c>
      <c r="C8478" s="4" t="s">
        <v>7</v>
      </c>
      <c r="D8478" s="4" t="s">
        <v>11</v>
      </c>
    </row>
    <row r="8479" spans="1:8">
      <c r="A8479" t="n">
        <v>85528</v>
      </c>
      <c r="B8479" s="17" t="n">
        <v>58</v>
      </c>
      <c r="C8479" s="7" t="n">
        <v>255</v>
      </c>
      <c r="D8479" s="7" t="n">
        <v>0</v>
      </c>
    </row>
    <row r="8480" spans="1:8">
      <c r="A8480" t="s">
        <v>4</v>
      </c>
      <c r="B8480" s="4" t="s">
        <v>5</v>
      </c>
      <c r="C8480" s="4" t="s">
        <v>7</v>
      </c>
      <c r="D8480" s="4" t="s">
        <v>11</v>
      </c>
      <c r="E8480" s="4" t="s">
        <v>8</v>
      </c>
    </row>
    <row r="8481" spans="1:9">
      <c r="A8481" t="n">
        <v>85532</v>
      </c>
      <c r="B8481" s="38" t="n">
        <v>51</v>
      </c>
      <c r="C8481" s="7" t="n">
        <v>4</v>
      </c>
      <c r="D8481" s="7" t="n">
        <v>0</v>
      </c>
      <c r="E8481" s="7" t="s">
        <v>323</v>
      </c>
    </row>
    <row r="8482" spans="1:9">
      <c r="A8482" t="s">
        <v>4</v>
      </c>
      <c r="B8482" s="4" t="s">
        <v>5</v>
      </c>
      <c r="C8482" s="4" t="s">
        <v>11</v>
      </c>
    </row>
    <row r="8483" spans="1:9">
      <c r="A8483" t="n">
        <v>85547</v>
      </c>
      <c r="B8483" s="24" t="n">
        <v>16</v>
      </c>
      <c r="C8483" s="7" t="n">
        <v>0</v>
      </c>
    </row>
    <row r="8484" spans="1:9">
      <c r="A8484" t="s">
        <v>4</v>
      </c>
      <c r="B8484" s="4" t="s">
        <v>5</v>
      </c>
      <c r="C8484" s="4" t="s">
        <v>11</v>
      </c>
      <c r="D8484" s="4" t="s">
        <v>79</v>
      </c>
      <c r="E8484" s="4" t="s">
        <v>7</v>
      </c>
      <c r="F8484" s="4" t="s">
        <v>7</v>
      </c>
    </row>
    <row r="8485" spans="1:9">
      <c r="A8485" t="n">
        <v>85550</v>
      </c>
      <c r="B8485" s="39" t="n">
        <v>26</v>
      </c>
      <c r="C8485" s="7" t="n">
        <v>0</v>
      </c>
      <c r="D8485" s="7" t="s">
        <v>408</v>
      </c>
      <c r="E8485" s="7" t="n">
        <v>2</v>
      </c>
      <c r="F8485" s="7" t="n">
        <v>0</v>
      </c>
    </row>
    <row r="8486" spans="1:9">
      <c r="A8486" t="s">
        <v>4</v>
      </c>
      <c r="B8486" s="4" t="s">
        <v>5</v>
      </c>
    </row>
    <row r="8487" spans="1:9">
      <c r="A8487" t="n">
        <v>85584</v>
      </c>
      <c r="B8487" s="40" t="n">
        <v>28</v>
      </c>
    </row>
    <row r="8488" spans="1:9">
      <c r="A8488" t="s">
        <v>4</v>
      </c>
      <c r="B8488" s="4" t="s">
        <v>5</v>
      </c>
      <c r="C8488" s="4" t="s">
        <v>11</v>
      </c>
      <c r="D8488" s="4" t="s">
        <v>13</v>
      </c>
      <c r="E8488" s="4" t="s">
        <v>13</v>
      </c>
      <c r="F8488" s="4" t="s">
        <v>13</v>
      </c>
      <c r="G8488" s="4" t="s">
        <v>11</v>
      </c>
      <c r="H8488" s="4" t="s">
        <v>11</v>
      </c>
    </row>
    <row r="8489" spans="1:9">
      <c r="A8489" t="n">
        <v>85585</v>
      </c>
      <c r="B8489" s="45" t="n">
        <v>60</v>
      </c>
      <c r="C8489" s="7" t="n">
        <v>0</v>
      </c>
      <c r="D8489" s="7" t="n">
        <v>0</v>
      </c>
      <c r="E8489" s="7" t="n">
        <v>25</v>
      </c>
      <c r="F8489" s="7" t="n">
        <v>0</v>
      </c>
      <c r="G8489" s="7" t="n">
        <v>1000</v>
      </c>
      <c r="H8489" s="7" t="n">
        <v>0</v>
      </c>
    </row>
    <row r="8490" spans="1:9">
      <c r="A8490" t="s">
        <v>4</v>
      </c>
      <c r="B8490" s="4" t="s">
        <v>5</v>
      </c>
      <c r="C8490" s="4" t="s">
        <v>11</v>
      </c>
    </row>
    <row r="8491" spans="1:9">
      <c r="A8491" t="n">
        <v>85604</v>
      </c>
      <c r="B8491" s="24" t="n">
        <v>16</v>
      </c>
      <c r="C8491" s="7" t="n">
        <v>500</v>
      </c>
    </row>
    <row r="8492" spans="1:9">
      <c r="A8492" t="s">
        <v>4</v>
      </c>
      <c r="B8492" s="4" t="s">
        <v>5</v>
      </c>
      <c r="C8492" s="4" t="s">
        <v>7</v>
      </c>
      <c r="D8492" s="4" t="s">
        <v>11</v>
      </c>
      <c r="E8492" s="4" t="s">
        <v>8</v>
      </c>
    </row>
    <row r="8493" spans="1:9">
      <c r="A8493" t="n">
        <v>85607</v>
      </c>
      <c r="B8493" s="38" t="n">
        <v>51</v>
      </c>
      <c r="C8493" s="7" t="n">
        <v>4</v>
      </c>
      <c r="D8493" s="7" t="n">
        <v>0</v>
      </c>
      <c r="E8493" s="7" t="s">
        <v>409</v>
      </c>
    </row>
    <row r="8494" spans="1:9">
      <c r="A8494" t="s">
        <v>4</v>
      </c>
      <c r="B8494" s="4" t="s">
        <v>5</v>
      </c>
      <c r="C8494" s="4" t="s">
        <v>11</v>
      </c>
    </row>
    <row r="8495" spans="1:9">
      <c r="A8495" t="n">
        <v>85621</v>
      </c>
      <c r="B8495" s="24" t="n">
        <v>16</v>
      </c>
      <c r="C8495" s="7" t="n">
        <v>0</v>
      </c>
    </row>
    <row r="8496" spans="1:9">
      <c r="A8496" t="s">
        <v>4</v>
      </c>
      <c r="B8496" s="4" t="s">
        <v>5</v>
      </c>
      <c r="C8496" s="4" t="s">
        <v>11</v>
      </c>
      <c r="D8496" s="4" t="s">
        <v>79</v>
      </c>
      <c r="E8496" s="4" t="s">
        <v>7</v>
      </c>
      <c r="F8496" s="4" t="s">
        <v>7</v>
      </c>
    </row>
    <row r="8497" spans="1:8">
      <c r="A8497" t="n">
        <v>85624</v>
      </c>
      <c r="B8497" s="39" t="n">
        <v>26</v>
      </c>
      <c r="C8497" s="7" t="n">
        <v>0</v>
      </c>
      <c r="D8497" s="7" t="s">
        <v>410</v>
      </c>
      <c r="E8497" s="7" t="n">
        <v>2</v>
      </c>
      <c r="F8497" s="7" t="n">
        <v>0</v>
      </c>
    </row>
    <row r="8498" spans="1:8">
      <c r="A8498" t="s">
        <v>4</v>
      </c>
      <c r="B8498" s="4" t="s">
        <v>5</v>
      </c>
    </row>
    <row r="8499" spans="1:8">
      <c r="A8499" t="n">
        <v>85661</v>
      </c>
      <c r="B8499" s="40" t="n">
        <v>28</v>
      </c>
    </row>
    <row r="8500" spans="1:8">
      <c r="A8500" t="s">
        <v>4</v>
      </c>
      <c r="B8500" s="4" t="s">
        <v>5</v>
      </c>
      <c r="C8500" s="4" t="s">
        <v>11</v>
      </c>
      <c r="D8500" s="4" t="s">
        <v>7</v>
      </c>
    </row>
    <row r="8501" spans="1:8">
      <c r="A8501" t="n">
        <v>85662</v>
      </c>
      <c r="B8501" s="44" t="n">
        <v>89</v>
      </c>
      <c r="C8501" s="7" t="n">
        <v>65533</v>
      </c>
      <c r="D8501" s="7" t="n">
        <v>1</v>
      </c>
    </row>
    <row r="8502" spans="1:8">
      <c r="A8502" t="s">
        <v>4</v>
      </c>
      <c r="B8502" s="4" t="s">
        <v>5</v>
      </c>
      <c r="C8502" s="4" t="s">
        <v>7</v>
      </c>
      <c r="D8502" s="4" t="s">
        <v>11</v>
      </c>
      <c r="E8502" s="4" t="s">
        <v>13</v>
      </c>
    </row>
    <row r="8503" spans="1:8">
      <c r="A8503" t="n">
        <v>85666</v>
      </c>
      <c r="B8503" s="17" t="n">
        <v>58</v>
      </c>
      <c r="C8503" s="7" t="n">
        <v>101</v>
      </c>
      <c r="D8503" s="7" t="n">
        <v>500</v>
      </c>
      <c r="E8503" s="7" t="n">
        <v>1</v>
      </c>
    </row>
    <row r="8504" spans="1:8">
      <c r="A8504" t="s">
        <v>4</v>
      </c>
      <c r="B8504" s="4" t="s">
        <v>5</v>
      </c>
      <c r="C8504" s="4" t="s">
        <v>7</v>
      </c>
      <c r="D8504" s="4" t="s">
        <v>11</v>
      </c>
    </row>
    <row r="8505" spans="1:8">
      <c r="A8505" t="n">
        <v>85674</v>
      </c>
      <c r="B8505" s="17" t="n">
        <v>58</v>
      </c>
      <c r="C8505" s="7" t="n">
        <v>254</v>
      </c>
      <c r="D8505" s="7" t="n">
        <v>0</v>
      </c>
    </row>
    <row r="8506" spans="1:8">
      <c r="A8506" t="s">
        <v>4</v>
      </c>
      <c r="B8506" s="4" t="s">
        <v>5</v>
      </c>
      <c r="C8506" s="4" t="s">
        <v>7</v>
      </c>
      <c r="D8506" s="4" t="s">
        <v>7</v>
      </c>
      <c r="E8506" s="4" t="s">
        <v>13</v>
      </c>
      <c r="F8506" s="4" t="s">
        <v>13</v>
      </c>
      <c r="G8506" s="4" t="s">
        <v>13</v>
      </c>
      <c r="H8506" s="4" t="s">
        <v>11</v>
      </c>
    </row>
    <row r="8507" spans="1:8">
      <c r="A8507" t="n">
        <v>85678</v>
      </c>
      <c r="B8507" s="35" t="n">
        <v>45</v>
      </c>
      <c r="C8507" s="7" t="n">
        <v>2</v>
      </c>
      <c r="D8507" s="7" t="n">
        <v>3</v>
      </c>
      <c r="E8507" s="7" t="n">
        <v>-2.04999995231628</v>
      </c>
      <c r="F8507" s="7" t="n">
        <v>0.100000001490116</v>
      </c>
      <c r="G8507" s="7" t="n">
        <v>-11.0600004196167</v>
      </c>
      <c r="H8507" s="7" t="n">
        <v>0</v>
      </c>
    </row>
    <row r="8508" spans="1:8">
      <c r="A8508" t="s">
        <v>4</v>
      </c>
      <c r="B8508" s="4" t="s">
        <v>5</v>
      </c>
      <c r="C8508" s="4" t="s">
        <v>7</v>
      </c>
      <c r="D8508" s="4" t="s">
        <v>7</v>
      </c>
      <c r="E8508" s="4" t="s">
        <v>13</v>
      </c>
      <c r="F8508" s="4" t="s">
        <v>13</v>
      </c>
      <c r="G8508" s="4" t="s">
        <v>13</v>
      </c>
      <c r="H8508" s="4" t="s">
        <v>11</v>
      </c>
      <c r="I8508" s="4" t="s">
        <v>7</v>
      </c>
    </row>
    <row r="8509" spans="1:8">
      <c r="A8509" t="n">
        <v>85695</v>
      </c>
      <c r="B8509" s="35" t="n">
        <v>45</v>
      </c>
      <c r="C8509" s="7" t="n">
        <v>4</v>
      </c>
      <c r="D8509" s="7" t="n">
        <v>3</v>
      </c>
      <c r="E8509" s="7" t="n">
        <v>8.80000019073486</v>
      </c>
      <c r="F8509" s="7" t="n">
        <v>266.540008544922</v>
      </c>
      <c r="G8509" s="7" t="n">
        <v>0</v>
      </c>
      <c r="H8509" s="7" t="n">
        <v>0</v>
      </c>
      <c r="I8509" s="7" t="n">
        <v>0</v>
      </c>
    </row>
    <row r="8510" spans="1:8">
      <c r="A8510" t="s">
        <v>4</v>
      </c>
      <c r="B8510" s="4" t="s">
        <v>5</v>
      </c>
      <c r="C8510" s="4" t="s">
        <v>7</v>
      </c>
      <c r="D8510" s="4" t="s">
        <v>7</v>
      </c>
      <c r="E8510" s="4" t="s">
        <v>13</v>
      </c>
      <c r="F8510" s="4" t="s">
        <v>11</v>
      </c>
    </row>
    <row r="8511" spans="1:8">
      <c r="A8511" t="n">
        <v>85713</v>
      </c>
      <c r="B8511" s="35" t="n">
        <v>45</v>
      </c>
      <c r="C8511" s="7" t="n">
        <v>5</v>
      </c>
      <c r="D8511" s="7" t="n">
        <v>3</v>
      </c>
      <c r="E8511" s="7" t="n">
        <v>1.39999997615814</v>
      </c>
      <c r="F8511" s="7" t="n">
        <v>0</v>
      </c>
    </row>
    <row r="8512" spans="1:8">
      <c r="A8512" t="s">
        <v>4</v>
      </c>
      <c r="B8512" s="4" t="s">
        <v>5</v>
      </c>
      <c r="C8512" s="4" t="s">
        <v>7</v>
      </c>
      <c r="D8512" s="4" t="s">
        <v>7</v>
      </c>
      <c r="E8512" s="4" t="s">
        <v>13</v>
      </c>
      <c r="F8512" s="4" t="s">
        <v>11</v>
      </c>
    </row>
    <row r="8513" spans="1:9">
      <c r="A8513" t="n">
        <v>85722</v>
      </c>
      <c r="B8513" s="35" t="n">
        <v>45</v>
      </c>
      <c r="C8513" s="7" t="n">
        <v>11</v>
      </c>
      <c r="D8513" s="7" t="n">
        <v>3</v>
      </c>
      <c r="E8513" s="7" t="n">
        <v>31.6000003814697</v>
      </c>
      <c r="F8513" s="7" t="n">
        <v>0</v>
      </c>
    </row>
    <row r="8514" spans="1:9">
      <c r="A8514" t="s">
        <v>4</v>
      </c>
      <c r="B8514" s="4" t="s">
        <v>5</v>
      </c>
      <c r="C8514" s="4" t="s">
        <v>7</v>
      </c>
      <c r="D8514" s="4" t="s">
        <v>7</v>
      </c>
      <c r="E8514" s="4" t="s">
        <v>13</v>
      </c>
      <c r="F8514" s="4" t="s">
        <v>13</v>
      </c>
      <c r="G8514" s="4" t="s">
        <v>13</v>
      </c>
      <c r="H8514" s="4" t="s">
        <v>11</v>
      </c>
    </row>
    <row r="8515" spans="1:9">
      <c r="A8515" t="n">
        <v>85731</v>
      </c>
      <c r="B8515" s="35" t="n">
        <v>45</v>
      </c>
      <c r="C8515" s="7" t="n">
        <v>2</v>
      </c>
      <c r="D8515" s="7" t="n">
        <v>3</v>
      </c>
      <c r="E8515" s="7" t="n">
        <v>-2.04999995231628</v>
      </c>
      <c r="F8515" s="7" t="n">
        <v>0.100000001490116</v>
      </c>
      <c r="G8515" s="7" t="n">
        <v>-11.0600004196167</v>
      </c>
      <c r="H8515" s="7" t="n">
        <v>3500</v>
      </c>
    </row>
    <row r="8516" spans="1:9">
      <c r="A8516" t="s">
        <v>4</v>
      </c>
      <c r="B8516" s="4" t="s">
        <v>5</v>
      </c>
      <c r="C8516" s="4" t="s">
        <v>7</v>
      </c>
      <c r="D8516" s="4" t="s">
        <v>7</v>
      </c>
      <c r="E8516" s="4" t="s">
        <v>13</v>
      </c>
      <c r="F8516" s="4" t="s">
        <v>13</v>
      </c>
      <c r="G8516" s="4" t="s">
        <v>13</v>
      </c>
      <c r="H8516" s="4" t="s">
        <v>11</v>
      </c>
      <c r="I8516" s="4" t="s">
        <v>7</v>
      </c>
    </row>
    <row r="8517" spans="1:9">
      <c r="A8517" t="n">
        <v>85748</v>
      </c>
      <c r="B8517" s="35" t="n">
        <v>45</v>
      </c>
      <c r="C8517" s="7" t="n">
        <v>4</v>
      </c>
      <c r="D8517" s="7" t="n">
        <v>3</v>
      </c>
      <c r="E8517" s="7" t="n">
        <v>357.549987792969</v>
      </c>
      <c r="F8517" s="7" t="n">
        <v>254.5</v>
      </c>
      <c r="G8517" s="7" t="n">
        <v>0</v>
      </c>
      <c r="H8517" s="7" t="n">
        <v>3500</v>
      </c>
      <c r="I8517" s="7" t="n">
        <v>1</v>
      </c>
    </row>
    <row r="8518" spans="1:9">
      <c r="A8518" t="s">
        <v>4</v>
      </c>
      <c r="B8518" s="4" t="s">
        <v>5</v>
      </c>
      <c r="C8518" s="4" t="s">
        <v>7</v>
      </c>
      <c r="D8518" s="4" t="s">
        <v>7</v>
      </c>
      <c r="E8518" s="4" t="s">
        <v>13</v>
      </c>
      <c r="F8518" s="4" t="s">
        <v>11</v>
      </c>
    </row>
    <row r="8519" spans="1:9">
      <c r="A8519" t="n">
        <v>85766</v>
      </c>
      <c r="B8519" s="35" t="n">
        <v>45</v>
      </c>
      <c r="C8519" s="7" t="n">
        <v>5</v>
      </c>
      <c r="D8519" s="7" t="n">
        <v>3</v>
      </c>
      <c r="E8519" s="7" t="n">
        <v>1.29999995231628</v>
      </c>
      <c r="F8519" s="7" t="n">
        <v>3500</v>
      </c>
    </row>
    <row r="8520" spans="1:9">
      <c r="A8520" t="s">
        <v>4</v>
      </c>
      <c r="B8520" s="4" t="s">
        <v>5</v>
      </c>
      <c r="C8520" s="4" t="s">
        <v>7</v>
      </c>
      <c r="D8520" s="4" t="s">
        <v>11</v>
      </c>
    </row>
    <row r="8521" spans="1:9">
      <c r="A8521" t="n">
        <v>85775</v>
      </c>
      <c r="B8521" s="17" t="n">
        <v>58</v>
      </c>
      <c r="C8521" s="7" t="n">
        <v>255</v>
      </c>
      <c r="D8521" s="7" t="n">
        <v>0</v>
      </c>
    </row>
    <row r="8522" spans="1:9">
      <c r="A8522" t="s">
        <v>4</v>
      </c>
      <c r="B8522" s="4" t="s">
        <v>5</v>
      </c>
      <c r="C8522" s="4" t="s">
        <v>11</v>
      </c>
    </row>
    <row r="8523" spans="1:9">
      <c r="A8523" t="n">
        <v>85779</v>
      </c>
      <c r="B8523" s="24" t="n">
        <v>16</v>
      </c>
      <c r="C8523" s="7" t="n">
        <v>500</v>
      </c>
    </row>
    <row r="8524" spans="1:9">
      <c r="A8524" t="s">
        <v>4</v>
      </c>
      <c r="B8524" s="4" t="s">
        <v>5</v>
      </c>
      <c r="C8524" s="4" t="s">
        <v>11</v>
      </c>
      <c r="D8524" s="4" t="s">
        <v>13</v>
      </c>
      <c r="E8524" s="4" t="s">
        <v>13</v>
      </c>
      <c r="F8524" s="4" t="s">
        <v>13</v>
      </c>
      <c r="G8524" s="4" t="s">
        <v>11</v>
      </c>
      <c r="H8524" s="4" t="s">
        <v>11</v>
      </c>
    </row>
    <row r="8525" spans="1:9">
      <c r="A8525" t="n">
        <v>85782</v>
      </c>
      <c r="B8525" s="45" t="n">
        <v>60</v>
      </c>
      <c r="C8525" s="7" t="n">
        <v>0</v>
      </c>
      <c r="D8525" s="7" t="n">
        <v>0</v>
      </c>
      <c r="E8525" s="7" t="n">
        <v>0</v>
      </c>
      <c r="F8525" s="7" t="n">
        <v>0</v>
      </c>
      <c r="G8525" s="7" t="n">
        <v>1000</v>
      </c>
      <c r="H8525" s="7" t="n">
        <v>0</v>
      </c>
    </row>
    <row r="8526" spans="1:9">
      <c r="A8526" t="s">
        <v>4</v>
      </c>
      <c r="B8526" s="4" t="s">
        <v>5</v>
      </c>
      <c r="C8526" s="4" t="s">
        <v>7</v>
      </c>
      <c r="D8526" s="4" t="s">
        <v>11</v>
      </c>
      <c r="E8526" s="4" t="s">
        <v>8</v>
      </c>
      <c r="F8526" s="4" t="s">
        <v>8</v>
      </c>
      <c r="G8526" s="4" t="s">
        <v>8</v>
      </c>
      <c r="H8526" s="4" t="s">
        <v>8</v>
      </c>
    </row>
    <row r="8527" spans="1:9">
      <c r="A8527" t="n">
        <v>85801</v>
      </c>
      <c r="B8527" s="38" t="n">
        <v>51</v>
      </c>
      <c r="C8527" s="7" t="n">
        <v>3</v>
      </c>
      <c r="D8527" s="7" t="n">
        <v>0</v>
      </c>
      <c r="E8527" s="7" t="s">
        <v>218</v>
      </c>
      <c r="F8527" s="7" t="s">
        <v>109</v>
      </c>
      <c r="G8527" s="7" t="s">
        <v>86</v>
      </c>
      <c r="H8527" s="7" t="s">
        <v>87</v>
      </c>
    </row>
    <row r="8528" spans="1:9">
      <c r="A8528" t="s">
        <v>4</v>
      </c>
      <c r="B8528" s="4" t="s">
        <v>5</v>
      </c>
      <c r="C8528" s="4" t="s">
        <v>7</v>
      </c>
      <c r="D8528" s="4" t="s">
        <v>11</v>
      </c>
    </row>
    <row r="8529" spans="1:9">
      <c r="A8529" t="n">
        <v>85814</v>
      </c>
      <c r="B8529" s="35" t="n">
        <v>45</v>
      </c>
      <c r="C8529" s="7" t="n">
        <v>7</v>
      </c>
      <c r="D8529" s="7" t="n">
        <v>255</v>
      </c>
    </row>
    <row r="8530" spans="1:9">
      <c r="A8530" t="s">
        <v>4</v>
      </c>
      <c r="B8530" s="4" t="s">
        <v>5</v>
      </c>
      <c r="C8530" s="4" t="s">
        <v>8</v>
      </c>
      <c r="D8530" s="4" t="s">
        <v>8</v>
      </c>
    </row>
    <row r="8531" spans="1:9">
      <c r="A8531" t="n">
        <v>85818</v>
      </c>
      <c r="B8531" s="46" t="n">
        <v>70</v>
      </c>
      <c r="C8531" s="7" t="s">
        <v>112</v>
      </c>
      <c r="D8531" s="7" t="s">
        <v>113</v>
      </c>
    </row>
    <row r="8532" spans="1:9">
      <c r="A8532" t="s">
        <v>4</v>
      </c>
      <c r="B8532" s="4" t="s">
        <v>5</v>
      </c>
      <c r="C8532" s="4" t="s">
        <v>11</v>
      </c>
    </row>
    <row r="8533" spans="1:9">
      <c r="A8533" t="n">
        <v>85832</v>
      </c>
      <c r="B8533" s="24" t="n">
        <v>16</v>
      </c>
      <c r="C8533" s="7" t="n">
        <v>500</v>
      </c>
    </row>
    <row r="8534" spans="1:9">
      <c r="A8534" t="s">
        <v>4</v>
      </c>
      <c r="B8534" s="4" t="s">
        <v>5</v>
      </c>
      <c r="C8534" s="4" t="s">
        <v>7</v>
      </c>
      <c r="D8534" s="4" t="s">
        <v>11</v>
      </c>
      <c r="E8534" s="4" t="s">
        <v>11</v>
      </c>
      <c r="F8534" s="4" t="s">
        <v>7</v>
      </c>
    </row>
    <row r="8535" spans="1:9">
      <c r="A8535" t="n">
        <v>85835</v>
      </c>
      <c r="B8535" s="43" t="n">
        <v>25</v>
      </c>
      <c r="C8535" s="7" t="n">
        <v>1</v>
      </c>
      <c r="D8535" s="7" t="n">
        <v>160</v>
      </c>
      <c r="E8535" s="7" t="n">
        <v>350</v>
      </c>
      <c r="F8535" s="7" t="n">
        <v>1</v>
      </c>
    </row>
    <row r="8536" spans="1:9">
      <c r="A8536" t="s">
        <v>4</v>
      </c>
      <c r="B8536" s="4" t="s">
        <v>5</v>
      </c>
      <c r="C8536" s="4" t="s">
        <v>8</v>
      </c>
      <c r="D8536" s="4" t="s">
        <v>11</v>
      </c>
    </row>
    <row r="8537" spans="1:9">
      <c r="A8537" t="n">
        <v>85842</v>
      </c>
      <c r="B8537" s="47" t="n">
        <v>29</v>
      </c>
      <c r="C8537" s="7" t="s">
        <v>411</v>
      </c>
      <c r="D8537" s="7" t="n">
        <v>65533</v>
      </c>
    </row>
    <row r="8538" spans="1:9">
      <c r="A8538" t="s">
        <v>4</v>
      </c>
      <c r="B8538" s="4" t="s">
        <v>5</v>
      </c>
      <c r="C8538" s="4" t="s">
        <v>7</v>
      </c>
      <c r="D8538" s="4" t="s">
        <v>11</v>
      </c>
      <c r="E8538" s="4" t="s">
        <v>8</v>
      </c>
    </row>
    <row r="8539" spans="1:9">
      <c r="A8539" t="n">
        <v>85851</v>
      </c>
      <c r="B8539" s="38" t="n">
        <v>51</v>
      </c>
      <c r="C8539" s="7" t="n">
        <v>4</v>
      </c>
      <c r="D8539" s="7" t="n">
        <v>9</v>
      </c>
      <c r="E8539" s="7" t="s">
        <v>242</v>
      </c>
    </row>
    <row r="8540" spans="1:9">
      <c r="A8540" t="s">
        <v>4</v>
      </c>
      <c r="B8540" s="4" t="s">
        <v>5</v>
      </c>
      <c r="C8540" s="4" t="s">
        <v>11</v>
      </c>
    </row>
    <row r="8541" spans="1:9">
      <c r="A8541" t="n">
        <v>85864</v>
      </c>
      <c r="B8541" s="24" t="n">
        <v>16</v>
      </c>
      <c r="C8541" s="7" t="n">
        <v>0</v>
      </c>
    </row>
    <row r="8542" spans="1:9">
      <c r="A8542" t="s">
        <v>4</v>
      </c>
      <c r="B8542" s="4" t="s">
        <v>5</v>
      </c>
      <c r="C8542" s="4" t="s">
        <v>11</v>
      </c>
      <c r="D8542" s="4" t="s">
        <v>7</v>
      </c>
      <c r="E8542" s="4" t="s">
        <v>14</v>
      </c>
      <c r="F8542" s="4" t="s">
        <v>79</v>
      </c>
      <c r="G8542" s="4" t="s">
        <v>7</v>
      </c>
      <c r="H8542" s="4" t="s">
        <v>7</v>
      </c>
    </row>
    <row r="8543" spans="1:9">
      <c r="A8543" t="n">
        <v>85867</v>
      </c>
      <c r="B8543" s="39" t="n">
        <v>26</v>
      </c>
      <c r="C8543" s="7" t="n">
        <v>9</v>
      </c>
      <c r="D8543" s="7" t="n">
        <v>17</v>
      </c>
      <c r="E8543" s="7" t="n">
        <v>5350</v>
      </c>
      <c r="F8543" s="7" t="s">
        <v>716</v>
      </c>
      <c r="G8543" s="7" t="n">
        <v>2</v>
      </c>
      <c r="H8543" s="7" t="n">
        <v>0</v>
      </c>
    </row>
    <row r="8544" spans="1:9">
      <c r="A8544" t="s">
        <v>4</v>
      </c>
      <c r="B8544" s="4" t="s">
        <v>5</v>
      </c>
    </row>
    <row r="8545" spans="1:8">
      <c r="A8545" t="n">
        <v>85906</v>
      </c>
      <c r="B8545" s="40" t="n">
        <v>28</v>
      </c>
    </row>
    <row r="8546" spans="1:8">
      <c r="A8546" t="s">
        <v>4</v>
      </c>
      <c r="B8546" s="4" t="s">
        <v>5</v>
      </c>
      <c r="C8546" s="4" t="s">
        <v>8</v>
      </c>
      <c r="D8546" s="4" t="s">
        <v>11</v>
      </c>
    </row>
    <row r="8547" spans="1:8">
      <c r="A8547" t="n">
        <v>85907</v>
      </c>
      <c r="B8547" s="47" t="n">
        <v>29</v>
      </c>
      <c r="C8547" s="7" t="s">
        <v>17</v>
      </c>
      <c r="D8547" s="7" t="n">
        <v>65533</v>
      </c>
    </row>
    <row r="8548" spans="1:8">
      <c r="A8548" t="s">
        <v>4</v>
      </c>
      <c r="B8548" s="4" t="s">
        <v>5</v>
      </c>
      <c r="C8548" s="4" t="s">
        <v>7</v>
      </c>
      <c r="D8548" s="4" t="s">
        <v>11</v>
      </c>
      <c r="E8548" s="4" t="s">
        <v>11</v>
      </c>
      <c r="F8548" s="4" t="s">
        <v>7</v>
      </c>
    </row>
    <row r="8549" spans="1:8">
      <c r="A8549" t="n">
        <v>85911</v>
      </c>
      <c r="B8549" s="43" t="n">
        <v>25</v>
      </c>
      <c r="C8549" s="7" t="n">
        <v>1</v>
      </c>
      <c r="D8549" s="7" t="n">
        <v>65535</v>
      </c>
      <c r="E8549" s="7" t="n">
        <v>65535</v>
      </c>
      <c r="F8549" s="7" t="n">
        <v>0</v>
      </c>
    </row>
    <row r="8550" spans="1:8">
      <c r="A8550" t="s">
        <v>4</v>
      </c>
      <c r="B8550" s="4" t="s">
        <v>5</v>
      </c>
      <c r="C8550" s="4" t="s">
        <v>7</v>
      </c>
      <c r="D8550" s="4" t="s">
        <v>11</v>
      </c>
      <c r="E8550" s="4" t="s">
        <v>8</v>
      </c>
      <c r="F8550" s="4" t="s">
        <v>8</v>
      </c>
      <c r="G8550" s="4" t="s">
        <v>8</v>
      </c>
      <c r="H8550" s="4" t="s">
        <v>8</v>
      </c>
    </row>
    <row r="8551" spans="1:8">
      <c r="A8551" t="n">
        <v>85918</v>
      </c>
      <c r="B8551" s="38" t="n">
        <v>51</v>
      </c>
      <c r="C8551" s="7" t="n">
        <v>3</v>
      </c>
      <c r="D8551" s="7" t="n">
        <v>0</v>
      </c>
      <c r="E8551" s="7" t="s">
        <v>117</v>
      </c>
      <c r="F8551" s="7" t="s">
        <v>87</v>
      </c>
      <c r="G8551" s="7" t="s">
        <v>86</v>
      </c>
      <c r="H8551" s="7" t="s">
        <v>87</v>
      </c>
    </row>
    <row r="8552" spans="1:8">
      <c r="A8552" t="s">
        <v>4</v>
      </c>
      <c r="B8552" s="4" t="s">
        <v>5</v>
      </c>
      <c r="C8552" s="4" t="s">
        <v>11</v>
      </c>
      <c r="D8552" s="4" t="s">
        <v>7</v>
      </c>
      <c r="E8552" s="4" t="s">
        <v>13</v>
      </c>
      <c r="F8552" s="4" t="s">
        <v>11</v>
      </c>
    </row>
    <row r="8553" spans="1:8">
      <c r="A8553" t="n">
        <v>85931</v>
      </c>
      <c r="B8553" s="41" t="n">
        <v>59</v>
      </c>
      <c r="C8553" s="7" t="n">
        <v>0</v>
      </c>
      <c r="D8553" s="7" t="n">
        <v>1</v>
      </c>
      <c r="E8553" s="7" t="n">
        <v>0.150000005960464</v>
      </c>
      <c r="F8553" s="7" t="n">
        <v>0</v>
      </c>
    </row>
    <row r="8554" spans="1:8">
      <c r="A8554" t="s">
        <v>4</v>
      </c>
      <c r="B8554" s="4" t="s">
        <v>5</v>
      </c>
      <c r="C8554" s="4" t="s">
        <v>11</v>
      </c>
    </row>
    <row r="8555" spans="1:8">
      <c r="A8555" t="n">
        <v>85941</v>
      </c>
      <c r="B8555" s="24" t="n">
        <v>16</v>
      </c>
      <c r="C8555" s="7" t="n">
        <v>1000</v>
      </c>
    </row>
    <row r="8556" spans="1:8">
      <c r="A8556" t="s">
        <v>4</v>
      </c>
      <c r="B8556" s="4" t="s">
        <v>5</v>
      </c>
      <c r="C8556" s="4" t="s">
        <v>11</v>
      </c>
      <c r="D8556" s="4" t="s">
        <v>13</v>
      </c>
      <c r="E8556" s="4" t="s">
        <v>13</v>
      </c>
      <c r="F8556" s="4" t="s">
        <v>13</v>
      </c>
      <c r="G8556" s="4" t="s">
        <v>11</v>
      </c>
      <c r="H8556" s="4" t="s">
        <v>11</v>
      </c>
    </row>
    <row r="8557" spans="1:8">
      <c r="A8557" t="n">
        <v>85944</v>
      </c>
      <c r="B8557" s="45" t="n">
        <v>60</v>
      </c>
      <c r="C8557" s="7" t="n">
        <v>0</v>
      </c>
      <c r="D8557" s="7" t="n">
        <v>-45</v>
      </c>
      <c r="E8557" s="7" t="n">
        <v>0</v>
      </c>
      <c r="F8557" s="7" t="n">
        <v>0</v>
      </c>
      <c r="G8557" s="7" t="n">
        <v>1000</v>
      </c>
      <c r="H8557" s="7" t="n">
        <v>0</v>
      </c>
    </row>
    <row r="8558" spans="1:8">
      <c r="A8558" t="s">
        <v>4</v>
      </c>
      <c r="B8558" s="4" t="s">
        <v>5</v>
      </c>
      <c r="C8558" s="4" t="s">
        <v>11</v>
      </c>
    </row>
    <row r="8559" spans="1:8">
      <c r="A8559" t="n">
        <v>85963</v>
      </c>
      <c r="B8559" s="24" t="n">
        <v>16</v>
      </c>
      <c r="C8559" s="7" t="n">
        <v>1000</v>
      </c>
    </row>
    <row r="8560" spans="1:8">
      <c r="A8560" t="s">
        <v>4</v>
      </c>
      <c r="B8560" s="4" t="s">
        <v>5</v>
      </c>
      <c r="C8560" s="4" t="s">
        <v>7</v>
      </c>
      <c r="D8560" s="4" t="s">
        <v>7</v>
      </c>
    </row>
    <row r="8561" spans="1:8">
      <c r="A8561" t="n">
        <v>85966</v>
      </c>
      <c r="B8561" s="36" t="n">
        <v>49</v>
      </c>
      <c r="C8561" s="7" t="n">
        <v>2</v>
      </c>
      <c r="D8561" s="7" t="n">
        <v>0</v>
      </c>
    </row>
    <row r="8562" spans="1:8">
      <c r="A8562" t="s">
        <v>4</v>
      </c>
      <c r="B8562" s="4" t="s">
        <v>5</v>
      </c>
      <c r="C8562" s="4" t="s">
        <v>7</v>
      </c>
      <c r="D8562" s="4" t="s">
        <v>11</v>
      </c>
      <c r="E8562" s="4" t="s">
        <v>14</v>
      </c>
      <c r="F8562" s="4" t="s">
        <v>11</v>
      </c>
      <c r="G8562" s="4" t="s">
        <v>14</v>
      </c>
      <c r="H8562" s="4" t="s">
        <v>7</v>
      </c>
    </row>
    <row r="8563" spans="1:8">
      <c r="A8563" t="n">
        <v>85969</v>
      </c>
      <c r="B8563" s="36" t="n">
        <v>49</v>
      </c>
      <c r="C8563" s="7" t="n">
        <v>0</v>
      </c>
      <c r="D8563" s="7" t="n">
        <v>551</v>
      </c>
      <c r="E8563" s="7" t="n">
        <v>1065353216</v>
      </c>
      <c r="F8563" s="7" t="n">
        <v>0</v>
      </c>
      <c r="G8563" s="7" t="n">
        <v>0</v>
      </c>
      <c r="H8563" s="7" t="n">
        <v>0</v>
      </c>
    </row>
    <row r="8564" spans="1:8">
      <c r="A8564" t="s">
        <v>4</v>
      </c>
      <c r="B8564" s="4" t="s">
        <v>5</v>
      </c>
      <c r="C8564" s="4" t="s">
        <v>7</v>
      </c>
      <c r="D8564" s="4" t="s">
        <v>11</v>
      </c>
      <c r="E8564" s="4" t="s">
        <v>13</v>
      </c>
    </row>
    <row r="8565" spans="1:8">
      <c r="A8565" t="n">
        <v>85984</v>
      </c>
      <c r="B8565" s="17" t="n">
        <v>58</v>
      </c>
      <c r="C8565" s="7" t="n">
        <v>101</v>
      </c>
      <c r="D8565" s="7" t="n">
        <v>500</v>
      </c>
      <c r="E8565" s="7" t="n">
        <v>1</v>
      </c>
    </row>
    <row r="8566" spans="1:8">
      <c r="A8566" t="s">
        <v>4</v>
      </c>
      <c r="B8566" s="4" t="s">
        <v>5</v>
      </c>
      <c r="C8566" s="4" t="s">
        <v>7</v>
      </c>
      <c r="D8566" s="4" t="s">
        <v>11</v>
      </c>
    </row>
    <row r="8567" spans="1:8">
      <c r="A8567" t="n">
        <v>85992</v>
      </c>
      <c r="B8567" s="17" t="n">
        <v>58</v>
      </c>
      <c r="C8567" s="7" t="n">
        <v>254</v>
      </c>
      <c r="D8567" s="7" t="n">
        <v>0</v>
      </c>
    </row>
    <row r="8568" spans="1:8">
      <c r="A8568" t="s">
        <v>4</v>
      </c>
      <c r="B8568" s="4" t="s">
        <v>5</v>
      </c>
      <c r="C8568" s="4" t="s">
        <v>11</v>
      </c>
      <c r="D8568" s="4" t="s">
        <v>13</v>
      </c>
      <c r="E8568" s="4" t="s">
        <v>13</v>
      </c>
      <c r="F8568" s="4" t="s">
        <v>13</v>
      </c>
      <c r="G8568" s="4" t="s">
        <v>11</v>
      </c>
      <c r="H8568" s="4" t="s">
        <v>11</v>
      </c>
    </row>
    <row r="8569" spans="1:8">
      <c r="A8569" t="n">
        <v>85996</v>
      </c>
      <c r="B8569" s="45" t="n">
        <v>60</v>
      </c>
      <c r="C8569" s="7" t="n">
        <v>0</v>
      </c>
      <c r="D8569" s="7" t="n">
        <v>0</v>
      </c>
      <c r="E8569" s="7" t="n">
        <v>0</v>
      </c>
      <c r="F8569" s="7" t="n">
        <v>0</v>
      </c>
      <c r="G8569" s="7" t="n">
        <v>0</v>
      </c>
      <c r="H8569" s="7" t="n">
        <v>0</v>
      </c>
    </row>
    <row r="8570" spans="1:8">
      <c r="A8570" t="s">
        <v>4</v>
      </c>
      <c r="B8570" s="4" t="s">
        <v>5</v>
      </c>
      <c r="C8570" s="4" t="s">
        <v>7</v>
      </c>
      <c r="D8570" s="4" t="s">
        <v>7</v>
      </c>
      <c r="E8570" s="4" t="s">
        <v>13</v>
      </c>
      <c r="F8570" s="4" t="s">
        <v>13</v>
      </c>
      <c r="G8570" s="4" t="s">
        <v>13</v>
      </c>
      <c r="H8570" s="4" t="s">
        <v>11</v>
      </c>
    </row>
    <row r="8571" spans="1:8">
      <c r="A8571" t="n">
        <v>86015</v>
      </c>
      <c r="B8571" s="35" t="n">
        <v>45</v>
      </c>
      <c r="C8571" s="7" t="n">
        <v>2</v>
      </c>
      <c r="D8571" s="7" t="n">
        <v>3</v>
      </c>
      <c r="E8571" s="7" t="n">
        <v>5.98999977111816</v>
      </c>
      <c r="F8571" s="7" t="n">
        <v>0.579999983310699</v>
      </c>
      <c r="G8571" s="7" t="n">
        <v>-1.54999995231628</v>
      </c>
      <c r="H8571" s="7" t="n">
        <v>0</v>
      </c>
    </row>
    <row r="8572" spans="1:8">
      <c r="A8572" t="s">
        <v>4</v>
      </c>
      <c r="B8572" s="4" t="s">
        <v>5</v>
      </c>
      <c r="C8572" s="4" t="s">
        <v>7</v>
      </c>
      <c r="D8572" s="4" t="s">
        <v>7</v>
      </c>
      <c r="E8572" s="4" t="s">
        <v>13</v>
      </c>
      <c r="F8572" s="4" t="s">
        <v>13</v>
      </c>
      <c r="G8572" s="4" t="s">
        <v>13</v>
      </c>
      <c r="H8572" s="4" t="s">
        <v>11</v>
      </c>
      <c r="I8572" s="4" t="s">
        <v>7</v>
      </c>
    </row>
    <row r="8573" spans="1:8">
      <c r="A8573" t="n">
        <v>86032</v>
      </c>
      <c r="B8573" s="35" t="n">
        <v>45</v>
      </c>
      <c r="C8573" s="7" t="n">
        <v>4</v>
      </c>
      <c r="D8573" s="7" t="n">
        <v>3</v>
      </c>
      <c r="E8573" s="7" t="n">
        <v>11.6800003051758</v>
      </c>
      <c r="F8573" s="7" t="n">
        <v>142.350006103516</v>
      </c>
      <c r="G8573" s="7" t="n">
        <v>0</v>
      </c>
      <c r="H8573" s="7" t="n">
        <v>0</v>
      </c>
      <c r="I8573" s="7" t="n">
        <v>0</v>
      </c>
    </row>
    <row r="8574" spans="1:8">
      <c r="A8574" t="s">
        <v>4</v>
      </c>
      <c r="B8574" s="4" t="s">
        <v>5</v>
      </c>
      <c r="C8574" s="4" t="s">
        <v>7</v>
      </c>
      <c r="D8574" s="4" t="s">
        <v>7</v>
      </c>
      <c r="E8574" s="4" t="s">
        <v>13</v>
      </c>
      <c r="F8574" s="4" t="s">
        <v>11</v>
      </c>
    </row>
    <row r="8575" spans="1:8">
      <c r="A8575" t="n">
        <v>86050</v>
      </c>
      <c r="B8575" s="35" t="n">
        <v>45</v>
      </c>
      <c r="C8575" s="7" t="n">
        <v>5</v>
      </c>
      <c r="D8575" s="7" t="n">
        <v>3</v>
      </c>
      <c r="E8575" s="7" t="n">
        <v>1.60000002384186</v>
      </c>
      <c r="F8575" s="7" t="n">
        <v>0</v>
      </c>
    </row>
    <row r="8576" spans="1:8">
      <c r="A8576" t="s">
        <v>4</v>
      </c>
      <c r="B8576" s="4" t="s">
        <v>5</v>
      </c>
      <c r="C8576" s="4" t="s">
        <v>7</v>
      </c>
      <c r="D8576" s="4" t="s">
        <v>7</v>
      </c>
      <c r="E8576" s="4" t="s">
        <v>13</v>
      </c>
      <c r="F8576" s="4" t="s">
        <v>11</v>
      </c>
    </row>
    <row r="8577" spans="1:9">
      <c r="A8577" t="n">
        <v>86059</v>
      </c>
      <c r="B8577" s="35" t="n">
        <v>45</v>
      </c>
      <c r="C8577" s="7" t="n">
        <v>11</v>
      </c>
      <c r="D8577" s="7" t="n">
        <v>3</v>
      </c>
      <c r="E8577" s="7" t="n">
        <v>34.5</v>
      </c>
      <c r="F8577" s="7" t="n">
        <v>0</v>
      </c>
    </row>
    <row r="8578" spans="1:9">
      <c r="A8578" t="s">
        <v>4</v>
      </c>
      <c r="B8578" s="4" t="s">
        <v>5</v>
      </c>
      <c r="C8578" s="4" t="s">
        <v>7</v>
      </c>
      <c r="D8578" s="4" t="s">
        <v>7</v>
      </c>
      <c r="E8578" s="4" t="s">
        <v>13</v>
      </c>
      <c r="F8578" s="4" t="s">
        <v>13</v>
      </c>
      <c r="G8578" s="4" t="s">
        <v>13</v>
      </c>
      <c r="H8578" s="4" t="s">
        <v>11</v>
      </c>
    </row>
    <row r="8579" spans="1:9">
      <c r="A8579" t="n">
        <v>86068</v>
      </c>
      <c r="B8579" s="35" t="n">
        <v>45</v>
      </c>
      <c r="C8579" s="7" t="n">
        <v>2</v>
      </c>
      <c r="D8579" s="7" t="n">
        <v>3</v>
      </c>
      <c r="E8579" s="7" t="n">
        <v>6.13000011444092</v>
      </c>
      <c r="F8579" s="7" t="n">
        <v>1.4099999666214</v>
      </c>
      <c r="G8579" s="7" t="n">
        <v>-1.54999995231628</v>
      </c>
      <c r="H8579" s="7" t="n">
        <v>6000</v>
      </c>
    </row>
    <row r="8580" spans="1:9">
      <c r="A8580" t="s">
        <v>4</v>
      </c>
      <c r="B8580" s="4" t="s">
        <v>5</v>
      </c>
      <c r="C8580" s="4" t="s">
        <v>7</v>
      </c>
      <c r="D8580" s="4" t="s">
        <v>7</v>
      </c>
      <c r="E8580" s="4" t="s">
        <v>13</v>
      </c>
      <c r="F8580" s="4" t="s">
        <v>13</v>
      </c>
      <c r="G8580" s="4" t="s">
        <v>13</v>
      </c>
      <c r="H8580" s="4" t="s">
        <v>11</v>
      </c>
      <c r="I8580" s="4" t="s">
        <v>7</v>
      </c>
    </row>
    <row r="8581" spans="1:9">
      <c r="A8581" t="n">
        <v>86085</v>
      </c>
      <c r="B8581" s="35" t="n">
        <v>45</v>
      </c>
      <c r="C8581" s="7" t="n">
        <v>4</v>
      </c>
      <c r="D8581" s="7" t="n">
        <v>3</v>
      </c>
      <c r="E8581" s="7" t="n">
        <v>10.710000038147</v>
      </c>
      <c r="F8581" s="7" t="n">
        <v>204.830001831055</v>
      </c>
      <c r="G8581" s="7" t="n">
        <v>0</v>
      </c>
      <c r="H8581" s="7" t="n">
        <v>6000</v>
      </c>
      <c r="I8581" s="7" t="n">
        <v>1</v>
      </c>
    </row>
    <row r="8582" spans="1:9">
      <c r="A8582" t="s">
        <v>4</v>
      </c>
      <c r="B8582" s="4" t="s">
        <v>5</v>
      </c>
      <c r="C8582" s="4" t="s">
        <v>7</v>
      </c>
      <c r="D8582" s="4" t="s">
        <v>7</v>
      </c>
      <c r="E8582" s="4" t="s">
        <v>13</v>
      </c>
      <c r="F8582" s="4" t="s">
        <v>11</v>
      </c>
    </row>
    <row r="8583" spans="1:9">
      <c r="A8583" t="n">
        <v>86103</v>
      </c>
      <c r="B8583" s="35" t="n">
        <v>45</v>
      </c>
      <c r="C8583" s="7" t="n">
        <v>5</v>
      </c>
      <c r="D8583" s="7" t="n">
        <v>3</v>
      </c>
      <c r="E8583" s="7" t="n">
        <v>1.20000004768372</v>
      </c>
      <c r="F8583" s="7" t="n">
        <v>6000</v>
      </c>
    </row>
    <row r="8584" spans="1:9">
      <c r="A8584" t="s">
        <v>4</v>
      </c>
      <c r="B8584" s="4" t="s">
        <v>5</v>
      </c>
      <c r="C8584" s="4" t="s">
        <v>7</v>
      </c>
      <c r="D8584" s="4" t="s">
        <v>11</v>
      </c>
      <c r="E8584" s="4" t="s">
        <v>8</v>
      </c>
      <c r="F8584" s="4" t="s">
        <v>8</v>
      </c>
      <c r="G8584" s="4" t="s">
        <v>8</v>
      </c>
      <c r="H8584" s="4" t="s">
        <v>8</v>
      </c>
    </row>
    <row r="8585" spans="1:9">
      <c r="A8585" t="n">
        <v>86112</v>
      </c>
      <c r="B8585" s="38" t="n">
        <v>51</v>
      </c>
      <c r="C8585" s="7" t="n">
        <v>3</v>
      </c>
      <c r="D8585" s="7" t="n">
        <v>9</v>
      </c>
      <c r="E8585" s="7" t="s">
        <v>87</v>
      </c>
      <c r="F8585" s="7" t="s">
        <v>87</v>
      </c>
      <c r="G8585" s="7" t="s">
        <v>86</v>
      </c>
      <c r="H8585" s="7" t="s">
        <v>87</v>
      </c>
    </row>
    <row r="8586" spans="1:9">
      <c r="A8586" t="s">
        <v>4</v>
      </c>
      <c r="B8586" s="4" t="s">
        <v>5</v>
      </c>
      <c r="C8586" s="4" t="s">
        <v>11</v>
      </c>
      <c r="D8586" s="4" t="s">
        <v>11</v>
      </c>
      <c r="E8586" s="4" t="s">
        <v>13</v>
      </c>
      <c r="F8586" s="4" t="s">
        <v>13</v>
      </c>
      <c r="G8586" s="4" t="s">
        <v>13</v>
      </c>
      <c r="H8586" s="4" t="s">
        <v>13</v>
      </c>
      <c r="I8586" s="4" t="s">
        <v>7</v>
      </c>
      <c r="J8586" s="4" t="s">
        <v>11</v>
      </c>
    </row>
    <row r="8587" spans="1:9">
      <c r="A8587" t="n">
        <v>86125</v>
      </c>
      <c r="B8587" s="50" t="n">
        <v>55</v>
      </c>
      <c r="C8587" s="7" t="n">
        <v>9</v>
      </c>
      <c r="D8587" s="7" t="n">
        <v>65533</v>
      </c>
      <c r="E8587" s="7" t="n">
        <v>6.13000011444092</v>
      </c>
      <c r="F8587" s="7" t="n">
        <v>0.159999996423721</v>
      </c>
      <c r="G8587" s="7" t="n">
        <v>-1.5</v>
      </c>
      <c r="H8587" s="7" t="n">
        <v>1.20000004768372</v>
      </c>
      <c r="I8587" s="7" t="n">
        <v>1</v>
      </c>
      <c r="J8587" s="7" t="n">
        <v>0</v>
      </c>
    </row>
    <row r="8588" spans="1:9">
      <c r="A8588" t="s">
        <v>4</v>
      </c>
      <c r="B8588" s="4" t="s">
        <v>5</v>
      </c>
      <c r="C8588" s="4" t="s">
        <v>7</v>
      </c>
      <c r="D8588" s="4" t="s">
        <v>11</v>
      </c>
    </row>
    <row r="8589" spans="1:9">
      <c r="A8589" t="n">
        <v>86149</v>
      </c>
      <c r="B8589" s="17" t="n">
        <v>58</v>
      </c>
      <c r="C8589" s="7" t="n">
        <v>255</v>
      </c>
      <c r="D8589" s="7" t="n">
        <v>0</v>
      </c>
    </row>
    <row r="8590" spans="1:9">
      <c r="A8590" t="s">
        <v>4</v>
      </c>
      <c r="B8590" s="4" t="s">
        <v>5</v>
      </c>
      <c r="C8590" s="4" t="s">
        <v>11</v>
      </c>
      <c r="D8590" s="4" t="s">
        <v>7</v>
      </c>
    </row>
    <row r="8591" spans="1:9">
      <c r="A8591" t="n">
        <v>86153</v>
      </c>
      <c r="B8591" s="51" t="n">
        <v>56</v>
      </c>
      <c r="C8591" s="7" t="n">
        <v>9</v>
      </c>
      <c r="D8591" s="7" t="n">
        <v>0</v>
      </c>
    </row>
    <row r="8592" spans="1:9">
      <c r="A8592" t="s">
        <v>4</v>
      </c>
      <c r="B8592" s="4" t="s">
        <v>5</v>
      </c>
      <c r="C8592" s="4" t="s">
        <v>11</v>
      </c>
      <c r="D8592" s="4" t="s">
        <v>13</v>
      </c>
      <c r="E8592" s="4" t="s">
        <v>13</v>
      </c>
      <c r="F8592" s="4" t="s">
        <v>7</v>
      </c>
    </row>
    <row r="8593" spans="1:10">
      <c r="A8593" t="n">
        <v>86157</v>
      </c>
      <c r="B8593" s="55" t="n">
        <v>52</v>
      </c>
      <c r="C8593" s="7" t="n">
        <v>9</v>
      </c>
      <c r="D8593" s="7" t="n">
        <v>220</v>
      </c>
      <c r="E8593" s="7" t="n">
        <v>5</v>
      </c>
      <c r="F8593" s="7" t="n">
        <v>0</v>
      </c>
    </row>
    <row r="8594" spans="1:10">
      <c r="A8594" t="s">
        <v>4</v>
      </c>
      <c r="B8594" s="4" t="s">
        <v>5</v>
      </c>
      <c r="C8594" s="4" t="s">
        <v>11</v>
      </c>
    </row>
    <row r="8595" spans="1:10">
      <c r="A8595" t="n">
        <v>86169</v>
      </c>
      <c r="B8595" s="53" t="n">
        <v>54</v>
      </c>
      <c r="C8595" s="7" t="n">
        <v>9</v>
      </c>
    </row>
    <row r="8596" spans="1:10">
      <c r="A8596" t="s">
        <v>4</v>
      </c>
      <c r="B8596" s="4" t="s">
        <v>5</v>
      </c>
      <c r="C8596" s="4" t="s">
        <v>7</v>
      </c>
      <c r="D8596" s="4" t="s">
        <v>11</v>
      </c>
    </row>
    <row r="8597" spans="1:10">
      <c r="A8597" t="n">
        <v>86172</v>
      </c>
      <c r="B8597" s="35" t="n">
        <v>45</v>
      </c>
      <c r="C8597" s="7" t="n">
        <v>7</v>
      </c>
      <c r="D8597" s="7" t="n">
        <v>255</v>
      </c>
    </row>
    <row r="8598" spans="1:10">
      <c r="A8598" t="s">
        <v>4</v>
      </c>
      <c r="B8598" s="4" t="s">
        <v>5</v>
      </c>
      <c r="C8598" s="4" t="s">
        <v>11</v>
      </c>
    </row>
    <row r="8599" spans="1:10">
      <c r="A8599" t="n">
        <v>86176</v>
      </c>
      <c r="B8599" s="24" t="n">
        <v>16</v>
      </c>
      <c r="C8599" s="7" t="n">
        <v>300</v>
      </c>
    </row>
    <row r="8600" spans="1:10">
      <c r="A8600" t="s">
        <v>4</v>
      </c>
      <c r="B8600" s="4" t="s">
        <v>5</v>
      </c>
      <c r="C8600" s="4" t="s">
        <v>7</v>
      </c>
      <c r="D8600" s="4" t="s">
        <v>13</v>
      </c>
      <c r="E8600" s="4" t="s">
        <v>13</v>
      </c>
      <c r="F8600" s="4" t="s">
        <v>13</v>
      </c>
    </row>
    <row r="8601" spans="1:10">
      <c r="A8601" t="n">
        <v>86179</v>
      </c>
      <c r="B8601" s="35" t="n">
        <v>45</v>
      </c>
      <c r="C8601" s="7" t="n">
        <v>9</v>
      </c>
      <c r="D8601" s="7" t="n">
        <v>0.0199999995529652</v>
      </c>
      <c r="E8601" s="7" t="n">
        <v>0.0199999995529652</v>
      </c>
      <c r="F8601" s="7" t="n">
        <v>0.5</v>
      </c>
    </row>
    <row r="8602" spans="1:10">
      <c r="A8602" t="s">
        <v>4</v>
      </c>
      <c r="B8602" s="4" t="s">
        <v>5</v>
      </c>
      <c r="C8602" s="4" t="s">
        <v>7</v>
      </c>
      <c r="D8602" s="4" t="s">
        <v>11</v>
      </c>
      <c r="E8602" s="4" t="s">
        <v>11</v>
      </c>
      <c r="F8602" s="4" t="s">
        <v>7</v>
      </c>
    </row>
    <row r="8603" spans="1:10">
      <c r="A8603" t="n">
        <v>86193</v>
      </c>
      <c r="B8603" s="43" t="n">
        <v>25</v>
      </c>
      <c r="C8603" s="7" t="n">
        <v>1</v>
      </c>
      <c r="D8603" s="7" t="n">
        <v>60</v>
      </c>
      <c r="E8603" s="7" t="n">
        <v>640</v>
      </c>
      <c r="F8603" s="7" t="n">
        <v>2</v>
      </c>
    </row>
    <row r="8604" spans="1:10">
      <c r="A8604" t="s">
        <v>4</v>
      </c>
      <c r="B8604" s="4" t="s">
        <v>5</v>
      </c>
      <c r="C8604" s="4" t="s">
        <v>7</v>
      </c>
      <c r="D8604" s="4" t="s">
        <v>11</v>
      </c>
      <c r="E8604" s="4" t="s">
        <v>8</v>
      </c>
    </row>
    <row r="8605" spans="1:10">
      <c r="A8605" t="n">
        <v>86200</v>
      </c>
      <c r="B8605" s="38" t="n">
        <v>51</v>
      </c>
      <c r="C8605" s="7" t="n">
        <v>4</v>
      </c>
      <c r="D8605" s="7" t="n">
        <v>0</v>
      </c>
      <c r="E8605" s="7" t="s">
        <v>121</v>
      </c>
    </row>
    <row r="8606" spans="1:10">
      <c r="A8606" t="s">
        <v>4</v>
      </c>
      <c r="B8606" s="4" t="s">
        <v>5</v>
      </c>
      <c r="C8606" s="4" t="s">
        <v>11</v>
      </c>
    </row>
    <row r="8607" spans="1:10">
      <c r="A8607" t="n">
        <v>86214</v>
      </c>
      <c r="B8607" s="24" t="n">
        <v>16</v>
      </c>
      <c r="C8607" s="7" t="n">
        <v>0</v>
      </c>
    </row>
    <row r="8608" spans="1:10">
      <c r="A8608" t="s">
        <v>4</v>
      </c>
      <c r="B8608" s="4" t="s">
        <v>5</v>
      </c>
      <c r="C8608" s="4" t="s">
        <v>11</v>
      </c>
      <c r="D8608" s="4" t="s">
        <v>7</v>
      </c>
      <c r="E8608" s="4" t="s">
        <v>14</v>
      </c>
      <c r="F8608" s="4" t="s">
        <v>79</v>
      </c>
      <c r="G8608" s="4" t="s">
        <v>7</v>
      </c>
      <c r="H8608" s="4" t="s">
        <v>7</v>
      </c>
      <c r="I8608" s="4" t="s">
        <v>7</v>
      </c>
      <c r="J8608" s="4" t="s">
        <v>14</v>
      </c>
      <c r="K8608" s="4" t="s">
        <v>79</v>
      </c>
      <c r="L8608" s="4" t="s">
        <v>7</v>
      </c>
      <c r="M8608" s="4" t="s">
        <v>7</v>
      </c>
    </row>
    <row r="8609" spans="1:13">
      <c r="A8609" t="n">
        <v>86217</v>
      </c>
      <c r="B8609" s="39" t="n">
        <v>26</v>
      </c>
      <c r="C8609" s="7" t="n">
        <v>0</v>
      </c>
      <c r="D8609" s="7" t="n">
        <v>17</v>
      </c>
      <c r="E8609" s="7" t="n">
        <v>60256</v>
      </c>
      <c r="F8609" s="7" t="s">
        <v>717</v>
      </c>
      <c r="G8609" s="7" t="n">
        <v>2</v>
      </c>
      <c r="H8609" s="7" t="n">
        <v>3</v>
      </c>
      <c r="I8609" s="7" t="n">
        <v>17</v>
      </c>
      <c r="J8609" s="7" t="n">
        <v>60260</v>
      </c>
      <c r="K8609" s="7" t="s">
        <v>414</v>
      </c>
      <c r="L8609" s="7" t="n">
        <v>2</v>
      </c>
      <c r="M8609" s="7" t="n">
        <v>0</v>
      </c>
    </row>
    <row r="8610" spans="1:13">
      <c r="A8610" t="s">
        <v>4</v>
      </c>
      <c r="B8610" s="4" t="s">
        <v>5</v>
      </c>
    </row>
    <row r="8611" spans="1:13">
      <c r="A8611" t="n">
        <v>86350</v>
      </c>
      <c r="B8611" s="40" t="n">
        <v>28</v>
      </c>
    </row>
    <row r="8612" spans="1:13">
      <c r="A8612" t="s">
        <v>4</v>
      </c>
      <c r="B8612" s="4" t="s">
        <v>5</v>
      </c>
      <c r="C8612" s="4" t="s">
        <v>7</v>
      </c>
      <c r="D8612" s="4" t="s">
        <v>11</v>
      </c>
      <c r="E8612" s="4" t="s">
        <v>11</v>
      </c>
      <c r="F8612" s="4" t="s">
        <v>7</v>
      </c>
    </row>
    <row r="8613" spans="1:13">
      <c r="A8613" t="n">
        <v>86351</v>
      </c>
      <c r="B8613" s="43" t="n">
        <v>25</v>
      </c>
      <c r="C8613" s="7" t="n">
        <v>1</v>
      </c>
      <c r="D8613" s="7" t="n">
        <v>65535</v>
      </c>
      <c r="E8613" s="7" t="n">
        <v>65535</v>
      </c>
      <c r="F8613" s="7" t="n">
        <v>0</v>
      </c>
    </row>
    <row r="8614" spans="1:13">
      <c r="A8614" t="s">
        <v>4</v>
      </c>
      <c r="B8614" s="4" t="s">
        <v>5</v>
      </c>
      <c r="C8614" s="4" t="s">
        <v>11</v>
      </c>
      <c r="D8614" s="4" t="s">
        <v>7</v>
      </c>
      <c r="E8614" s="4" t="s">
        <v>8</v>
      </c>
      <c r="F8614" s="4" t="s">
        <v>13</v>
      </c>
      <c r="G8614" s="4" t="s">
        <v>13</v>
      </c>
      <c r="H8614" s="4" t="s">
        <v>13</v>
      </c>
    </row>
    <row r="8615" spans="1:13">
      <c r="A8615" t="n">
        <v>86358</v>
      </c>
      <c r="B8615" s="33" t="n">
        <v>48</v>
      </c>
      <c r="C8615" s="7" t="n">
        <v>9</v>
      </c>
      <c r="D8615" s="7" t="n">
        <v>0</v>
      </c>
      <c r="E8615" s="7" t="s">
        <v>651</v>
      </c>
      <c r="F8615" s="7" t="n">
        <v>-1</v>
      </c>
      <c r="G8615" s="7" t="n">
        <v>1</v>
      </c>
      <c r="H8615" s="7" t="n">
        <v>0</v>
      </c>
    </row>
    <row r="8616" spans="1:13">
      <c r="A8616" t="s">
        <v>4</v>
      </c>
      <c r="B8616" s="4" t="s">
        <v>5</v>
      </c>
      <c r="C8616" s="4" t="s">
        <v>7</v>
      </c>
      <c r="D8616" s="4" t="s">
        <v>11</v>
      </c>
      <c r="E8616" s="4" t="s">
        <v>8</v>
      </c>
    </row>
    <row r="8617" spans="1:13">
      <c r="A8617" t="n">
        <v>86389</v>
      </c>
      <c r="B8617" s="38" t="n">
        <v>51</v>
      </c>
      <c r="C8617" s="7" t="n">
        <v>4</v>
      </c>
      <c r="D8617" s="7" t="n">
        <v>9</v>
      </c>
      <c r="E8617" s="7" t="s">
        <v>290</v>
      </c>
    </row>
    <row r="8618" spans="1:13">
      <c r="A8618" t="s">
        <v>4</v>
      </c>
      <c r="B8618" s="4" t="s">
        <v>5</v>
      </c>
      <c r="C8618" s="4" t="s">
        <v>11</v>
      </c>
    </row>
    <row r="8619" spans="1:13">
      <c r="A8619" t="n">
        <v>86403</v>
      </c>
      <c r="B8619" s="24" t="n">
        <v>16</v>
      </c>
      <c r="C8619" s="7" t="n">
        <v>0</v>
      </c>
    </row>
    <row r="8620" spans="1:13">
      <c r="A8620" t="s">
        <v>4</v>
      </c>
      <c r="B8620" s="4" t="s">
        <v>5</v>
      </c>
      <c r="C8620" s="4" t="s">
        <v>11</v>
      </c>
      <c r="D8620" s="4" t="s">
        <v>7</v>
      </c>
      <c r="E8620" s="4" t="s">
        <v>14</v>
      </c>
      <c r="F8620" s="4" t="s">
        <v>79</v>
      </c>
      <c r="G8620" s="4" t="s">
        <v>7</v>
      </c>
      <c r="H8620" s="4" t="s">
        <v>7</v>
      </c>
      <c r="I8620" s="4" t="s">
        <v>7</v>
      </c>
      <c r="J8620" s="4" t="s">
        <v>14</v>
      </c>
      <c r="K8620" s="4" t="s">
        <v>79</v>
      </c>
      <c r="L8620" s="4" t="s">
        <v>7</v>
      </c>
      <c r="M8620" s="4" t="s">
        <v>7</v>
      </c>
    </row>
    <row r="8621" spans="1:13">
      <c r="A8621" t="n">
        <v>86406</v>
      </c>
      <c r="B8621" s="39" t="n">
        <v>26</v>
      </c>
      <c r="C8621" s="7" t="n">
        <v>9</v>
      </c>
      <c r="D8621" s="7" t="n">
        <v>17</v>
      </c>
      <c r="E8621" s="7" t="n">
        <v>60506</v>
      </c>
      <c r="F8621" s="7" t="s">
        <v>718</v>
      </c>
      <c r="G8621" s="7" t="n">
        <v>2</v>
      </c>
      <c r="H8621" s="7" t="n">
        <v>3</v>
      </c>
      <c r="I8621" s="7" t="n">
        <v>17</v>
      </c>
      <c r="J8621" s="7" t="n">
        <v>60507</v>
      </c>
      <c r="K8621" s="7" t="s">
        <v>719</v>
      </c>
      <c r="L8621" s="7" t="n">
        <v>2</v>
      </c>
      <c r="M8621" s="7" t="n">
        <v>0</v>
      </c>
    </row>
    <row r="8622" spans="1:13">
      <c r="A8622" t="s">
        <v>4</v>
      </c>
      <c r="B8622" s="4" t="s">
        <v>5</v>
      </c>
    </row>
    <row r="8623" spans="1:13">
      <c r="A8623" t="n">
        <v>86523</v>
      </c>
      <c r="B8623" s="40" t="n">
        <v>28</v>
      </c>
    </row>
    <row r="8624" spans="1:13">
      <c r="A8624" t="s">
        <v>4</v>
      </c>
      <c r="B8624" s="4" t="s">
        <v>5</v>
      </c>
      <c r="C8624" s="4" t="s">
        <v>7</v>
      </c>
      <c r="D8624" s="4" t="s">
        <v>11</v>
      </c>
      <c r="E8624" s="4" t="s">
        <v>11</v>
      </c>
      <c r="F8624" s="4" t="s">
        <v>7</v>
      </c>
    </row>
    <row r="8625" spans="1:13">
      <c r="A8625" t="n">
        <v>86524</v>
      </c>
      <c r="B8625" s="43" t="n">
        <v>25</v>
      </c>
      <c r="C8625" s="7" t="n">
        <v>1</v>
      </c>
      <c r="D8625" s="7" t="n">
        <v>60</v>
      </c>
      <c r="E8625" s="7" t="n">
        <v>640</v>
      </c>
      <c r="F8625" s="7" t="n">
        <v>2</v>
      </c>
    </row>
    <row r="8626" spans="1:13">
      <c r="A8626" t="s">
        <v>4</v>
      </c>
      <c r="B8626" s="4" t="s">
        <v>5</v>
      </c>
      <c r="C8626" s="4" t="s">
        <v>7</v>
      </c>
      <c r="D8626" s="4" t="s">
        <v>11</v>
      </c>
      <c r="E8626" s="4" t="s">
        <v>8</v>
      </c>
    </row>
    <row r="8627" spans="1:13">
      <c r="A8627" t="n">
        <v>86531</v>
      </c>
      <c r="B8627" s="38" t="n">
        <v>51</v>
      </c>
      <c r="C8627" s="7" t="n">
        <v>4</v>
      </c>
      <c r="D8627" s="7" t="n">
        <v>0</v>
      </c>
      <c r="E8627" s="7" t="s">
        <v>121</v>
      </c>
    </row>
    <row r="8628" spans="1:13">
      <c r="A8628" t="s">
        <v>4</v>
      </c>
      <c r="B8628" s="4" t="s">
        <v>5</v>
      </c>
      <c r="C8628" s="4" t="s">
        <v>11</v>
      </c>
    </row>
    <row r="8629" spans="1:13">
      <c r="A8629" t="n">
        <v>86545</v>
      </c>
      <c r="B8629" s="24" t="n">
        <v>16</v>
      </c>
      <c r="C8629" s="7" t="n">
        <v>0</v>
      </c>
    </row>
    <row r="8630" spans="1:13">
      <c r="A8630" t="s">
        <v>4</v>
      </c>
      <c r="B8630" s="4" t="s">
        <v>5</v>
      </c>
      <c r="C8630" s="4" t="s">
        <v>11</v>
      </c>
      <c r="D8630" s="4" t="s">
        <v>7</v>
      </c>
      <c r="E8630" s="4" t="s">
        <v>14</v>
      </c>
      <c r="F8630" s="4" t="s">
        <v>79</v>
      </c>
      <c r="G8630" s="4" t="s">
        <v>7</v>
      </c>
      <c r="H8630" s="4" t="s">
        <v>7</v>
      </c>
    </row>
    <row r="8631" spans="1:13">
      <c r="A8631" t="n">
        <v>86548</v>
      </c>
      <c r="B8631" s="39" t="n">
        <v>26</v>
      </c>
      <c r="C8631" s="7" t="n">
        <v>0</v>
      </c>
      <c r="D8631" s="7" t="n">
        <v>17</v>
      </c>
      <c r="E8631" s="7" t="n">
        <v>60508</v>
      </c>
      <c r="F8631" s="7" t="s">
        <v>720</v>
      </c>
      <c r="G8631" s="7" t="n">
        <v>2</v>
      </c>
      <c r="H8631" s="7" t="n">
        <v>0</v>
      </c>
    </row>
    <row r="8632" spans="1:13">
      <c r="A8632" t="s">
        <v>4</v>
      </c>
      <c r="B8632" s="4" t="s">
        <v>5</v>
      </c>
    </row>
    <row r="8633" spans="1:13">
      <c r="A8633" t="n">
        <v>86570</v>
      </c>
      <c r="B8633" s="40" t="n">
        <v>28</v>
      </c>
    </row>
    <row r="8634" spans="1:13">
      <c r="A8634" t="s">
        <v>4</v>
      </c>
      <c r="B8634" s="4" t="s">
        <v>5</v>
      </c>
      <c r="C8634" s="4" t="s">
        <v>7</v>
      </c>
      <c r="D8634" s="4" t="s">
        <v>11</v>
      </c>
      <c r="E8634" s="4" t="s">
        <v>11</v>
      </c>
      <c r="F8634" s="4" t="s">
        <v>7</v>
      </c>
    </row>
    <row r="8635" spans="1:13">
      <c r="A8635" t="n">
        <v>86571</v>
      </c>
      <c r="B8635" s="43" t="n">
        <v>25</v>
      </c>
      <c r="C8635" s="7" t="n">
        <v>1</v>
      </c>
      <c r="D8635" s="7" t="n">
        <v>65535</v>
      </c>
      <c r="E8635" s="7" t="n">
        <v>65535</v>
      </c>
      <c r="F8635" s="7" t="n">
        <v>0</v>
      </c>
    </row>
    <row r="8636" spans="1:13">
      <c r="A8636" t="s">
        <v>4</v>
      </c>
      <c r="B8636" s="4" t="s">
        <v>5</v>
      </c>
      <c r="C8636" s="4" t="s">
        <v>11</v>
      </c>
      <c r="D8636" s="4" t="s">
        <v>7</v>
      </c>
    </row>
    <row r="8637" spans="1:13">
      <c r="A8637" t="n">
        <v>86578</v>
      </c>
      <c r="B8637" s="44" t="n">
        <v>89</v>
      </c>
      <c r="C8637" s="7" t="n">
        <v>65533</v>
      </c>
      <c r="D8637" s="7" t="n">
        <v>1</v>
      </c>
    </row>
    <row r="8638" spans="1:13">
      <c r="A8638" t="s">
        <v>4</v>
      </c>
      <c r="B8638" s="4" t="s">
        <v>5</v>
      </c>
      <c r="C8638" s="4" t="s">
        <v>7</v>
      </c>
      <c r="D8638" s="4" t="s">
        <v>11</v>
      </c>
      <c r="E8638" s="4" t="s">
        <v>13</v>
      </c>
    </row>
    <row r="8639" spans="1:13">
      <c r="A8639" t="n">
        <v>86582</v>
      </c>
      <c r="B8639" s="17" t="n">
        <v>58</v>
      </c>
      <c r="C8639" s="7" t="n">
        <v>0</v>
      </c>
      <c r="D8639" s="7" t="n">
        <v>1000</v>
      </c>
      <c r="E8639" s="7" t="n">
        <v>1</v>
      </c>
    </row>
    <row r="8640" spans="1:13">
      <c r="A8640" t="s">
        <v>4</v>
      </c>
      <c r="B8640" s="4" t="s">
        <v>5</v>
      </c>
      <c r="C8640" s="4" t="s">
        <v>7</v>
      </c>
      <c r="D8640" s="4" t="s">
        <v>11</v>
      </c>
    </row>
    <row r="8641" spans="1:8">
      <c r="A8641" t="n">
        <v>86590</v>
      </c>
      <c r="B8641" s="17" t="n">
        <v>58</v>
      </c>
      <c r="C8641" s="7" t="n">
        <v>255</v>
      </c>
      <c r="D8641" s="7" t="n">
        <v>0</v>
      </c>
    </row>
    <row r="8642" spans="1:8">
      <c r="A8642" t="s">
        <v>4</v>
      </c>
      <c r="B8642" s="4" t="s">
        <v>5</v>
      </c>
      <c r="C8642" s="4" t="s">
        <v>7</v>
      </c>
      <c r="D8642" s="4" t="s">
        <v>7</v>
      </c>
      <c r="E8642" s="4" t="s">
        <v>7</v>
      </c>
      <c r="F8642" s="4" t="s">
        <v>7</v>
      </c>
    </row>
    <row r="8643" spans="1:8">
      <c r="A8643" t="n">
        <v>86594</v>
      </c>
      <c r="B8643" s="9" t="n">
        <v>14</v>
      </c>
      <c r="C8643" s="7" t="n">
        <v>0</v>
      </c>
      <c r="D8643" s="7" t="n">
        <v>64</v>
      </c>
      <c r="E8643" s="7" t="n">
        <v>0</v>
      </c>
      <c r="F8643" s="7" t="n">
        <v>0</v>
      </c>
    </row>
    <row r="8644" spans="1:8">
      <c r="A8644" t="s">
        <v>4</v>
      </c>
      <c r="B8644" s="4" t="s">
        <v>5</v>
      </c>
      <c r="C8644" s="4" t="s">
        <v>8</v>
      </c>
      <c r="D8644" s="4" t="s">
        <v>8</v>
      </c>
    </row>
    <row r="8645" spans="1:8">
      <c r="A8645" t="n">
        <v>86599</v>
      </c>
      <c r="B8645" s="46" t="n">
        <v>70</v>
      </c>
      <c r="C8645" s="7" t="s">
        <v>112</v>
      </c>
      <c r="D8645" s="7" t="s">
        <v>420</v>
      </c>
    </row>
    <row r="8646" spans="1:8">
      <c r="A8646" t="s">
        <v>4</v>
      </c>
      <c r="B8646" s="4" t="s">
        <v>5</v>
      </c>
      <c r="C8646" s="4" t="s">
        <v>14</v>
      </c>
    </row>
    <row r="8647" spans="1:8">
      <c r="A8647" t="n">
        <v>86614</v>
      </c>
      <c r="B8647" s="37" t="n">
        <v>15</v>
      </c>
      <c r="C8647" s="7" t="n">
        <v>16384</v>
      </c>
    </row>
    <row r="8648" spans="1:8">
      <c r="A8648" t="s">
        <v>4</v>
      </c>
      <c r="B8648" s="4" t="s">
        <v>5</v>
      </c>
      <c r="C8648" s="4" t="s">
        <v>11</v>
      </c>
      <c r="D8648" s="4" t="s">
        <v>13</v>
      </c>
      <c r="E8648" s="4" t="s">
        <v>13</v>
      </c>
      <c r="F8648" s="4" t="s">
        <v>13</v>
      </c>
      <c r="G8648" s="4" t="s">
        <v>13</v>
      </c>
    </row>
    <row r="8649" spans="1:8">
      <c r="A8649" t="n">
        <v>86619</v>
      </c>
      <c r="B8649" s="32" t="n">
        <v>46</v>
      </c>
      <c r="C8649" s="7" t="n">
        <v>0</v>
      </c>
      <c r="D8649" s="7" t="n">
        <v>-1.75999999046326</v>
      </c>
      <c r="E8649" s="7" t="n">
        <v>-0.5</v>
      </c>
      <c r="F8649" s="7" t="n">
        <v>-10.6400003433228</v>
      </c>
      <c r="G8649" s="7" t="n">
        <v>215.100006103516</v>
      </c>
    </row>
    <row r="8650" spans="1:8">
      <c r="A8650" t="s">
        <v>4</v>
      </c>
      <c r="B8650" s="4" t="s">
        <v>5</v>
      </c>
      <c r="C8650" s="4" t="s">
        <v>11</v>
      </c>
      <c r="D8650" s="4" t="s">
        <v>7</v>
      </c>
      <c r="E8650" s="4" t="s">
        <v>8</v>
      </c>
      <c r="F8650" s="4" t="s">
        <v>13</v>
      </c>
      <c r="G8650" s="4" t="s">
        <v>13</v>
      </c>
      <c r="H8650" s="4" t="s">
        <v>13</v>
      </c>
    </row>
    <row r="8651" spans="1:8">
      <c r="A8651" t="n">
        <v>86638</v>
      </c>
      <c r="B8651" s="33" t="n">
        <v>48</v>
      </c>
      <c r="C8651" s="7" t="n">
        <v>0</v>
      </c>
      <c r="D8651" s="7" t="n">
        <v>0</v>
      </c>
      <c r="E8651" s="7" t="s">
        <v>63</v>
      </c>
      <c r="F8651" s="7" t="n">
        <v>0</v>
      </c>
      <c r="G8651" s="7" t="n">
        <v>1</v>
      </c>
      <c r="H8651" s="7" t="n">
        <v>0</v>
      </c>
    </row>
    <row r="8652" spans="1:8">
      <c r="A8652" t="s">
        <v>4</v>
      </c>
      <c r="B8652" s="4" t="s">
        <v>5</v>
      </c>
      <c r="C8652" s="4" t="s">
        <v>7</v>
      </c>
      <c r="D8652" s="4" t="s">
        <v>11</v>
      </c>
      <c r="E8652" s="4" t="s">
        <v>8</v>
      </c>
      <c r="F8652" s="4" t="s">
        <v>8</v>
      </c>
      <c r="G8652" s="4" t="s">
        <v>8</v>
      </c>
      <c r="H8652" s="4" t="s">
        <v>8</v>
      </c>
    </row>
    <row r="8653" spans="1:8">
      <c r="A8653" t="n">
        <v>86664</v>
      </c>
      <c r="B8653" s="38" t="n">
        <v>51</v>
      </c>
      <c r="C8653" s="7" t="n">
        <v>3</v>
      </c>
      <c r="D8653" s="7" t="n">
        <v>0</v>
      </c>
      <c r="E8653" s="7" t="s">
        <v>136</v>
      </c>
      <c r="F8653" s="7" t="s">
        <v>87</v>
      </c>
      <c r="G8653" s="7" t="s">
        <v>86</v>
      </c>
      <c r="H8653" s="7" t="s">
        <v>87</v>
      </c>
    </row>
    <row r="8654" spans="1:8">
      <c r="A8654" t="s">
        <v>4</v>
      </c>
      <c r="B8654" s="4" t="s">
        <v>5</v>
      </c>
      <c r="C8654" s="4" t="s">
        <v>11</v>
      </c>
      <c r="D8654" s="4" t="s">
        <v>13</v>
      </c>
      <c r="E8654" s="4" t="s">
        <v>13</v>
      </c>
      <c r="F8654" s="4" t="s">
        <v>13</v>
      </c>
      <c r="G8654" s="4" t="s">
        <v>13</v>
      </c>
    </row>
    <row r="8655" spans="1:8">
      <c r="A8655" t="n">
        <v>86677</v>
      </c>
      <c r="B8655" s="32" t="n">
        <v>46</v>
      </c>
      <c r="C8655" s="7" t="n">
        <v>9</v>
      </c>
      <c r="D8655" s="7" t="n">
        <v>-1.01999998092651</v>
      </c>
      <c r="E8655" s="7" t="n">
        <v>-0.5</v>
      </c>
      <c r="F8655" s="7" t="n">
        <v>-11.0900001525879</v>
      </c>
      <c r="G8655" s="7" t="n">
        <v>197.899993896484</v>
      </c>
    </row>
    <row r="8656" spans="1:8">
      <c r="A8656" t="s">
        <v>4</v>
      </c>
      <c r="B8656" s="4" t="s">
        <v>5</v>
      </c>
      <c r="C8656" s="4" t="s">
        <v>11</v>
      </c>
      <c r="D8656" s="4" t="s">
        <v>7</v>
      </c>
      <c r="E8656" s="4" t="s">
        <v>8</v>
      </c>
      <c r="F8656" s="4" t="s">
        <v>13</v>
      </c>
      <c r="G8656" s="4" t="s">
        <v>13</v>
      </c>
      <c r="H8656" s="4" t="s">
        <v>13</v>
      </c>
    </row>
    <row r="8657" spans="1:8">
      <c r="A8657" t="n">
        <v>86696</v>
      </c>
      <c r="B8657" s="33" t="n">
        <v>48</v>
      </c>
      <c r="C8657" s="7" t="n">
        <v>9</v>
      </c>
      <c r="D8657" s="7" t="n">
        <v>0</v>
      </c>
      <c r="E8657" s="7" t="s">
        <v>63</v>
      </c>
      <c r="F8657" s="7" t="n">
        <v>0</v>
      </c>
      <c r="G8657" s="7" t="n">
        <v>1</v>
      </c>
      <c r="H8657" s="7" t="n">
        <v>0</v>
      </c>
    </row>
    <row r="8658" spans="1:8">
      <c r="A8658" t="s">
        <v>4</v>
      </c>
      <c r="B8658" s="4" t="s">
        <v>5</v>
      </c>
      <c r="C8658" s="4" t="s">
        <v>7</v>
      </c>
      <c r="D8658" s="4" t="s">
        <v>11</v>
      </c>
      <c r="E8658" s="4" t="s">
        <v>8</v>
      </c>
      <c r="F8658" s="4" t="s">
        <v>8</v>
      </c>
      <c r="G8658" s="4" t="s">
        <v>8</v>
      </c>
      <c r="H8658" s="4" t="s">
        <v>8</v>
      </c>
    </row>
    <row r="8659" spans="1:8">
      <c r="A8659" t="n">
        <v>86722</v>
      </c>
      <c r="B8659" s="38" t="n">
        <v>51</v>
      </c>
      <c r="C8659" s="7" t="n">
        <v>3</v>
      </c>
      <c r="D8659" s="7" t="n">
        <v>9</v>
      </c>
      <c r="E8659" s="7" t="s">
        <v>407</v>
      </c>
      <c r="F8659" s="7" t="s">
        <v>109</v>
      </c>
      <c r="G8659" s="7" t="s">
        <v>17</v>
      </c>
      <c r="H8659" s="7" t="s">
        <v>17</v>
      </c>
    </row>
    <row r="8660" spans="1:8">
      <c r="A8660" t="s">
        <v>4</v>
      </c>
      <c r="B8660" s="4" t="s">
        <v>5</v>
      </c>
      <c r="C8660" s="4" t="s">
        <v>7</v>
      </c>
      <c r="D8660" s="4" t="s">
        <v>11</v>
      </c>
      <c r="E8660" s="4" t="s">
        <v>13</v>
      </c>
      <c r="F8660" s="4" t="s">
        <v>11</v>
      </c>
      <c r="G8660" s="4" t="s">
        <v>14</v>
      </c>
      <c r="H8660" s="4" t="s">
        <v>14</v>
      </c>
      <c r="I8660" s="4" t="s">
        <v>11</v>
      </c>
      <c r="J8660" s="4" t="s">
        <v>11</v>
      </c>
      <c r="K8660" s="4" t="s">
        <v>14</v>
      </c>
      <c r="L8660" s="4" t="s">
        <v>14</v>
      </c>
      <c r="M8660" s="4" t="s">
        <v>14</v>
      </c>
      <c r="N8660" s="4" t="s">
        <v>14</v>
      </c>
      <c r="O8660" s="4" t="s">
        <v>8</v>
      </c>
    </row>
    <row r="8661" spans="1:8">
      <c r="A8661" t="n">
        <v>86732</v>
      </c>
      <c r="B8661" s="14" t="n">
        <v>50</v>
      </c>
      <c r="C8661" s="7" t="n">
        <v>0</v>
      </c>
      <c r="D8661" s="7" t="n">
        <v>2203</v>
      </c>
      <c r="E8661" s="7" t="n">
        <v>0.800000011920929</v>
      </c>
      <c r="F8661" s="7" t="n">
        <v>0</v>
      </c>
      <c r="G8661" s="7" t="n">
        <v>0</v>
      </c>
      <c r="H8661" s="7" t="n">
        <v>-1069547520</v>
      </c>
      <c r="I8661" s="7" t="n">
        <v>0</v>
      </c>
      <c r="J8661" s="7" t="n">
        <v>65533</v>
      </c>
      <c r="K8661" s="7" t="n">
        <v>0</v>
      </c>
      <c r="L8661" s="7" t="n">
        <v>0</v>
      </c>
      <c r="M8661" s="7" t="n">
        <v>0</v>
      </c>
      <c r="N8661" s="7" t="n">
        <v>0</v>
      </c>
      <c r="O8661" s="7" t="s">
        <v>17</v>
      </c>
    </row>
    <row r="8662" spans="1:8">
      <c r="A8662" t="s">
        <v>4</v>
      </c>
      <c r="B8662" s="4" t="s">
        <v>5</v>
      </c>
      <c r="C8662" s="4" t="s">
        <v>11</v>
      </c>
    </row>
    <row r="8663" spans="1:8">
      <c r="A8663" t="n">
        <v>86771</v>
      </c>
      <c r="B8663" s="24" t="n">
        <v>16</v>
      </c>
      <c r="C8663" s="7" t="n">
        <v>1000</v>
      </c>
    </row>
    <row r="8664" spans="1:8">
      <c r="A8664" t="s">
        <v>4</v>
      </c>
      <c r="B8664" s="4" t="s">
        <v>5</v>
      </c>
      <c r="C8664" s="4" t="s">
        <v>7</v>
      </c>
      <c r="D8664" s="4" t="s">
        <v>7</v>
      </c>
      <c r="E8664" s="4" t="s">
        <v>13</v>
      </c>
      <c r="F8664" s="4" t="s">
        <v>13</v>
      </c>
      <c r="G8664" s="4" t="s">
        <v>13</v>
      </c>
      <c r="H8664" s="4" t="s">
        <v>11</v>
      </c>
    </row>
    <row r="8665" spans="1:8">
      <c r="A8665" t="n">
        <v>86774</v>
      </c>
      <c r="B8665" s="35" t="n">
        <v>45</v>
      </c>
      <c r="C8665" s="7" t="n">
        <v>2</v>
      </c>
      <c r="D8665" s="7" t="n">
        <v>3</v>
      </c>
      <c r="E8665" s="7" t="n">
        <v>-1.16999995708466</v>
      </c>
      <c r="F8665" s="7" t="n">
        <v>2.6800000667572</v>
      </c>
      <c r="G8665" s="7" t="n">
        <v>-13.039999961853</v>
      </c>
      <c r="H8665" s="7" t="n">
        <v>0</v>
      </c>
    </row>
    <row r="8666" spans="1:8">
      <c r="A8666" t="s">
        <v>4</v>
      </c>
      <c r="B8666" s="4" t="s">
        <v>5</v>
      </c>
      <c r="C8666" s="4" t="s">
        <v>7</v>
      </c>
      <c r="D8666" s="4" t="s">
        <v>7</v>
      </c>
      <c r="E8666" s="4" t="s">
        <v>13</v>
      </c>
      <c r="F8666" s="4" t="s">
        <v>13</v>
      </c>
      <c r="G8666" s="4" t="s">
        <v>13</v>
      </c>
      <c r="H8666" s="4" t="s">
        <v>11</v>
      </c>
      <c r="I8666" s="4" t="s">
        <v>7</v>
      </c>
    </row>
    <row r="8667" spans="1:8">
      <c r="A8667" t="n">
        <v>86791</v>
      </c>
      <c r="B8667" s="35" t="n">
        <v>45</v>
      </c>
      <c r="C8667" s="7" t="n">
        <v>4</v>
      </c>
      <c r="D8667" s="7" t="n">
        <v>3</v>
      </c>
      <c r="E8667" s="7" t="n">
        <v>345.130004882813</v>
      </c>
      <c r="F8667" s="7" t="n">
        <v>232.669998168945</v>
      </c>
      <c r="G8667" s="7" t="n">
        <v>0</v>
      </c>
      <c r="H8667" s="7" t="n">
        <v>0</v>
      </c>
      <c r="I8667" s="7" t="n">
        <v>0</v>
      </c>
    </row>
    <row r="8668" spans="1:8">
      <c r="A8668" t="s">
        <v>4</v>
      </c>
      <c r="B8668" s="4" t="s">
        <v>5</v>
      </c>
      <c r="C8668" s="4" t="s">
        <v>7</v>
      </c>
      <c r="D8668" s="4" t="s">
        <v>7</v>
      </c>
      <c r="E8668" s="4" t="s">
        <v>13</v>
      </c>
      <c r="F8668" s="4" t="s">
        <v>11</v>
      </c>
    </row>
    <row r="8669" spans="1:8">
      <c r="A8669" t="n">
        <v>86809</v>
      </c>
      <c r="B8669" s="35" t="n">
        <v>45</v>
      </c>
      <c r="C8669" s="7" t="n">
        <v>5</v>
      </c>
      <c r="D8669" s="7" t="n">
        <v>3</v>
      </c>
      <c r="E8669" s="7" t="n">
        <v>5.80000019073486</v>
      </c>
      <c r="F8669" s="7" t="n">
        <v>0</v>
      </c>
    </row>
    <row r="8670" spans="1:8">
      <c r="A8670" t="s">
        <v>4</v>
      </c>
      <c r="B8670" s="4" t="s">
        <v>5</v>
      </c>
      <c r="C8670" s="4" t="s">
        <v>7</v>
      </c>
      <c r="D8670" s="4" t="s">
        <v>7</v>
      </c>
      <c r="E8670" s="4" t="s">
        <v>13</v>
      </c>
      <c r="F8670" s="4" t="s">
        <v>11</v>
      </c>
    </row>
    <row r="8671" spans="1:8">
      <c r="A8671" t="n">
        <v>86818</v>
      </c>
      <c r="B8671" s="35" t="n">
        <v>45</v>
      </c>
      <c r="C8671" s="7" t="n">
        <v>11</v>
      </c>
      <c r="D8671" s="7" t="n">
        <v>3</v>
      </c>
      <c r="E8671" s="7" t="n">
        <v>25.7999992370605</v>
      </c>
      <c r="F8671" s="7" t="n">
        <v>0</v>
      </c>
    </row>
    <row r="8672" spans="1:8">
      <c r="A8672" t="s">
        <v>4</v>
      </c>
      <c r="B8672" s="4" t="s">
        <v>5</v>
      </c>
      <c r="C8672" s="4" t="s">
        <v>7</v>
      </c>
      <c r="D8672" s="4" t="s">
        <v>7</v>
      </c>
      <c r="E8672" s="4" t="s">
        <v>13</v>
      </c>
      <c r="F8672" s="4" t="s">
        <v>13</v>
      </c>
      <c r="G8672" s="4" t="s">
        <v>13</v>
      </c>
      <c r="H8672" s="4" t="s">
        <v>11</v>
      </c>
    </row>
    <row r="8673" spans="1:15">
      <c r="A8673" t="n">
        <v>86827</v>
      </c>
      <c r="B8673" s="35" t="n">
        <v>45</v>
      </c>
      <c r="C8673" s="7" t="n">
        <v>2</v>
      </c>
      <c r="D8673" s="7" t="n">
        <v>3</v>
      </c>
      <c r="E8673" s="7" t="n">
        <v>-1.36000001430511</v>
      </c>
      <c r="F8673" s="7" t="n">
        <v>0.0599999986588955</v>
      </c>
      <c r="G8673" s="7" t="n">
        <v>-10.8400001525879</v>
      </c>
      <c r="H8673" s="7" t="n">
        <v>7000</v>
      </c>
    </row>
    <row r="8674" spans="1:15">
      <c r="A8674" t="s">
        <v>4</v>
      </c>
      <c r="B8674" s="4" t="s">
        <v>5</v>
      </c>
      <c r="C8674" s="4" t="s">
        <v>7</v>
      </c>
      <c r="D8674" s="4" t="s">
        <v>7</v>
      </c>
      <c r="E8674" s="4" t="s">
        <v>13</v>
      </c>
      <c r="F8674" s="4" t="s">
        <v>13</v>
      </c>
      <c r="G8674" s="4" t="s">
        <v>13</v>
      </c>
      <c r="H8674" s="4" t="s">
        <v>11</v>
      </c>
      <c r="I8674" s="4" t="s">
        <v>7</v>
      </c>
    </row>
    <row r="8675" spans="1:15">
      <c r="A8675" t="n">
        <v>86844</v>
      </c>
      <c r="B8675" s="35" t="n">
        <v>45</v>
      </c>
      <c r="C8675" s="7" t="n">
        <v>4</v>
      </c>
      <c r="D8675" s="7" t="n">
        <v>3</v>
      </c>
      <c r="E8675" s="7" t="n">
        <v>12.6199998855591</v>
      </c>
      <c r="F8675" s="7" t="n">
        <v>213.270004272461</v>
      </c>
      <c r="G8675" s="7" t="n">
        <v>0</v>
      </c>
      <c r="H8675" s="7" t="n">
        <v>7000</v>
      </c>
      <c r="I8675" s="7" t="n">
        <v>1</v>
      </c>
    </row>
    <row r="8676" spans="1:15">
      <c r="A8676" t="s">
        <v>4</v>
      </c>
      <c r="B8676" s="4" t="s">
        <v>5</v>
      </c>
      <c r="C8676" s="4" t="s">
        <v>7</v>
      </c>
      <c r="D8676" s="4" t="s">
        <v>7</v>
      </c>
      <c r="E8676" s="4" t="s">
        <v>13</v>
      </c>
      <c r="F8676" s="4" t="s">
        <v>11</v>
      </c>
    </row>
    <row r="8677" spans="1:15">
      <c r="A8677" t="n">
        <v>86862</v>
      </c>
      <c r="B8677" s="35" t="n">
        <v>45</v>
      </c>
      <c r="C8677" s="7" t="n">
        <v>5</v>
      </c>
      <c r="D8677" s="7" t="n">
        <v>3</v>
      </c>
      <c r="E8677" s="7" t="n">
        <v>4.80000019073486</v>
      </c>
      <c r="F8677" s="7" t="n">
        <v>7000</v>
      </c>
    </row>
    <row r="8678" spans="1:15">
      <c r="A8678" t="s">
        <v>4</v>
      </c>
      <c r="B8678" s="4" t="s">
        <v>5</v>
      </c>
      <c r="C8678" s="4" t="s">
        <v>7</v>
      </c>
      <c r="D8678" s="4" t="s">
        <v>11</v>
      </c>
      <c r="E8678" s="4" t="s">
        <v>13</v>
      </c>
    </row>
    <row r="8679" spans="1:15">
      <c r="A8679" t="n">
        <v>86871</v>
      </c>
      <c r="B8679" s="17" t="n">
        <v>58</v>
      </c>
      <c r="C8679" s="7" t="n">
        <v>100</v>
      </c>
      <c r="D8679" s="7" t="n">
        <v>1000</v>
      </c>
      <c r="E8679" s="7" t="n">
        <v>1</v>
      </c>
    </row>
    <row r="8680" spans="1:15">
      <c r="A8680" t="s">
        <v>4</v>
      </c>
      <c r="B8680" s="4" t="s">
        <v>5</v>
      </c>
      <c r="C8680" s="4" t="s">
        <v>7</v>
      </c>
      <c r="D8680" s="4" t="s">
        <v>11</v>
      </c>
    </row>
    <row r="8681" spans="1:15">
      <c r="A8681" t="n">
        <v>86879</v>
      </c>
      <c r="B8681" s="17" t="n">
        <v>58</v>
      </c>
      <c r="C8681" s="7" t="n">
        <v>255</v>
      </c>
      <c r="D8681" s="7" t="n">
        <v>0</v>
      </c>
    </row>
    <row r="8682" spans="1:15">
      <c r="A8682" t="s">
        <v>4</v>
      </c>
      <c r="B8682" s="4" t="s">
        <v>5</v>
      </c>
      <c r="C8682" s="4" t="s">
        <v>7</v>
      </c>
      <c r="D8682" s="4" t="s">
        <v>11</v>
      </c>
    </row>
    <row r="8683" spans="1:15">
      <c r="A8683" t="n">
        <v>86883</v>
      </c>
      <c r="B8683" s="35" t="n">
        <v>45</v>
      </c>
      <c r="C8683" s="7" t="n">
        <v>7</v>
      </c>
      <c r="D8683" s="7" t="n">
        <v>255</v>
      </c>
    </row>
    <row r="8684" spans="1:15">
      <c r="A8684" t="s">
        <v>4</v>
      </c>
      <c r="B8684" s="4" t="s">
        <v>5</v>
      </c>
      <c r="C8684" s="4" t="s">
        <v>7</v>
      </c>
      <c r="D8684" s="4" t="s">
        <v>11</v>
      </c>
      <c r="E8684" s="4" t="s">
        <v>13</v>
      </c>
    </row>
    <row r="8685" spans="1:15">
      <c r="A8685" t="n">
        <v>86887</v>
      </c>
      <c r="B8685" s="17" t="n">
        <v>58</v>
      </c>
      <c r="C8685" s="7" t="n">
        <v>101</v>
      </c>
      <c r="D8685" s="7" t="n">
        <v>500</v>
      </c>
      <c r="E8685" s="7" t="n">
        <v>1</v>
      </c>
    </row>
    <row r="8686" spans="1:15">
      <c r="A8686" t="s">
        <v>4</v>
      </c>
      <c r="B8686" s="4" t="s">
        <v>5</v>
      </c>
      <c r="C8686" s="4" t="s">
        <v>7</v>
      </c>
      <c r="D8686" s="4" t="s">
        <v>11</v>
      </c>
    </row>
    <row r="8687" spans="1:15">
      <c r="A8687" t="n">
        <v>86895</v>
      </c>
      <c r="B8687" s="17" t="n">
        <v>58</v>
      </c>
      <c r="C8687" s="7" t="n">
        <v>254</v>
      </c>
      <c r="D8687" s="7" t="n">
        <v>0</v>
      </c>
    </row>
    <row r="8688" spans="1:15">
      <c r="A8688" t="s">
        <v>4</v>
      </c>
      <c r="B8688" s="4" t="s">
        <v>5</v>
      </c>
      <c r="C8688" s="4" t="s">
        <v>7</v>
      </c>
    </row>
    <row r="8689" spans="1:9">
      <c r="A8689" t="n">
        <v>86899</v>
      </c>
      <c r="B8689" s="31" t="n">
        <v>116</v>
      </c>
      <c r="C8689" s="7" t="n">
        <v>0</v>
      </c>
    </row>
    <row r="8690" spans="1:9">
      <c r="A8690" t="s">
        <v>4</v>
      </c>
      <c r="B8690" s="4" t="s">
        <v>5</v>
      </c>
      <c r="C8690" s="4" t="s">
        <v>7</v>
      </c>
      <c r="D8690" s="4" t="s">
        <v>11</v>
      </c>
    </row>
    <row r="8691" spans="1:9">
      <c r="A8691" t="n">
        <v>86901</v>
      </c>
      <c r="B8691" s="31" t="n">
        <v>116</v>
      </c>
      <c r="C8691" s="7" t="n">
        <v>2</v>
      </c>
      <c r="D8691" s="7" t="n">
        <v>1</v>
      </c>
    </row>
    <row r="8692" spans="1:9">
      <c r="A8692" t="s">
        <v>4</v>
      </c>
      <c r="B8692" s="4" t="s">
        <v>5</v>
      </c>
      <c r="C8692" s="4" t="s">
        <v>7</v>
      </c>
      <c r="D8692" s="4" t="s">
        <v>14</v>
      </c>
    </row>
    <row r="8693" spans="1:9">
      <c r="A8693" t="n">
        <v>86905</v>
      </c>
      <c r="B8693" s="31" t="n">
        <v>116</v>
      </c>
      <c r="C8693" s="7" t="n">
        <v>5</v>
      </c>
      <c r="D8693" s="7" t="n">
        <v>1092616192</v>
      </c>
    </row>
    <row r="8694" spans="1:9">
      <c r="A8694" t="s">
        <v>4</v>
      </c>
      <c r="B8694" s="4" t="s">
        <v>5</v>
      </c>
      <c r="C8694" s="4" t="s">
        <v>7</v>
      </c>
      <c r="D8694" s="4" t="s">
        <v>11</v>
      </c>
    </row>
    <row r="8695" spans="1:9">
      <c r="A8695" t="n">
        <v>86911</v>
      </c>
      <c r="B8695" s="31" t="n">
        <v>116</v>
      </c>
      <c r="C8695" s="7" t="n">
        <v>6</v>
      </c>
      <c r="D8695" s="7" t="n">
        <v>1</v>
      </c>
    </row>
    <row r="8696" spans="1:9">
      <c r="A8696" t="s">
        <v>4</v>
      </c>
      <c r="B8696" s="4" t="s">
        <v>5</v>
      </c>
      <c r="C8696" s="4" t="s">
        <v>7</v>
      </c>
      <c r="D8696" s="4" t="s">
        <v>7</v>
      </c>
      <c r="E8696" s="4" t="s">
        <v>13</v>
      </c>
      <c r="F8696" s="4" t="s">
        <v>13</v>
      </c>
      <c r="G8696" s="4" t="s">
        <v>13</v>
      </c>
      <c r="H8696" s="4" t="s">
        <v>11</v>
      </c>
    </row>
    <row r="8697" spans="1:9">
      <c r="A8697" t="n">
        <v>86915</v>
      </c>
      <c r="B8697" s="35" t="n">
        <v>45</v>
      </c>
      <c r="C8697" s="7" t="n">
        <v>2</v>
      </c>
      <c r="D8697" s="7" t="n">
        <v>3</v>
      </c>
      <c r="E8697" s="7" t="n">
        <v>-1.02999997138977</v>
      </c>
      <c r="F8697" s="7" t="n">
        <v>0.140000000596046</v>
      </c>
      <c r="G8697" s="7" t="n">
        <v>-11.1099996566772</v>
      </c>
      <c r="H8697" s="7" t="n">
        <v>0</v>
      </c>
    </row>
    <row r="8698" spans="1:9">
      <c r="A8698" t="s">
        <v>4</v>
      </c>
      <c r="B8698" s="4" t="s">
        <v>5</v>
      </c>
      <c r="C8698" s="4" t="s">
        <v>7</v>
      </c>
      <c r="D8698" s="4" t="s">
        <v>7</v>
      </c>
      <c r="E8698" s="4" t="s">
        <v>13</v>
      </c>
      <c r="F8698" s="4" t="s">
        <v>13</v>
      </c>
      <c r="G8698" s="4" t="s">
        <v>13</v>
      </c>
      <c r="H8698" s="4" t="s">
        <v>11</v>
      </c>
      <c r="I8698" s="4" t="s">
        <v>7</v>
      </c>
    </row>
    <row r="8699" spans="1:9">
      <c r="A8699" t="n">
        <v>86932</v>
      </c>
      <c r="B8699" s="35" t="n">
        <v>45</v>
      </c>
      <c r="C8699" s="7" t="n">
        <v>4</v>
      </c>
      <c r="D8699" s="7" t="n">
        <v>3</v>
      </c>
      <c r="E8699" s="7" t="n">
        <v>354.269989013672</v>
      </c>
      <c r="F8699" s="7" t="n">
        <v>207.949996948242</v>
      </c>
      <c r="G8699" s="7" t="n">
        <v>-5</v>
      </c>
      <c r="H8699" s="7" t="n">
        <v>0</v>
      </c>
      <c r="I8699" s="7" t="n">
        <v>0</v>
      </c>
    </row>
    <row r="8700" spans="1:9">
      <c r="A8700" t="s">
        <v>4</v>
      </c>
      <c r="B8700" s="4" t="s">
        <v>5</v>
      </c>
      <c r="C8700" s="4" t="s">
        <v>7</v>
      </c>
      <c r="D8700" s="4" t="s">
        <v>7</v>
      </c>
      <c r="E8700" s="4" t="s">
        <v>13</v>
      </c>
      <c r="F8700" s="4" t="s">
        <v>11</v>
      </c>
    </row>
    <row r="8701" spans="1:9">
      <c r="A8701" t="n">
        <v>86950</v>
      </c>
      <c r="B8701" s="35" t="n">
        <v>45</v>
      </c>
      <c r="C8701" s="7" t="n">
        <v>5</v>
      </c>
      <c r="D8701" s="7" t="n">
        <v>3</v>
      </c>
      <c r="E8701" s="7" t="n">
        <v>1.5</v>
      </c>
      <c r="F8701" s="7" t="n">
        <v>0</v>
      </c>
    </row>
    <row r="8702" spans="1:9">
      <c r="A8702" t="s">
        <v>4</v>
      </c>
      <c r="B8702" s="4" t="s">
        <v>5</v>
      </c>
      <c r="C8702" s="4" t="s">
        <v>7</v>
      </c>
      <c r="D8702" s="4" t="s">
        <v>7</v>
      </c>
      <c r="E8702" s="4" t="s">
        <v>13</v>
      </c>
      <c r="F8702" s="4" t="s">
        <v>11</v>
      </c>
    </row>
    <row r="8703" spans="1:9">
      <c r="A8703" t="n">
        <v>86959</v>
      </c>
      <c r="B8703" s="35" t="n">
        <v>45</v>
      </c>
      <c r="C8703" s="7" t="n">
        <v>11</v>
      </c>
      <c r="D8703" s="7" t="n">
        <v>3</v>
      </c>
      <c r="E8703" s="7" t="n">
        <v>25.7999992370605</v>
      </c>
      <c r="F8703" s="7" t="n">
        <v>0</v>
      </c>
    </row>
    <row r="8704" spans="1:9">
      <c r="A8704" t="s">
        <v>4</v>
      </c>
      <c r="B8704" s="4" t="s">
        <v>5</v>
      </c>
      <c r="C8704" s="4" t="s">
        <v>7</v>
      </c>
      <c r="D8704" s="4" t="s">
        <v>7</v>
      </c>
      <c r="E8704" s="4" t="s">
        <v>13</v>
      </c>
      <c r="F8704" s="4" t="s">
        <v>13</v>
      </c>
      <c r="G8704" s="4" t="s">
        <v>13</v>
      </c>
      <c r="H8704" s="4" t="s">
        <v>11</v>
      </c>
      <c r="I8704" s="4" t="s">
        <v>7</v>
      </c>
    </row>
    <row r="8705" spans="1:9">
      <c r="A8705" t="n">
        <v>86968</v>
      </c>
      <c r="B8705" s="35" t="n">
        <v>45</v>
      </c>
      <c r="C8705" s="7" t="n">
        <v>4</v>
      </c>
      <c r="D8705" s="7" t="n">
        <v>3</v>
      </c>
      <c r="E8705" s="7" t="n">
        <v>5.90000009536743</v>
      </c>
      <c r="F8705" s="7" t="n">
        <v>233.860000610352</v>
      </c>
      <c r="G8705" s="7" t="n">
        <v>-5</v>
      </c>
      <c r="H8705" s="7" t="n">
        <v>25000</v>
      </c>
      <c r="I8705" s="7" t="n">
        <v>1</v>
      </c>
    </row>
    <row r="8706" spans="1:9">
      <c r="A8706" t="s">
        <v>4</v>
      </c>
      <c r="B8706" s="4" t="s">
        <v>5</v>
      </c>
      <c r="C8706" s="4" t="s">
        <v>7</v>
      </c>
      <c r="D8706" s="4" t="s">
        <v>11</v>
      </c>
    </row>
    <row r="8707" spans="1:9">
      <c r="A8707" t="n">
        <v>86986</v>
      </c>
      <c r="B8707" s="17" t="n">
        <v>58</v>
      </c>
      <c r="C8707" s="7" t="n">
        <v>255</v>
      </c>
      <c r="D8707" s="7" t="n">
        <v>0</v>
      </c>
    </row>
    <row r="8708" spans="1:9">
      <c r="A8708" t="s">
        <v>4</v>
      </c>
      <c r="B8708" s="4" t="s">
        <v>5</v>
      </c>
      <c r="C8708" s="4" t="s">
        <v>7</v>
      </c>
      <c r="D8708" s="4" t="s">
        <v>11</v>
      </c>
      <c r="E8708" s="4" t="s">
        <v>8</v>
      </c>
    </row>
    <row r="8709" spans="1:9">
      <c r="A8709" t="n">
        <v>86990</v>
      </c>
      <c r="B8709" s="38" t="n">
        <v>51</v>
      </c>
      <c r="C8709" s="7" t="n">
        <v>4</v>
      </c>
      <c r="D8709" s="7" t="n">
        <v>9</v>
      </c>
      <c r="E8709" s="7" t="s">
        <v>285</v>
      </c>
    </row>
    <row r="8710" spans="1:9">
      <c r="A8710" t="s">
        <v>4</v>
      </c>
      <c r="B8710" s="4" t="s">
        <v>5</v>
      </c>
      <c r="C8710" s="4" t="s">
        <v>11</v>
      </c>
    </row>
    <row r="8711" spans="1:9">
      <c r="A8711" t="n">
        <v>87004</v>
      </c>
      <c r="B8711" s="24" t="n">
        <v>16</v>
      </c>
      <c r="C8711" s="7" t="n">
        <v>0</v>
      </c>
    </row>
    <row r="8712" spans="1:9">
      <c r="A8712" t="s">
        <v>4</v>
      </c>
      <c r="B8712" s="4" t="s">
        <v>5</v>
      </c>
      <c r="C8712" s="4" t="s">
        <v>11</v>
      </c>
      <c r="D8712" s="4" t="s">
        <v>7</v>
      </c>
      <c r="E8712" s="4" t="s">
        <v>14</v>
      </c>
      <c r="F8712" s="4" t="s">
        <v>79</v>
      </c>
      <c r="G8712" s="4" t="s">
        <v>7</v>
      </c>
      <c r="H8712" s="4" t="s">
        <v>7</v>
      </c>
      <c r="I8712" s="4" t="s">
        <v>7</v>
      </c>
      <c r="J8712" s="4" t="s">
        <v>14</v>
      </c>
      <c r="K8712" s="4" t="s">
        <v>79</v>
      </c>
      <c r="L8712" s="4" t="s">
        <v>7</v>
      </c>
      <c r="M8712" s="4" t="s">
        <v>7</v>
      </c>
    </row>
    <row r="8713" spans="1:9">
      <c r="A8713" t="n">
        <v>87007</v>
      </c>
      <c r="B8713" s="39" t="n">
        <v>26</v>
      </c>
      <c r="C8713" s="7" t="n">
        <v>9</v>
      </c>
      <c r="D8713" s="7" t="n">
        <v>17</v>
      </c>
      <c r="E8713" s="7" t="n">
        <v>60509</v>
      </c>
      <c r="F8713" s="7" t="s">
        <v>721</v>
      </c>
      <c r="G8713" s="7" t="n">
        <v>2</v>
      </c>
      <c r="H8713" s="7" t="n">
        <v>3</v>
      </c>
      <c r="I8713" s="7" t="n">
        <v>17</v>
      </c>
      <c r="J8713" s="7" t="n">
        <v>60510</v>
      </c>
      <c r="K8713" s="7" t="s">
        <v>722</v>
      </c>
      <c r="L8713" s="7" t="n">
        <v>2</v>
      </c>
      <c r="M8713" s="7" t="n">
        <v>0</v>
      </c>
    </row>
    <row r="8714" spans="1:9">
      <c r="A8714" t="s">
        <v>4</v>
      </c>
      <c r="B8714" s="4" t="s">
        <v>5</v>
      </c>
    </row>
    <row r="8715" spans="1:9">
      <c r="A8715" t="n">
        <v>87163</v>
      </c>
      <c r="B8715" s="40" t="n">
        <v>28</v>
      </c>
    </row>
    <row r="8716" spans="1:9">
      <c r="A8716" t="s">
        <v>4</v>
      </c>
      <c r="B8716" s="4" t="s">
        <v>5</v>
      </c>
      <c r="C8716" s="4" t="s">
        <v>7</v>
      </c>
      <c r="D8716" s="4" t="s">
        <v>11</v>
      </c>
      <c r="E8716" s="4" t="s">
        <v>11</v>
      </c>
      <c r="F8716" s="4" t="s">
        <v>7</v>
      </c>
    </row>
    <row r="8717" spans="1:9">
      <c r="A8717" t="n">
        <v>87164</v>
      </c>
      <c r="B8717" s="43" t="n">
        <v>25</v>
      </c>
      <c r="C8717" s="7" t="n">
        <v>1</v>
      </c>
      <c r="D8717" s="7" t="n">
        <v>60</v>
      </c>
      <c r="E8717" s="7" t="n">
        <v>640</v>
      </c>
      <c r="F8717" s="7" t="n">
        <v>2</v>
      </c>
    </row>
    <row r="8718" spans="1:9">
      <c r="A8718" t="s">
        <v>4</v>
      </c>
      <c r="B8718" s="4" t="s">
        <v>5</v>
      </c>
      <c r="C8718" s="4" t="s">
        <v>11</v>
      </c>
      <c r="D8718" s="4" t="s">
        <v>11</v>
      </c>
      <c r="E8718" s="4" t="s">
        <v>11</v>
      </c>
    </row>
    <row r="8719" spans="1:9">
      <c r="A8719" t="n">
        <v>87171</v>
      </c>
      <c r="B8719" s="48" t="n">
        <v>61</v>
      </c>
      <c r="C8719" s="7" t="n">
        <v>0</v>
      </c>
      <c r="D8719" s="7" t="n">
        <v>9</v>
      </c>
      <c r="E8719" s="7" t="n">
        <v>1000</v>
      </c>
    </row>
    <row r="8720" spans="1:9">
      <c r="A8720" t="s">
        <v>4</v>
      </c>
      <c r="B8720" s="4" t="s">
        <v>5</v>
      </c>
      <c r="C8720" s="4" t="s">
        <v>7</v>
      </c>
      <c r="D8720" s="4" t="s">
        <v>11</v>
      </c>
      <c r="E8720" s="4" t="s">
        <v>8</v>
      </c>
    </row>
    <row r="8721" spans="1:13">
      <c r="A8721" t="n">
        <v>87178</v>
      </c>
      <c r="B8721" s="38" t="n">
        <v>51</v>
      </c>
      <c r="C8721" s="7" t="n">
        <v>4</v>
      </c>
      <c r="D8721" s="7" t="n">
        <v>0</v>
      </c>
      <c r="E8721" s="7" t="s">
        <v>231</v>
      </c>
    </row>
    <row r="8722" spans="1:13">
      <c r="A8722" t="s">
        <v>4</v>
      </c>
      <c r="B8722" s="4" t="s">
        <v>5</v>
      </c>
      <c r="C8722" s="4" t="s">
        <v>11</v>
      </c>
    </row>
    <row r="8723" spans="1:13">
      <c r="A8723" t="n">
        <v>87191</v>
      </c>
      <c r="B8723" s="24" t="n">
        <v>16</v>
      </c>
      <c r="C8723" s="7" t="n">
        <v>0</v>
      </c>
    </row>
    <row r="8724" spans="1:13">
      <c r="A8724" t="s">
        <v>4</v>
      </c>
      <c r="B8724" s="4" t="s">
        <v>5</v>
      </c>
      <c r="C8724" s="4" t="s">
        <v>11</v>
      </c>
      <c r="D8724" s="4" t="s">
        <v>7</v>
      </c>
      <c r="E8724" s="4" t="s">
        <v>14</v>
      </c>
      <c r="F8724" s="4" t="s">
        <v>79</v>
      </c>
      <c r="G8724" s="4" t="s">
        <v>7</v>
      </c>
      <c r="H8724" s="4" t="s">
        <v>7</v>
      </c>
      <c r="I8724" s="4" t="s">
        <v>7</v>
      </c>
      <c r="J8724" s="4" t="s">
        <v>14</v>
      </c>
      <c r="K8724" s="4" t="s">
        <v>79</v>
      </c>
      <c r="L8724" s="4" t="s">
        <v>7</v>
      </c>
      <c r="M8724" s="4" t="s">
        <v>7</v>
      </c>
      <c r="N8724" s="4" t="s">
        <v>7</v>
      </c>
      <c r="O8724" s="4" t="s">
        <v>14</v>
      </c>
      <c r="P8724" s="4" t="s">
        <v>79</v>
      </c>
      <c r="Q8724" s="4" t="s">
        <v>7</v>
      </c>
      <c r="R8724" s="4" t="s">
        <v>7</v>
      </c>
    </row>
    <row r="8725" spans="1:13">
      <c r="A8725" t="n">
        <v>87194</v>
      </c>
      <c r="B8725" s="39" t="n">
        <v>26</v>
      </c>
      <c r="C8725" s="7" t="n">
        <v>0</v>
      </c>
      <c r="D8725" s="7" t="n">
        <v>17</v>
      </c>
      <c r="E8725" s="7" t="n">
        <v>60511</v>
      </c>
      <c r="F8725" s="7" t="s">
        <v>723</v>
      </c>
      <c r="G8725" s="7" t="n">
        <v>2</v>
      </c>
      <c r="H8725" s="7" t="n">
        <v>3</v>
      </c>
      <c r="I8725" s="7" t="n">
        <v>17</v>
      </c>
      <c r="J8725" s="7" t="n">
        <v>60512</v>
      </c>
      <c r="K8725" s="7" t="s">
        <v>724</v>
      </c>
      <c r="L8725" s="7" t="n">
        <v>2</v>
      </c>
      <c r="M8725" s="7" t="n">
        <v>3</v>
      </c>
      <c r="N8725" s="7" t="n">
        <v>17</v>
      </c>
      <c r="O8725" s="7" t="n">
        <v>60513</v>
      </c>
      <c r="P8725" s="7" t="s">
        <v>725</v>
      </c>
      <c r="Q8725" s="7" t="n">
        <v>2</v>
      </c>
      <c r="R8725" s="7" t="n">
        <v>0</v>
      </c>
    </row>
    <row r="8726" spans="1:13">
      <c r="A8726" t="s">
        <v>4</v>
      </c>
      <c r="B8726" s="4" t="s">
        <v>5</v>
      </c>
    </row>
    <row r="8727" spans="1:13">
      <c r="A8727" t="n">
        <v>87452</v>
      </c>
      <c r="B8727" s="40" t="n">
        <v>28</v>
      </c>
    </row>
    <row r="8728" spans="1:13">
      <c r="A8728" t="s">
        <v>4</v>
      </c>
      <c r="B8728" s="4" t="s">
        <v>5</v>
      </c>
      <c r="C8728" s="4" t="s">
        <v>7</v>
      </c>
      <c r="D8728" s="4" t="s">
        <v>11</v>
      </c>
      <c r="E8728" s="4" t="s">
        <v>11</v>
      </c>
      <c r="F8728" s="4" t="s">
        <v>7</v>
      </c>
    </row>
    <row r="8729" spans="1:13">
      <c r="A8729" t="n">
        <v>87453</v>
      </c>
      <c r="B8729" s="43" t="n">
        <v>25</v>
      </c>
      <c r="C8729" s="7" t="n">
        <v>1</v>
      </c>
      <c r="D8729" s="7" t="n">
        <v>65535</v>
      </c>
      <c r="E8729" s="7" t="n">
        <v>65535</v>
      </c>
      <c r="F8729" s="7" t="n">
        <v>0</v>
      </c>
    </row>
    <row r="8730" spans="1:13">
      <c r="A8730" t="s">
        <v>4</v>
      </c>
      <c r="B8730" s="4" t="s">
        <v>5</v>
      </c>
      <c r="C8730" s="4" t="s">
        <v>11</v>
      </c>
      <c r="D8730" s="4" t="s">
        <v>11</v>
      </c>
      <c r="E8730" s="4" t="s">
        <v>11</v>
      </c>
    </row>
    <row r="8731" spans="1:13">
      <c r="A8731" t="n">
        <v>87460</v>
      </c>
      <c r="B8731" s="48" t="n">
        <v>61</v>
      </c>
      <c r="C8731" s="7" t="n">
        <v>1</v>
      </c>
      <c r="D8731" s="7" t="n">
        <v>9</v>
      </c>
      <c r="E8731" s="7" t="n">
        <v>1000</v>
      </c>
    </row>
    <row r="8732" spans="1:13">
      <c r="A8732" t="s">
        <v>4</v>
      </c>
      <c r="B8732" s="4" t="s">
        <v>5</v>
      </c>
      <c r="C8732" s="4" t="s">
        <v>11</v>
      </c>
    </row>
    <row r="8733" spans="1:13">
      <c r="A8733" t="n">
        <v>87467</v>
      </c>
      <c r="B8733" s="24" t="n">
        <v>16</v>
      </c>
      <c r="C8733" s="7" t="n">
        <v>300</v>
      </c>
    </row>
    <row r="8734" spans="1:13">
      <c r="A8734" t="s">
        <v>4</v>
      </c>
      <c r="B8734" s="4" t="s">
        <v>5</v>
      </c>
      <c r="C8734" s="4" t="s">
        <v>11</v>
      </c>
      <c r="D8734" s="4" t="s">
        <v>7</v>
      </c>
      <c r="E8734" s="4" t="s">
        <v>13</v>
      </c>
      <c r="F8734" s="4" t="s">
        <v>11</v>
      </c>
    </row>
    <row r="8735" spans="1:13">
      <c r="A8735" t="n">
        <v>87470</v>
      </c>
      <c r="B8735" s="41" t="n">
        <v>59</v>
      </c>
      <c r="C8735" s="7" t="n">
        <v>9</v>
      </c>
      <c r="D8735" s="7" t="n">
        <v>13</v>
      </c>
      <c r="E8735" s="7" t="n">
        <v>0.150000005960464</v>
      </c>
      <c r="F8735" s="7" t="n">
        <v>0</v>
      </c>
    </row>
    <row r="8736" spans="1:13">
      <c r="A8736" t="s">
        <v>4</v>
      </c>
      <c r="B8736" s="4" t="s">
        <v>5</v>
      </c>
      <c r="C8736" s="4" t="s">
        <v>7</v>
      </c>
      <c r="D8736" s="4" t="s">
        <v>11</v>
      </c>
      <c r="E8736" s="4" t="s">
        <v>8</v>
      </c>
      <c r="F8736" s="4" t="s">
        <v>8</v>
      </c>
      <c r="G8736" s="4" t="s">
        <v>8</v>
      </c>
      <c r="H8736" s="4" t="s">
        <v>8</v>
      </c>
    </row>
    <row r="8737" spans="1:18">
      <c r="A8737" t="n">
        <v>87480</v>
      </c>
      <c r="B8737" s="38" t="n">
        <v>51</v>
      </c>
      <c r="C8737" s="7" t="n">
        <v>3</v>
      </c>
      <c r="D8737" s="7" t="n">
        <v>9</v>
      </c>
      <c r="E8737" s="7" t="s">
        <v>726</v>
      </c>
      <c r="F8737" s="7" t="s">
        <v>85</v>
      </c>
      <c r="G8737" s="7" t="s">
        <v>86</v>
      </c>
      <c r="H8737" s="7" t="s">
        <v>87</v>
      </c>
    </row>
    <row r="8738" spans="1:18">
      <c r="A8738" t="s">
        <v>4</v>
      </c>
      <c r="B8738" s="4" t="s">
        <v>5</v>
      </c>
      <c r="C8738" s="4" t="s">
        <v>11</v>
      </c>
      <c r="D8738" s="4" t="s">
        <v>11</v>
      </c>
      <c r="E8738" s="4" t="s">
        <v>11</v>
      </c>
    </row>
    <row r="8739" spans="1:18">
      <c r="A8739" t="n">
        <v>87493</v>
      </c>
      <c r="B8739" s="48" t="n">
        <v>61</v>
      </c>
      <c r="C8739" s="7" t="n">
        <v>9</v>
      </c>
      <c r="D8739" s="7" t="n">
        <v>0</v>
      </c>
      <c r="E8739" s="7" t="n">
        <v>1000</v>
      </c>
    </row>
    <row r="8740" spans="1:18">
      <c r="A8740" t="s">
        <v>4</v>
      </c>
      <c r="B8740" s="4" t="s">
        <v>5</v>
      </c>
      <c r="C8740" s="4" t="s">
        <v>11</v>
      </c>
    </row>
    <row r="8741" spans="1:18">
      <c r="A8741" t="n">
        <v>87500</v>
      </c>
      <c r="B8741" s="24" t="n">
        <v>16</v>
      </c>
      <c r="C8741" s="7" t="n">
        <v>1000</v>
      </c>
    </row>
    <row r="8742" spans="1:18">
      <c r="A8742" t="s">
        <v>4</v>
      </c>
      <c r="B8742" s="4" t="s">
        <v>5</v>
      </c>
      <c r="C8742" s="4" t="s">
        <v>7</v>
      </c>
      <c r="D8742" s="4" t="s">
        <v>11</v>
      </c>
      <c r="E8742" s="4" t="s">
        <v>8</v>
      </c>
    </row>
    <row r="8743" spans="1:18">
      <c r="A8743" t="n">
        <v>87503</v>
      </c>
      <c r="B8743" s="38" t="n">
        <v>51</v>
      </c>
      <c r="C8743" s="7" t="n">
        <v>4</v>
      </c>
      <c r="D8743" s="7" t="n">
        <v>9</v>
      </c>
      <c r="E8743" s="7" t="s">
        <v>727</v>
      </c>
    </row>
    <row r="8744" spans="1:18">
      <c r="A8744" t="s">
        <v>4</v>
      </c>
      <c r="B8744" s="4" t="s">
        <v>5</v>
      </c>
      <c r="C8744" s="4" t="s">
        <v>11</v>
      </c>
    </row>
    <row r="8745" spans="1:18">
      <c r="A8745" t="n">
        <v>87517</v>
      </c>
      <c r="B8745" s="24" t="n">
        <v>16</v>
      </c>
      <c r="C8745" s="7" t="n">
        <v>0</v>
      </c>
    </row>
    <row r="8746" spans="1:18">
      <c r="A8746" t="s">
        <v>4</v>
      </c>
      <c r="B8746" s="4" t="s">
        <v>5</v>
      </c>
      <c r="C8746" s="4" t="s">
        <v>11</v>
      </c>
      <c r="D8746" s="4" t="s">
        <v>7</v>
      </c>
      <c r="E8746" s="4" t="s">
        <v>14</v>
      </c>
      <c r="F8746" s="4" t="s">
        <v>79</v>
      </c>
      <c r="G8746" s="4" t="s">
        <v>7</v>
      </c>
      <c r="H8746" s="4" t="s">
        <v>7</v>
      </c>
      <c r="I8746" s="4" t="s">
        <v>7</v>
      </c>
      <c r="J8746" s="4" t="s">
        <v>14</v>
      </c>
      <c r="K8746" s="4" t="s">
        <v>79</v>
      </c>
      <c r="L8746" s="4" t="s">
        <v>7</v>
      </c>
      <c r="M8746" s="4" t="s">
        <v>7</v>
      </c>
      <c r="N8746" s="4" t="s">
        <v>7</v>
      </c>
      <c r="O8746" s="4" t="s">
        <v>14</v>
      </c>
      <c r="P8746" s="4" t="s">
        <v>79</v>
      </c>
      <c r="Q8746" s="4" t="s">
        <v>7</v>
      </c>
      <c r="R8746" s="4" t="s">
        <v>7</v>
      </c>
    </row>
    <row r="8747" spans="1:18">
      <c r="A8747" t="n">
        <v>87520</v>
      </c>
      <c r="B8747" s="39" t="n">
        <v>26</v>
      </c>
      <c r="C8747" s="7" t="n">
        <v>9</v>
      </c>
      <c r="D8747" s="7" t="n">
        <v>17</v>
      </c>
      <c r="E8747" s="7" t="n">
        <v>60514</v>
      </c>
      <c r="F8747" s="7" t="s">
        <v>728</v>
      </c>
      <c r="G8747" s="7" t="n">
        <v>2</v>
      </c>
      <c r="H8747" s="7" t="n">
        <v>3</v>
      </c>
      <c r="I8747" s="7" t="n">
        <v>17</v>
      </c>
      <c r="J8747" s="7" t="n">
        <v>60515</v>
      </c>
      <c r="K8747" s="7" t="s">
        <v>729</v>
      </c>
      <c r="L8747" s="7" t="n">
        <v>2</v>
      </c>
      <c r="M8747" s="7" t="n">
        <v>3</v>
      </c>
      <c r="N8747" s="7" t="n">
        <v>17</v>
      </c>
      <c r="O8747" s="7" t="n">
        <v>60516</v>
      </c>
      <c r="P8747" s="7" t="s">
        <v>730</v>
      </c>
      <c r="Q8747" s="7" t="n">
        <v>2</v>
      </c>
      <c r="R8747" s="7" t="n">
        <v>0</v>
      </c>
    </row>
    <row r="8748" spans="1:18">
      <c r="A8748" t="s">
        <v>4</v>
      </c>
      <c r="B8748" s="4" t="s">
        <v>5</v>
      </c>
    </row>
    <row r="8749" spans="1:18">
      <c r="A8749" t="n">
        <v>87821</v>
      </c>
      <c r="B8749" s="40" t="n">
        <v>28</v>
      </c>
    </row>
    <row r="8750" spans="1:18">
      <c r="A8750" t="s">
        <v>4</v>
      </c>
      <c r="B8750" s="4" t="s">
        <v>5</v>
      </c>
      <c r="C8750" s="4" t="s">
        <v>7</v>
      </c>
      <c r="D8750" s="4" t="s">
        <v>11</v>
      </c>
      <c r="E8750" s="4" t="s">
        <v>11</v>
      </c>
      <c r="F8750" s="4" t="s">
        <v>7</v>
      </c>
    </row>
    <row r="8751" spans="1:18">
      <c r="A8751" t="n">
        <v>87822</v>
      </c>
      <c r="B8751" s="43" t="n">
        <v>25</v>
      </c>
      <c r="C8751" s="7" t="n">
        <v>1</v>
      </c>
      <c r="D8751" s="7" t="n">
        <v>60</v>
      </c>
      <c r="E8751" s="7" t="n">
        <v>640</v>
      </c>
      <c r="F8751" s="7" t="n">
        <v>2</v>
      </c>
    </row>
    <row r="8752" spans="1:18">
      <c r="A8752" t="s">
        <v>4</v>
      </c>
      <c r="B8752" s="4" t="s">
        <v>5</v>
      </c>
      <c r="C8752" s="4" t="s">
        <v>7</v>
      </c>
      <c r="D8752" s="4" t="s">
        <v>11</v>
      </c>
      <c r="E8752" s="4" t="s">
        <v>8</v>
      </c>
    </row>
    <row r="8753" spans="1:18">
      <c r="A8753" t="n">
        <v>87829</v>
      </c>
      <c r="B8753" s="38" t="n">
        <v>51</v>
      </c>
      <c r="C8753" s="7" t="n">
        <v>4</v>
      </c>
      <c r="D8753" s="7" t="n">
        <v>0</v>
      </c>
      <c r="E8753" s="7" t="s">
        <v>285</v>
      </c>
    </row>
    <row r="8754" spans="1:18">
      <c r="A8754" t="s">
        <v>4</v>
      </c>
      <c r="B8754" s="4" t="s">
        <v>5</v>
      </c>
      <c r="C8754" s="4" t="s">
        <v>11</v>
      </c>
    </row>
    <row r="8755" spans="1:18">
      <c r="A8755" t="n">
        <v>87843</v>
      </c>
      <c r="B8755" s="24" t="n">
        <v>16</v>
      </c>
      <c r="C8755" s="7" t="n">
        <v>0</v>
      </c>
    </row>
    <row r="8756" spans="1:18">
      <c r="A8756" t="s">
        <v>4</v>
      </c>
      <c r="B8756" s="4" t="s">
        <v>5</v>
      </c>
      <c r="C8756" s="4" t="s">
        <v>11</v>
      </c>
      <c r="D8756" s="4" t="s">
        <v>7</v>
      </c>
      <c r="E8756" s="4" t="s">
        <v>14</v>
      </c>
      <c r="F8756" s="4" t="s">
        <v>79</v>
      </c>
      <c r="G8756" s="4" t="s">
        <v>7</v>
      </c>
      <c r="H8756" s="4" t="s">
        <v>7</v>
      </c>
    </row>
    <row r="8757" spans="1:18">
      <c r="A8757" t="n">
        <v>87846</v>
      </c>
      <c r="B8757" s="39" t="n">
        <v>26</v>
      </c>
      <c r="C8757" s="7" t="n">
        <v>0</v>
      </c>
      <c r="D8757" s="7" t="n">
        <v>17</v>
      </c>
      <c r="E8757" s="7" t="n">
        <v>60517</v>
      </c>
      <c r="F8757" s="7" t="s">
        <v>731</v>
      </c>
      <c r="G8757" s="7" t="n">
        <v>2</v>
      </c>
      <c r="H8757" s="7" t="n">
        <v>0</v>
      </c>
    </row>
    <row r="8758" spans="1:18">
      <c r="A8758" t="s">
        <v>4</v>
      </c>
      <c r="B8758" s="4" t="s">
        <v>5</v>
      </c>
    </row>
    <row r="8759" spans="1:18">
      <c r="A8759" t="n">
        <v>87899</v>
      </c>
      <c r="B8759" s="40" t="n">
        <v>28</v>
      </c>
    </row>
    <row r="8760" spans="1:18">
      <c r="A8760" t="s">
        <v>4</v>
      </c>
      <c r="B8760" s="4" t="s">
        <v>5</v>
      </c>
      <c r="C8760" s="4" t="s">
        <v>7</v>
      </c>
      <c r="D8760" s="4" t="s">
        <v>11</v>
      </c>
      <c r="E8760" s="4" t="s">
        <v>11</v>
      </c>
      <c r="F8760" s="4" t="s">
        <v>7</v>
      </c>
    </row>
    <row r="8761" spans="1:18">
      <c r="A8761" t="n">
        <v>87900</v>
      </c>
      <c r="B8761" s="43" t="n">
        <v>25</v>
      </c>
      <c r="C8761" s="7" t="n">
        <v>1</v>
      </c>
      <c r="D8761" s="7" t="n">
        <v>65535</v>
      </c>
      <c r="E8761" s="7" t="n">
        <v>65535</v>
      </c>
      <c r="F8761" s="7" t="n">
        <v>0</v>
      </c>
    </row>
    <row r="8762" spans="1:18">
      <c r="A8762" t="s">
        <v>4</v>
      </c>
      <c r="B8762" s="4" t="s">
        <v>5</v>
      </c>
      <c r="C8762" s="4" t="s">
        <v>11</v>
      </c>
      <c r="D8762" s="4" t="s">
        <v>7</v>
      </c>
    </row>
    <row r="8763" spans="1:18">
      <c r="A8763" t="n">
        <v>87907</v>
      </c>
      <c r="B8763" s="44" t="n">
        <v>89</v>
      </c>
      <c r="C8763" s="7" t="n">
        <v>65533</v>
      </c>
      <c r="D8763" s="7" t="n">
        <v>1</v>
      </c>
    </row>
    <row r="8764" spans="1:18">
      <c r="A8764" t="s">
        <v>4</v>
      </c>
      <c r="B8764" s="4" t="s">
        <v>5</v>
      </c>
      <c r="C8764" s="4" t="s">
        <v>7</v>
      </c>
      <c r="D8764" s="4" t="s">
        <v>11</v>
      </c>
      <c r="E8764" s="4" t="s">
        <v>13</v>
      </c>
    </row>
    <row r="8765" spans="1:18">
      <c r="A8765" t="n">
        <v>87911</v>
      </c>
      <c r="B8765" s="17" t="n">
        <v>58</v>
      </c>
      <c r="C8765" s="7" t="n">
        <v>101</v>
      </c>
      <c r="D8765" s="7" t="n">
        <v>300</v>
      </c>
      <c r="E8765" s="7" t="n">
        <v>1</v>
      </c>
    </row>
    <row r="8766" spans="1:18">
      <c r="A8766" t="s">
        <v>4</v>
      </c>
      <c r="B8766" s="4" t="s">
        <v>5</v>
      </c>
      <c r="C8766" s="4" t="s">
        <v>7</v>
      </c>
      <c r="D8766" s="4" t="s">
        <v>11</v>
      </c>
    </row>
    <row r="8767" spans="1:18">
      <c r="A8767" t="n">
        <v>87919</v>
      </c>
      <c r="B8767" s="17" t="n">
        <v>58</v>
      </c>
      <c r="C8767" s="7" t="n">
        <v>254</v>
      </c>
      <c r="D8767" s="7" t="n">
        <v>0</v>
      </c>
    </row>
    <row r="8768" spans="1:18">
      <c r="A8768" t="s">
        <v>4</v>
      </c>
      <c r="B8768" s="4" t="s">
        <v>5</v>
      </c>
      <c r="C8768" s="4" t="s">
        <v>7</v>
      </c>
      <c r="D8768" s="4" t="s">
        <v>7</v>
      </c>
      <c r="E8768" s="4" t="s">
        <v>13</v>
      </c>
      <c r="F8768" s="4" t="s">
        <v>13</v>
      </c>
      <c r="G8768" s="4" t="s">
        <v>13</v>
      </c>
      <c r="H8768" s="4" t="s">
        <v>11</v>
      </c>
    </row>
    <row r="8769" spans="1:8">
      <c r="A8769" t="n">
        <v>87923</v>
      </c>
      <c r="B8769" s="35" t="n">
        <v>45</v>
      </c>
      <c r="C8769" s="7" t="n">
        <v>2</v>
      </c>
      <c r="D8769" s="7" t="n">
        <v>3</v>
      </c>
      <c r="E8769" s="7" t="n">
        <v>-1.4099999666214</v>
      </c>
      <c r="F8769" s="7" t="n">
        <v>0.219999998807907</v>
      </c>
      <c r="G8769" s="7" t="n">
        <v>-11.1899995803833</v>
      </c>
      <c r="H8769" s="7" t="n">
        <v>0</v>
      </c>
    </row>
    <row r="8770" spans="1:8">
      <c r="A8770" t="s">
        <v>4</v>
      </c>
      <c r="B8770" s="4" t="s">
        <v>5</v>
      </c>
      <c r="C8770" s="4" t="s">
        <v>7</v>
      </c>
      <c r="D8770" s="4" t="s">
        <v>7</v>
      </c>
      <c r="E8770" s="4" t="s">
        <v>13</v>
      </c>
      <c r="F8770" s="4" t="s">
        <v>13</v>
      </c>
      <c r="G8770" s="4" t="s">
        <v>13</v>
      </c>
      <c r="H8770" s="4" t="s">
        <v>11</v>
      </c>
      <c r="I8770" s="4" t="s">
        <v>7</v>
      </c>
    </row>
    <row r="8771" spans="1:8">
      <c r="A8771" t="n">
        <v>87940</v>
      </c>
      <c r="B8771" s="35" t="n">
        <v>45</v>
      </c>
      <c r="C8771" s="7" t="n">
        <v>4</v>
      </c>
      <c r="D8771" s="7" t="n">
        <v>3</v>
      </c>
      <c r="E8771" s="7" t="n">
        <v>4.15999984741211</v>
      </c>
      <c r="F8771" s="7" t="n">
        <v>186.139999389648</v>
      </c>
      <c r="G8771" s="7" t="n">
        <v>-5</v>
      </c>
      <c r="H8771" s="7" t="n">
        <v>0</v>
      </c>
      <c r="I8771" s="7" t="n">
        <v>0</v>
      </c>
    </row>
    <row r="8772" spans="1:8">
      <c r="A8772" t="s">
        <v>4</v>
      </c>
      <c r="B8772" s="4" t="s">
        <v>5</v>
      </c>
      <c r="C8772" s="4" t="s">
        <v>7</v>
      </c>
      <c r="D8772" s="4" t="s">
        <v>7</v>
      </c>
      <c r="E8772" s="4" t="s">
        <v>13</v>
      </c>
      <c r="F8772" s="4" t="s">
        <v>11</v>
      </c>
    </row>
    <row r="8773" spans="1:8">
      <c r="A8773" t="n">
        <v>87958</v>
      </c>
      <c r="B8773" s="35" t="n">
        <v>45</v>
      </c>
      <c r="C8773" s="7" t="n">
        <v>5</v>
      </c>
      <c r="D8773" s="7" t="n">
        <v>3</v>
      </c>
      <c r="E8773" s="7" t="n">
        <v>1.5</v>
      </c>
      <c r="F8773" s="7" t="n">
        <v>0</v>
      </c>
    </row>
    <row r="8774" spans="1:8">
      <c r="A8774" t="s">
        <v>4</v>
      </c>
      <c r="B8774" s="4" t="s">
        <v>5</v>
      </c>
      <c r="C8774" s="4" t="s">
        <v>7</v>
      </c>
      <c r="D8774" s="4" t="s">
        <v>7</v>
      </c>
      <c r="E8774" s="4" t="s">
        <v>13</v>
      </c>
      <c r="F8774" s="4" t="s">
        <v>11</v>
      </c>
    </row>
    <row r="8775" spans="1:8">
      <c r="A8775" t="n">
        <v>87967</v>
      </c>
      <c r="B8775" s="35" t="n">
        <v>45</v>
      </c>
      <c r="C8775" s="7" t="n">
        <v>11</v>
      </c>
      <c r="D8775" s="7" t="n">
        <v>3</v>
      </c>
      <c r="E8775" s="7" t="n">
        <v>25.7999992370605</v>
      </c>
      <c r="F8775" s="7" t="n">
        <v>0</v>
      </c>
    </row>
    <row r="8776" spans="1:8">
      <c r="A8776" t="s">
        <v>4</v>
      </c>
      <c r="B8776" s="4" t="s">
        <v>5</v>
      </c>
      <c r="C8776" s="4" t="s">
        <v>7</v>
      </c>
      <c r="D8776" s="4" t="s">
        <v>7</v>
      </c>
      <c r="E8776" s="4" t="s">
        <v>13</v>
      </c>
      <c r="F8776" s="4" t="s">
        <v>13</v>
      </c>
      <c r="G8776" s="4" t="s">
        <v>13</v>
      </c>
      <c r="H8776" s="4" t="s">
        <v>11</v>
      </c>
    </row>
    <row r="8777" spans="1:8">
      <c r="A8777" t="n">
        <v>87976</v>
      </c>
      <c r="B8777" s="35" t="n">
        <v>45</v>
      </c>
      <c r="C8777" s="7" t="n">
        <v>2</v>
      </c>
      <c r="D8777" s="7" t="n">
        <v>3</v>
      </c>
      <c r="E8777" s="7" t="n">
        <v>-1.42999994754791</v>
      </c>
      <c r="F8777" s="7" t="n">
        <v>0.219999998807907</v>
      </c>
      <c r="G8777" s="7" t="n">
        <v>-11.1800003051758</v>
      </c>
      <c r="H8777" s="7" t="n">
        <v>25000</v>
      </c>
    </row>
    <row r="8778" spans="1:8">
      <c r="A8778" t="s">
        <v>4</v>
      </c>
      <c r="B8778" s="4" t="s">
        <v>5</v>
      </c>
      <c r="C8778" s="4" t="s">
        <v>7</v>
      </c>
      <c r="D8778" s="4" t="s">
        <v>7</v>
      </c>
      <c r="E8778" s="4" t="s">
        <v>13</v>
      </c>
      <c r="F8778" s="4" t="s">
        <v>13</v>
      </c>
      <c r="G8778" s="4" t="s">
        <v>13</v>
      </c>
      <c r="H8778" s="4" t="s">
        <v>11</v>
      </c>
      <c r="I8778" s="4" t="s">
        <v>7</v>
      </c>
    </row>
    <row r="8779" spans="1:8">
      <c r="A8779" t="n">
        <v>87993</v>
      </c>
      <c r="B8779" s="35" t="n">
        <v>45</v>
      </c>
      <c r="C8779" s="7" t="n">
        <v>4</v>
      </c>
      <c r="D8779" s="7" t="n">
        <v>3</v>
      </c>
      <c r="E8779" s="7" t="n">
        <v>4.15999984741211</v>
      </c>
      <c r="F8779" s="7" t="n">
        <v>194.970001220703</v>
      </c>
      <c r="G8779" s="7" t="n">
        <v>-5</v>
      </c>
      <c r="H8779" s="7" t="n">
        <v>25000</v>
      </c>
      <c r="I8779" s="7" t="n">
        <v>1</v>
      </c>
    </row>
    <row r="8780" spans="1:8">
      <c r="A8780" t="s">
        <v>4</v>
      </c>
      <c r="B8780" s="4" t="s">
        <v>5</v>
      </c>
      <c r="C8780" s="4" t="s">
        <v>7</v>
      </c>
      <c r="D8780" s="4" t="s">
        <v>11</v>
      </c>
    </row>
    <row r="8781" spans="1:8">
      <c r="A8781" t="n">
        <v>88011</v>
      </c>
      <c r="B8781" s="17" t="n">
        <v>58</v>
      </c>
      <c r="C8781" s="7" t="n">
        <v>255</v>
      </c>
      <c r="D8781" s="7" t="n">
        <v>0</v>
      </c>
    </row>
    <row r="8782" spans="1:8">
      <c r="A8782" t="s">
        <v>4</v>
      </c>
      <c r="B8782" s="4" t="s">
        <v>5</v>
      </c>
      <c r="C8782" s="4" t="s">
        <v>11</v>
      </c>
      <c r="D8782" s="4" t="s">
        <v>11</v>
      </c>
      <c r="E8782" s="4" t="s">
        <v>11</v>
      </c>
    </row>
    <row r="8783" spans="1:8">
      <c r="A8783" t="n">
        <v>88015</v>
      </c>
      <c r="B8783" s="48" t="n">
        <v>61</v>
      </c>
      <c r="C8783" s="7" t="n">
        <v>0</v>
      </c>
      <c r="D8783" s="7" t="n">
        <v>65533</v>
      </c>
      <c r="E8783" s="7" t="n">
        <v>1000</v>
      </c>
    </row>
    <row r="8784" spans="1:8">
      <c r="A8784" t="s">
        <v>4</v>
      </c>
      <c r="B8784" s="4" t="s">
        <v>5</v>
      </c>
      <c r="C8784" s="4" t="s">
        <v>11</v>
      </c>
    </row>
    <row r="8785" spans="1:9">
      <c r="A8785" t="n">
        <v>88022</v>
      </c>
      <c r="B8785" s="24" t="n">
        <v>16</v>
      </c>
      <c r="C8785" s="7" t="n">
        <v>300</v>
      </c>
    </row>
    <row r="8786" spans="1:9">
      <c r="A8786" t="s">
        <v>4</v>
      </c>
      <c r="B8786" s="4" t="s">
        <v>5</v>
      </c>
      <c r="C8786" s="4" t="s">
        <v>7</v>
      </c>
      <c r="D8786" s="4" t="s">
        <v>11</v>
      </c>
      <c r="E8786" s="4" t="s">
        <v>8</v>
      </c>
    </row>
    <row r="8787" spans="1:9">
      <c r="A8787" t="n">
        <v>88025</v>
      </c>
      <c r="B8787" s="38" t="n">
        <v>51</v>
      </c>
      <c r="C8787" s="7" t="n">
        <v>4</v>
      </c>
      <c r="D8787" s="7" t="n">
        <v>0</v>
      </c>
      <c r="E8787" s="7" t="s">
        <v>285</v>
      </c>
    </row>
    <row r="8788" spans="1:9">
      <c r="A8788" t="s">
        <v>4</v>
      </c>
      <c r="B8788" s="4" t="s">
        <v>5</v>
      </c>
      <c r="C8788" s="4" t="s">
        <v>11</v>
      </c>
    </row>
    <row r="8789" spans="1:9">
      <c r="A8789" t="n">
        <v>88039</v>
      </c>
      <c r="B8789" s="24" t="n">
        <v>16</v>
      </c>
      <c r="C8789" s="7" t="n">
        <v>0</v>
      </c>
    </row>
    <row r="8790" spans="1:9">
      <c r="A8790" t="s">
        <v>4</v>
      </c>
      <c r="B8790" s="4" t="s">
        <v>5</v>
      </c>
      <c r="C8790" s="4" t="s">
        <v>11</v>
      </c>
      <c r="D8790" s="4" t="s">
        <v>7</v>
      </c>
      <c r="E8790" s="4" t="s">
        <v>14</v>
      </c>
      <c r="F8790" s="4" t="s">
        <v>79</v>
      </c>
      <c r="G8790" s="4" t="s">
        <v>7</v>
      </c>
      <c r="H8790" s="4" t="s">
        <v>7</v>
      </c>
      <c r="I8790" s="4" t="s">
        <v>7</v>
      </c>
      <c r="J8790" s="4" t="s">
        <v>14</v>
      </c>
      <c r="K8790" s="4" t="s">
        <v>79</v>
      </c>
      <c r="L8790" s="4" t="s">
        <v>7</v>
      </c>
      <c r="M8790" s="4" t="s">
        <v>7</v>
      </c>
      <c r="N8790" s="4" t="s">
        <v>7</v>
      </c>
      <c r="O8790" s="4" t="s">
        <v>14</v>
      </c>
      <c r="P8790" s="4" t="s">
        <v>79</v>
      </c>
      <c r="Q8790" s="4" t="s">
        <v>7</v>
      </c>
      <c r="R8790" s="4" t="s">
        <v>7</v>
      </c>
    </row>
    <row r="8791" spans="1:9">
      <c r="A8791" t="n">
        <v>88042</v>
      </c>
      <c r="B8791" s="39" t="n">
        <v>26</v>
      </c>
      <c r="C8791" s="7" t="n">
        <v>0</v>
      </c>
      <c r="D8791" s="7" t="n">
        <v>17</v>
      </c>
      <c r="E8791" s="7" t="n">
        <v>60518</v>
      </c>
      <c r="F8791" s="7" t="s">
        <v>732</v>
      </c>
      <c r="G8791" s="7" t="n">
        <v>2</v>
      </c>
      <c r="H8791" s="7" t="n">
        <v>3</v>
      </c>
      <c r="I8791" s="7" t="n">
        <v>17</v>
      </c>
      <c r="J8791" s="7" t="n">
        <v>60519</v>
      </c>
      <c r="K8791" s="7" t="s">
        <v>733</v>
      </c>
      <c r="L8791" s="7" t="n">
        <v>2</v>
      </c>
      <c r="M8791" s="7" t="n">
        <v>3</v>
      </c>
      <c r="N8791" s="7" t="n">
        <v>17</v>
      </c>
      <c r="O8791" s="7" t="n">
        <v>60520</v>
      </c>
      <c r="P8791" s="7" t="s">
        <v>734</v>
      </c>
      <c r="Q8791" s="7" t="n">
        <v>2</v>
      </c>
      <c r="R8791" s="7" t="n">
        <v>0</v>
      </c>
    </row>
    <row r="8792" spans="1:9">
      <c r="A8792" t="s">
        <v>4</v>
      </c>
      <c r="B8792" s="4" t="s">
        <v>5</v>
      </c>
    </row>
    <row r="8793" spans="1:9">
      <c r="A8793" t="n">
        <v>88315</v>
      </c>
      <c r="B8793" s="40" t="n">
        <v>28</v>
      </c>
    </row>
    <row r="8794" spans="1:9">
      <c r="A8794" t="s">
        <v>4</v>
      </c>
      <c r="B8794" s="4" t="s">
        <v>5</v>
      </c>
      <c r="C8794" s="4" t="s">
        <v>7</v>
      </c>
      <c r="D8794" s="4" t="s">
        <v>11</v>
      </c>
      <c r="E8794" s="4" t="s">
        <v>8</v>
      </c>
    </row>
    <row r="8795" spans="1:9">
      <c r="A8795" t="n">
        <v>88316</v>
      </c>
      <c r="B8795" s="38" t="n">
        <v>51</v>
      </c>
      <c r="C8795" s="7" t="n">
        <v>4</v>
      </c>
      <c r="D8795" s="7" t="n">
        <v>9</v>
      </c>
      <c r="E8795" s="7" t="s">
        <v>455</v>
      </c>
    </row>
    <row r="8796" spans="1:9">
      <c r="A8796" t="s">
        <v>4</v>
      </c>
      <c r="B8796" s="4" t="s">
        <v>5</v>
      </c>
      <c r="C8796" s="4" t="s">
        <v>11</v>
      </c>
    </row>
    <row r="8797" spans="1:9">
      <c r="A8797" t="n">
        <v>88330</v>
      </c>
      <c r="B8797" s="24" t="n">
        <v>16</v>
      </c>
      <c r="C8797" s="7" t="n">
        <v>0</v>
      </c>
    </row>
    <row r="8798" spans="1:9">
      <c r="A8798" t="s">
        <v>4</v>
      </c>
      <c r="B8798" s="4" t="s">
        <v>5</v>
      </c>
      <c r="C8798" s="4" t="s">
        <v>11</v>
      </c>
      <c r="D8798" s="4" t="s">
        <v>7</v>
      </c>
      <c r="E8798" s="4" t="s">
        <v>14</v>
      </c>
      <c r="F8798" s="4" t="s">
        <v>79</v>
      </c>
      <c r="G8798" s="4" t="s">
        <v>7</v>
      </c>
      <c r="H8798" s="4" t="s">
        <v>7</v>
      </c>
    </row>
    <row r="8799" spans="1:9">
      <c r="A8799" t="n">
        <v>88333</v>
      </c>
      <c r="B8799" s="39" t="n">
        <v>26</v>
      </c>
      <c r="C8799" s="7" t="n">
        <v>9</v>
      </c>
      <c r="D8799" s="7" t="n">
        <v>17</v>
      </c>
      <c r="E8799" s="7" t="n">
        <v>60521</v>
      </c>
      <c r="F8799" s="7" t="s">
        <v>735</v>
      </c>
      <c r="G8799" s="7" t="n">
        <v>2</v>
      </c>
      <c r="H8799" s="7" t="n">
        <v>0</v>
      </c>
    </row>
    <row r="8800" spans="1:9">
      <c r="A8800" t="s">
        <v>4</v>
      </c>
      <c r="B8800" s="4" t="s">
        <v>5</v>
      </c>
    </row>
    <row r="8801" spans="1:18">
      <c r="A8801" t="n">
        <v>88381</v>
      </c>
      <c r="B8801" s="40" t="n">
        <v>28</v>
      </c>
    </row>
    <row r="8802" spans="1:18">
      <c r="A8802" t="s">
        <v>4</v>
      </c>
      <c r="B8802" s="4" t="s">
        <v>5</v>
      </c>
      <c r="C8802" s="4" t="s">
        <v>11</v>
      </c>
      <c r="D8802" s="4" t="s">
        <v>7</v>
      </c>
      <c r="E8802" s="4" t="s">
        <v>13</v>
      </c>
      <c r="F8802" s="4" t="s">
        <v>11</v>
      </c>
    </row>
    <row r="8803" spans="1:18">
      <c r="A8803" t="n">
        <v>88382</v>
      </c>
      <c r="B8803" s="41" t="n">
        <v>59</v>
      </c>
      <c r="C8803" s="7" t="n">
        <v>0</v>
      </c>
      <c r="D8803" s="7" t="n">
        <v>13</v>
      </c>
      <c r="E8803" s="7" t="n">
        <v>0.0799999982118607</v>
      </c>
      <c r="F8803" s="7" t="n">
        <v>0</v>
      </c>
    </row>
    <row r="8804" spans="1:18">
      <c r="A8804" t="s">
        <v>4</v>
      </c>
      <c r="B8804" s="4" t="s">
        <v>5</v>
      </c>
      <c r="C8804" s="4" t="s">
        <v>11</v>
      </c>
    </row>
    <row r="8805" spans="1:18">
      <c r="A8805" t="n">
        <v>88392</v>
      </c>
      <c r="B8805" s="24" t="n">
        <v>16</v>
      </c>
      <c r="C8805" s="7" t="n">
        <v>1000</v>
      </c>
    </row>
    <row r="8806" spans="1:18">
      <c r="A8806" t="s">
        <v>4</v>
      </c>
      <c r="B8806" s="4" t="s">
        <v>5</v>
      </c>
      <c r="C8806" s="4" t="s">
        <v>11</v>
      </c>
      <c r="D8806" s="4" t="s">
        <v>11</v>
      </c>
      <c r="E8806" s="4" t="s">
        <v>11</v>
      </c>
    </row>
    <row r="8807" spans="1:18">
      <c r="A8807" t="n">
        <v>88395</v>
      </c>
      <c r="B8807" s="48" t="n">
        <v>61</v>
      </c>
      <c r="C8807" s="7" t="n">
        <v>0</v>
      </c>
      <c r="D8807" s="7" t="n">
        <v>9</v>
      </c>
      <c r="E8807" s="7" t="n">
        <v>1000</v>
      </c>
    </row>
    <row r="8808" spans="1:18">
      <c r="A8808" t="s">
        <v>4</v>
      </c>
      <c r="B8808" s="4" t="s">
        <v>5</v>
      </c>
      <c r="C8808" s="4" t="s">
        <v>7</v>
      </c>
      <c r="D8808" s="4" t="s">
        <v>11</v>
      </c>
      <c r="E8808" s="4" t="s">
        <v>8</v>
      </c>
    </row>
    <row r="8809" spans="1:18">
      <c r="A8809" t="n">
        <v>88402</v>
      </c>
      <c r="B8809" s="38" t="n">
        <v>51</v>
      </c>
      <c r="C8809" s="7" t="n">
        <v>4</v>
      </c>
      <c r="D8809" s="7" t="n">
        <v>0</v>
      </c>
      <c r="E8809" s="7" t="s">
        <v>436</v>
      </c>
    </row>
    <row r="8810" spans="1:18">
      <c r="A8810" t="s">
        <v>4</v>
      </c>
      <c r="B8810" s="4" t="s">
        <v>5</v>
      </c>
      <c r="C8810" s="4" t="s">
        <v>11</v>
      </c>
    </row>
    <row r="8811" spans="1:18">
      <c r="A8811" t="n">
        <v>88421</v>
      </c>
      <c r="B8811" s="24" t="n">
        <v>16</v>
      </c>
      <c r="C8811" s="7" t="n">
        <v>0</v>
      </c>
    </row>
    <row r="8812" spans="1:18">
      <c r="A8812" t="s">
        <v>4</v>
      </c>
      <c r="B8812" s="4" t="s">
        <v>5</v>
      </c>
      <c r="C8812" s="4" t="s">
        <v>11</v>
      </c>
      <c r="D8812" s="4" t="s">
        <v>7</v>
      </c>
      <c r="E8812" s="4" t="s">
        <v>14</v>
      </c>
      <c r="F8812" s="4" t="s">
        <v>79</v>
      </c>
      <c r="G8812" s="4" t="s">
        <v>7</v>
      </c>
      <c r="H8812" s="4" t="s">
        <v>7</v>
      </c>
      <c r="I8812" s="4" t="s">
        <v>7</v>
      </c>
      <c r="J8812" s="4" t="s">
        <v>14</v>
      </c>
      <c r="K8812" s="4" t="s">
        <v>79</v>
      </c>
      <c r="L8812" s="4" t="s">
        <v>7</v>
      </c>
      <c r="M8812" s="4" t="s">
        <v>7</v>
      </c>
    </row>
    <row r="8813" spans="1:18">
      <c r="A8813" t="n">
        <v>88424</v>
      </c>
      <c r="B8813" s="39" t="n">
        <v>26</v>
      </c>
      <c r="C8813" s="7" t="n">
        <v>0</v>
      </c>
      <c r="D8813" s="7" t="n">
        <v>17</v>
      </c>
      <c r="E8813" s="7" t="n">
        <v>60522</v>
      </c>
      <c r="F8813" s="7" t="s">
        <v>736</v>
      </c>
      <c r="G8813" s="7" t="n">
        <v>2</v>
      </c>
      <c r="H8813" s="7" t="n">
        <v>3</v>
      </c>
      <c r="I8813" s="7" t="n">
        <v>17</v>
      </c>
      <c r="J8813" s="7" t="n">
        <v>60523</v>
      </c>
      <c r="K8813" s="7" t="s">
        <v>737</v>
      </c>
      <c r="L8813" s="7" t="n">
        <v>2</v>
      </c>
      <c r="M8813" s="7" t="n">
        <v>0</v>
      </c>
    </row>
    <row r="8814" spans="1:18">
      <c r="A8814" t="s">
        <v>4</v>
      </c>
      <c r="B8814" s="4" t="s">
        <v>5</v>
      </c>
    </row>
    <row r="8815" spans="1:18">
      <c r="A8815" t="n">
        <v>88538</v>
      </c>
      <c r="B8815" s="40" t="n">
        <v>28</v>
      </c>
    </row>
    <row r="8816" spans="1:18">
      <c r="A8816" t="s">
        <v>4</v>
      </c>
      <c r="B8816" s="4" t="s">
        <v>5</v>
      </c>
      <c r="C8816" s="4" t="s">
        <v>7</v>
      </c>
      <c r="D8816" s="4" t="s">
        <v>11</v>
      </c>
      <c r="E8816" s="4" t="s">
        <v>8</v>
      </c>
    </row>
    <row r="8817" spans="1:13">
      <c r="A8817" t="n">
        <v>88539</v>
      </c>
      <c r="B8817" s="38" t="n">
        <v>51</v>
      </c>
      <c r="C8817" s="7" t="n">
        <v>4</v>
      </c>
      <c r="D8817" s="7" t="n">
        <v>9</v>
      </c>
      <c r="E8817" s="7" t="s">
        <v>505</v>
      </c>
    </row>
    <row r="8818" spans="1:13">
      <c r="A8818" t="s">
        <v>4</v>
      </c>
      <c r="B8818" s="4" t="s">
        <v>5</v>
      </c>
      <c r="C8818" s="4" t="s">
        <v>11</v>
      </c>
    </row>
    <row r="8819" spans="1:13">
      <c r="A8819" t="n">
        <v>88552</v>
      </c>
      <c r="B8819" s="24" t="n">
        <v>16</v>
      </c>
      <c r="C8819" s="7" t="n">
        <v>0</v>
      </c>
    </row>
    <row r="8820" spans="1:13">
      <c r="A8820" t="s">
        <v>4</v>
      </c>
      <c r="B8820" s="4" t="s">
        <v>5</v>
      </c>
      <c r="C8820" s="4" t="s">
        <v>11</v>
      </c>
      <c r="D8820" s="4" t="s">
        <v>7</v>
      </c>
      <c r="E8820" s="4" t="s">
        <v>14</v>
      </c>
      <c r="F8820" s="4" t="s">
        <v>79</v>
      </c>
      <c r="G8820" s="4" t="s">
        <v>7</v>
      </c>
      <c r="H8820" s="4" t="s">
        <v>7</v>
      </c>
      <c r="I8820" s="4" t="s">
        <v>7</v>
      </c>
      <c r="J8820" s="4" t="s">
        <v>14</v>
      </c>
      <c r="K8820" s="4" t="s">
        <v>79</v>
      </c>
      <c r="L8820" s="4" t="s">
        <v>7</v>
      </c>
      <c r="M8820" s="4" t="s">
        <v>7</v>
      </c>
      <c r="N8820" s="4" t="s">
        <v>7</v>
      </c>
      <c r="O8820" s="4" t="s">
        <v>14</v>
      </c>
      <c r="P8820" s="4" t="s">
        <v>79</v>
      </c>
      <c r="Q8820" s="4" t="s">
        <v>7</v>
      </c>
      <c r="R8820" s="4" t="s">
        <v>7</v>
      </c>
      <c r="S8820" s="4" t="s">
        <v>7</v>
      </c>
      <c r="T8820" s="4" t="s">
        <v>14</v>
      </c>
      <c r="U8820" s="4" t="s">
        <v>79</v>
      </c>
      <c r="V8820" s="4" t="s">
        <v>7</v>
      </c>
      <c r="W8820" s="4" t="s">
        <v>7</v>
      </c>
    </row>
    <row r="8821" spans="1:13">
      <c r="A8821" t="n">
        <v>88555</v>
      </c>
      <c r="B8821" s="39" t="n">
        <v>26</v>
      </c>
      <c r="C8821" s="7" t="n">
        <v>9</v>
      </c>
      <c r="D8821" s="7" t="n">
        <v>17</v>
      </c>
      <c r="E8821" s="7" t="n">
        <v>60524</v>
      </c>
      <c r="F8821" s="7" t="s">
        <v>738</v>
      </c>
      <c r="G8821" s="7" t="n">
        <v>2</v>
      </c>
      <c r="H8821" s="7" t="n">
        <v>3</v>
      </c>
      <c r="I8821" s="7" t="n">
        <v>17</v>
      </c>
      <c r="J8821" s="7" t="n">
        <v>60525</v>
      </c>
      <c r="K8821" s="7" t="s">
        <v>739</v>
      </c>
      <c r="L8821" s="7" t="n">
        <v>2</v>
      </c>
      <c r="M8821" s="7" t="n">
        <v>3</v>
      </c>
      <c r="N8821" s="7" t="n">
        <v>17</v>
      </c>
      <c r="O8821" s="7" t="n">
        <v>60526</v>
      </c>
      <c r="P8821" s="7" t="s">
        <v>740</v>
      </c>
      <c r="Q8821" s="7" t="n">
        <v>2</v>
      </c>
      <c r="R8821" s="7" t="n">
        <v>3</v>
      </c>
      <c r="S8821" s="7" t="n">
        <v>17</v>
      </c>
      <c r="T8821" s="7" t="n">
        <v>60527</v>
      </c>
      <c r="U8821" s="7" t="s">
        <v>741</v>
      </c>
      <c r="V8821" s="7" t="n">
        <v>2</v>
      </c>
      <c r="W8821" s="7" t="n">
        <v>0</v>
      </c>
    </row>
    <row r="8822" spans="1:13">
      <c r="A8822" t="s">
        <v>4</v>
      </c>
      <c r="B8822" s="4" t="s">
        <v>5</v>
      </c>
    </row>
    <row r="8823" spans="1:13">
      <c r="A8823" t="n">
        <v>88898</v>
      </c>
      <c r="B8823" s="40" t="n">
        <v>28</v>
      </c>
    </row>
    <row r="8824" spans="1:13">
      <c r="A8824" t="s">
        <v>4</v>
      </c>
      <c r="B8824" s="4" t="s">
        <v>5</v>
      </c>
      <c r="C8824" s="4" t="s">
        <v>7</v>
      </c>
      <c r="D8824" s="4" t="s">
        <v>11</v>
      </c>
      <c r="E8824" s="4" t="s">
        <v>8</v>
      </c>
      <c r="F8824" s="4" t="s">
        <v>8</v>
      </c>
      <c r="G8824" s="4" t="s">
        <v>8</v>
      </c>
      <c r="H8824" s="4" t="s">
        <v>8</v>
      </c>
    </row>
    <row r="8825" spans="1:13">
      <c r="A8825" t="n">
        <v>88899</v>
      </c>
      <c r="B8825" s="38" t="n">
        <v>51</v>
      </c>
      <c r="C8825" s="7" t="n">
        <v>3</v>
      </c>
      <c r="D8825" s="7" t="n">
        <v>0</v>
      </c>
      <c r="E8825" s="7" t="s">
        <v>117</v>
      </c>
      <c r="F8825" s="7" t="s">
        <v>183</v>
      </c>
      <c r="G8825" s="7" t="s">
        <v>86</v>
      </c>
      <c r="H8825" s="7" t="s">
        <v>87</v>
      </c>
    </row>
    <row r="8826" spans="1:13">
      <c r="A8826" t="s">
        <v>4</v>
      </c>
      <c r="B8826" s="4" t="s">
        <v>5</v>
      </c>
      <c r="C8826" s="4" t="s">
        <v>11</v>
      </c>
      <c r="D8826" s="4" t="s">
        <v>7</v>
      </c>
      <c r="E8826" s="4" t="s">
        <v>13</v>
      </c>
      <c r="F8826" s="4" t="s">
        <v>11</v>
      </c>
    </row>
    <row r="8827" spans="1:13">
      <c r="A8827" t="n">
        <v>88912</v>
      </c>
      <c r="B8827" s="41" t="n">
        <v>59</v>
      </c>
      <c r="C8827" s="7" t="n">
        <v>0</v>
      </c>
      <c r="D8827" s="7" t="n">
        <v>1</v>
      </c>
      <c r="E8827" s="7" t="n">
        <v>0.0799999982118607</v>
      </c>
      <c r="F8827" s="7" t="n">
        <v>0</v>
      </c>
    </row>
    <row r="8828" spans="1:13">
      <c r="A8828" t="s">
        <v>4</v>
      </c>
      <c r="B8828" s="4" t="s">
        <v>5</v>
      </c>
      <c r="C8828" s="4" t="s">
        <v>11</v>
      </c>
    </row>
    <row r="8829" spans="1:13">
      <c r="A8829" t="n">
        <v>88922</v>
      </c>
      <c r="B8829" s="24" t="n">
        <v>16</v>
      </c>
      <c r="C8829" s="7" t="n">
        <v>1300</v>
      </c>
    </row>
    <row r="8830" spans="1:13">
      <c r="A8830" t="s">
        <v>4</v>
      </c>
      <c r="B8830" s="4" t="s">
        <v>5</v>
      </c>
      <c r="C8830" s="4" t="s">
        <v>7</v>
      </c>
      <c r="D8830" s="4" t="s">
        <v>11</v>
      </c>
      <c r="E8830" s="4" t="s">
        <v>8</v>
      </c>
    </row>
    <row r="8831" spans="1:13">
      <c r="A8831" t="n">
        <v>88925</v>
      </c>
      <c r="B8831" s="38" t="n">
        <v>51</v>
      </c>
      <c r="C8831" s="7" t="n">
        <v>4</v>
      </c>
      <c r="D8831" s="7" t="n">
        <v>0</v>
      </c>
      <c r="E8831" s="7" t="s">
        <v>121</v>
      </c>
    </row>
    <row r="8832" spans="1:13">
      <c r="A8832" t="s">
        <v>4</v>
      </c>
      <c r="B8832" s="4" t="s">
        <v>5</v>
      </c>
      <c r="C8832" s="4" t="s">
        <v>11</v>
      </c>
    </row>
    <row r="8833" spans="1:23">
      <c r="A8833" t="n">
        <v>88939</v>
      </c>
      <c r="B8833" s="24" t="n">
        <v>16</v>
      </c>
      <c r="C8833" s="7" t="n">
        <v>0</v>
      </c>
    </row>
    <row r="8834" spans="1:23">
      <c r="A8834" t="s">
        <v>4</v>
      </c>
      <c r="B8834" s="4" t="s">
        <v>5</v>
      </c>
      <c r="C8834" s="4" t="s">
        <v>11</v>
      </c>
      <c r="D8834" s="4" t="s">
        <v>7</v>
      </c>
      <c r="E8834" s="4" t="s">
        <v>14</v>
      </c>
      <c r="F8834" s="4" t="s">
        <v>79</v>
      </c>
      <c r="G8834" s="4" t="s">
        <v>7</v>
      </c>
      <c r="H8834" s="4" t="s">
        <v>7</v>
      </c>
      <c r="I8834" s="4" t="s">
        <v>7</v>
      </c>
      <c r="J8834" s="4" t="s">
        <v>14</v>
      </c>
      <c r="K8834" s="4" t="s">
        <v>79</v>
      </c>
      <c r="L8834" s="4" t="s">
        <v>7</v>
      </c>
      <c r="M8834" s="4" t="s">
        <v>7</v>
      </c>
    </row>
    <row r="8835" spans="1:23">
      <c r="A8835" t="n">
        <v>88942</v>
      </c>
      <c r="B8835" s="39" t="n">
        <v>26</v>
      </c>
      <c r="C8835" s="7" t="n">
        <v>0</v>
      </c>
      <c r="D8835" s="7" t="n">
        <v>17</v>
      </c>
      <c r="E8835" s="7" t="n">
        <v>60528</v>
      </c>
      <c r="F8835" s="7" t="s">
        <v>742</v>
      </c>
      <c r="G8835" s="7" t="n">
        <v>2</v>
      </c>
      <c r="H8835" s="7" t="n">
        <v>3</v>
      </c>
      <c r="I8835" s="7" t="n">
        <v>17</v>
      </c>
      <c r="J8835" s="7" t="n">
        <v>60529</v>
      </c>
      <c r="K8835" s="7" t="s">
        <v>743</v>
      </c>
      <c r="L8835" s="7" t="n">
        <v>2</v>
      </c>
      <c r="M8835" s="7" t="n">
        <v>0</v>
      </c>
    </row>
    <row r="8836" spans="1:23">
      <c r="A8836" t="s">
        <v>4</v>
      </c>
      <c r="B8836" s="4" t="s">
        <v>5</v>
      </c>
    </row>
    <row r="8837" spans="1:23">
      <c r="A8837" t="n">
        <v>89096</v>
      </c>
      <c r="B8837" s="40" t="n">
        <v>28</v>
      </c>
    </row>
    <row r="8838" spans="1:23">
      <c r="A8838" t="s">
        <v>4</v>
      </c>
      <c r="B8838" s="4" t="s">
        <v>5</v>
      </c>
      <c r="C8838" s="4" t="s">
        <v>7</v>
      </c>
      <c r="D8838" s="4" t="s">
        <v>11</v>
      </c>
      <c r="E8838" s="4" t="s">
        <v>8</v>
      </c>
    </row>
    <row r="8839" spans="1:23">
      <c r="A8839" t="n">
        <v>89097</v>
      </c>
      <c r="B8839" s="38" t="n">
        <v>51</v>
      </c>
      <c r="C8839" s="7" t="n">
        <v>4</v>
      </c>
      <c r="D8839" s="7" t="n">
        <v>9</v>
      </c>
      <c r="E8839" s="7" t="s">
        <v>248</v>
      </c>
    </row>
    <row r="8840" spans="1:23">
      <c r="A8840" t="s">
        <v>4</v>
      </c>
      <c r="B8840" s="4" t="s">
        <v>5</v>
      </c>
      <c r="C8840" s="4" t="s">
        <v>11</v>
      </c>
    </row>
    <row r="8841" spans="1:23">
      <c r="A8841" t="n">
        <v>89111</v>
      </c>
      <c r="B8841" s="24" t="n">
        <v>16</v>
      </c>
      <c r="C8841" s="7" t="n">
        <v>0</v>
      </c>
    </row>
    <row r="8842" spans="1:23">
      <c r="A8842" t="s">
        <v>4</v>
      </c>
      <c r="B8842" s="4" t="s">
        <v>5</v>
      </c>
      <c r="C8842" s="4" t="s">
        <v>11</v>
      </c>
      <c r="D8842" s="4" t="s">
        <v>7</v>
      </c>
      <c r="E8842" s="4" t="s">
        <v>14</v>
      </c>
      <c r="F8842" s="4" t="s">
        <v>79</v>
      </c>
      <c r="G8842" s="4" t="s">
        <v>7</v>
      </c>
      <c r="H8842" s="4" t="s">
        <v>7</v>
      </c>
      <c r="I8842" s="4" t="s">
        <v>7</v>
      </c>
      <c r="J8842" s="4" t="s">
        <v>14</v>
      </c>
      <c r="K8842" s="4" t="s">
        <v>79</v>
      </c>
      <c r="L8842" s="4" t="s">
        <v>7</v>
      </c>
      <c r="M8842" s="4" t="s">
        <v>7</v>
      </c>
      <c r="N8842" s="4" t="s">
        <v>7</v>
      </c>
      <c r="O8842" s="4" t="s">
        <v>14</v>
      </c>
      <c r="P8842" s="4" t="s">
        <v>79</v>
      </c>
      <c r="Q8842" s="4" t="s">
        <v>7</v>
      </c>
      <c r="R8842" s="4" t="s">
        <v>7</v>
      </c>
      <c r="S8842" s="4" t="s">
        <v>7</v>
      </c>
      <c r="T8842" s="4" t="s">
        <v>14</v>
      </c>
      <c r="U8842" s="4" t="s">
        <v>79</v>
      </c>
      <c r="V8842" s="4" t="s">
        <v>7</v>
      </c>
      <c r="W8842" s="4" t="s">
        <v>7</v>
      </c>
    </row>
    <row r="8843" spans="1:23">
      <c r="A8843" t="n">
        <v>89114</v>
      </c>
      <c r="B8843" s="39" t="n">
        <v>26</v>
      </c>
      <c r="C8843" s="7" t="n">
        <v>9</v>
      </c>
      <c r="D8843" s="7" t="n">
        <v>17</v>
      </c>
      <c r="E8843" s="7" t="n">
        <v>60530</v>
      </c>
      <c r="F8843" s="7" t="s">
        <v>447</v>
      </c>
      <c r="G8843" s="7" t="n">
        <v>2</v>
      </c>
      <c r="H8843" s="7" t="n">
        <v>3</v>
      </c>
      <c r="I8843" s="7" t="n">
        <v>17</v>
      </c>
      <c r="J8843" s="7" t="n">
        <v>60531</v>
      </c>
      <c r="K8843" s="7" t="s">
        <v>744</v>
      </c>
      <c r="L8843" s="7" t="n">
        <v>2</v>
      </c>
      <c r="M8843" s="7" t="n">
        <v>3</v>
      </c>
      <c r="N8843" s="7" t="n">
        <v>17</v>
      </c>
      <c r="O8843" s="7" t="n">
        <v>60532</v>
      </c>
      <c r="P8843" s="7" t="s">
        <v>745</v>
      </c>
      <c r="Q8843" s="7" t="n">
        <v>2</v>
      </c>
      <c r="R8843" s="7" t="n">
        <v>3</v>
      </c>
      <c r="S8843" s="7" t="n">
        <v>17</v>
      </c>
      <c r="T8843" s="7" t="n">
        <v>60533</v>
      </c>
      <c r="U8843" s="7" t="s">
        <v>746</v>
      </c>
      <c r="V8843" s="7" t="n">
        <v>2</v>
      </c>
      <c r="W8843" s="7" t="n">
        <v>0</v>
      </c>
    </row>
    <row r="8844" spans="1:23">
      <c r="A8844" t="s">
        <v>4</v>
      </c>
      <c r="B8844" s="4" t="s">
        <v>5</v>
      </c>
    </row>
    <row r="8845" spans="1:23">
      <c r="A8845" t="n">
        <v>89390</v>
      </c>
      <c r="B8845" s="40" t="n">
        <v>28</v>
      </c>
    </row>
    <row r="8846" spans="1:23">
      <c r="A8846" t="s">
        <v>4</v>
      </c>
      <c r="B8846" s="4" t="s">
        <v>5</v>
      </c>
      <c r="C8846" s="4" t="s">
        <v>7</v>
      </c>
      <c r="D8846" s="4" t="s">
        <v>11</v>
      </c>
      <c r="E8846" s="4" t="s">
        <v>8</v>
      </c>
    </row>
    <row r="8847" spans="1:23">
      <c r="A8847" t="n">
        <v>89391</v>
      </c>
      <c r="B8847" s="38" t="n">
        <v>51</v>
      </c>
      <c r="C8847" s="7" t="n">
        <v>4</v>
      </c>
      <c r="D8847" s="7" t="n">
        <v>0</v>
      </c>
      <c r="E8847" s="7" t="s">
        <v>121</v>
      </c>
    </row>
    <row r="8848" spans="1:23">
      <c r="A8848" t="s">
        <v>4</v>
      </c>
      <c r="B8848" s="4" t="s">
        <v>5</v>
      </c>
      <c r="C8848" s="4" t="s">
        <v>11</v>
      </c>
    </row>
    <row r="8849" spans="1:23">
      <c r="A8849" t="n">
        <v>89405</v>
      </c>
      <c r="B8849" s="24" t="n">
        <v>16</v>
      </c>
      <c r="C8849" s="7" t="n">
        <v>0</v>
      </c>
    </row>
    <row r="8850" spans="1:23">
      <c r="A8850" t="s">
        <v>4</v>
      </c>
      <c r="B8850" s="4" t="s">
        <v>5</v>
      </c>
      <c r="C8850" s="4" t="s">
        <v>11</v>
      </c>
      <c r="D8850" s="4" t="s">
        <v>7</v>
      </c>
      <c r="E8850" s="4" t="s">
        <v>14</v>
      </c>
      <c r="F8850" s="4" t="s">
        <v>79</v>
      </c>
      <c r="G8850" s="4" t="s">
        <v>7</v>
      </c>
      <c r="H8850" s="4" t="s">
        <v>7</v>
      </c>
    </row>
    <row r="8851" spans="1:23">
      <c r="A8851" t="n">
        <v>89408</v>
      </c>
      <c r="B8851" s="39" t="n">
        <v>26</v>
      </c>
      <c r="C8851" s="7" t="n">
        <v>0</v>
      </c>
      <c r="D8851" s="7" t="n">
        <v>17</v>
      </c>
      <c r="E8851" s="7" t="n">
        <v>60291</v>
      </c>
      <c r="F8851" s="7" t="s">
        <v>452</v>
      </c>
      <c r="G8851" s="7" t="n">
        <v>2</v>
      </c>
      <c r="H8851" s="7" t="n">
        <v>0</v>
      </c>
    </row>
    <row r="8852" spans="1:23">
      <c r="A8852" t="s">
        <v>4</v>
      </c>
      <c r="B8852" s="4" t="s">
        <v>5</v>
      </c>
    </row>
    <row r="8853" spans="1:23">
      <c r="A8853" t="n">
        <v>89425</v>
      </c>
      <c r="B8853" s="40" t="n">
        <v>28</v>
      </c>
    </row>
    <row r="8854" spans="1:23">
      <c r="A8854" t="s">
        <v>4</v>
      </c>
      <c r="B8854" s="4" t="s">
        <v>5</v>
      </c>
      <c r="C8854" s="4" t="s">
        <v>11</v>
      </c>
      <c r="D8854" s="4" t="s">
        <v>7</v>
      </c>
    </row>
    <row r="8855" spans="1:23">
      <c r="A8855" t="n">
        <v>89426</v>
      </c>
      <c r="B8855" s="44" t="n">
        <v>89</v>
      </c>
      <c r="C8855" s="7" t="n">
        <v>65533</v>
      </c>
      <c r="D8855" s="7" t="n">
        <v>1</v>
      </c>
    </row>
    <row r="8856" spans="1:23">
      <c r="A8856" t="s">
        <v>4</v>
      </c>
      <c r="B8856" s="4" t="s">
        <v>5</v>
      </c>
      <c r="C8856" s="4" t="s">
        <v>7</v>
      </c>
      <c r="D8856" s="4" t="s">
        <v>11</v>
      </c>
      <c r="E8856" s="4" t="s">
        <v>13</v>
      </c>
    </row>
    <row r="8857" spans="1:23">
      <c r="A8857" t="n">
        <v>89430</v>
      </c>
      <c r="B8857" s="17" t="n">
        <v>58</v>
      </c>
      <c r="C8857" s="7" t="n">
        <v>101</v>
      </c>
      <c r="D8857" s="7" t="n">
        <v>500</v>
      </c>
      <c r="E8857" s="7" t="n">
        <v>1</v>
      </c>
    </row>
    <row r="8858" spans="1:23">
      <c r="A8858" t="s">
        <v>4</v>
      </c>
      <c r="B8858" s="4" t="s">
        <v>5</v>
      </c>
      <c r="C8858" s="4" t="s">
        <v>7</v>
      </c>
      <c r="D8858" s="4" t="s">
        <v>11</v>
      </c>
    </row>
    <row r="8859" spans="1:23">
      <c r="A8859" t="n">
        <v>89438</v>
      </c>
      <c r="B8859" s="17" t="n">
        <v>58</v>
      </c>
      <c r="C8859" s="7" t="n">
        <v>254</v>
      </c>
      <c r="D8859" s="7" t="n">
        <v>0</v>
      </c>
    </row>
    <row r="8860" spans="1:23">
      <c r="A8860" t="s">
        <v>4</v>
      </c>
      <c r="B8860" s="4" t="s">
        <v>5</v>
      </c>
      <c r="C8860" s="4" t="s">
        <v>7</v>
      </c>
    </row>
    <row r="8861" spans="1:23">
      <c r="A8861" t="n">
        <v>89442</v>
      </c>
      <c r="B8861" s="35" t="n">
        <v>45</v>
      </c>
      <c r="C8861" s="7" t="n">
        <v>0</v>
      </c>
    </row>
    <row r="8862" spans="1:23">
      <c r="A8862" t="s">
        <v>4</v>
      </c>
      <c r="B8862" s="4" t="s">
        <v>5</v>
      </c>
      <c r="C8862" s="4" t="s">
        <v>7</v>
      </c>
      <c r="D8862" s="4" t="s">
        <v>7</v>
      </c>
      <c r="E8862" s="4" t="s">
        <v>13</v>
      </c>
      <c r="F8862" s="4" t="s">
        <v>13</v>
      </c>
      <c r="G8862" s="4" t="s">
        <v>13</v>
      </c>
      <c r="H8862" s="4" t="s">
        <v>11</v>
      </c>
    </row>
    <row r="8863" spans="1:23">
      <c r="A8863" t="n">
        <v>89444</v>
      </c>
      <c r="B8863" s="35" t="n">
        <v>45</v>
      </c>
      <c r="C8863" s="7" t="n">
        <v>2</v>
      </c>
      <c r="D8863" s="7" t="n">
        <v>3</v>
      </c>
      <c r="E8863" s="7" t="n">
        <v>-1.76999998092651</v>
      </c>
      <c r="F8863" s="7" t="n">
        <v>0.230000004172325</v>
      </c>
      <c r="G8863" s="7" t="n">
        <v>-10.7700004577637</v>
      </c>
      <c r="H8863" s="7" t="n">
        <v>0</v>
      </c>
    </row>
    <row r="8864" spans="1:23">
      <c r="A8864" t="s">
        <v>4</v>
      </c>
      <c r="B8864" s="4" t="s">
        <v>5</v>
      </c>
      <c r="C8864" s="4" t="s">
        <v>7</v>
      </c>
      <c r="D8864" s="4" t="s">
        <v>7</v>
      </c>
      <c r="E8864" s="4" t="s">
        <v>13</v>
      </c>
      <c r="F8864" s="4" t="s">
        <v>13</v>
      </c>
      <c r="G8864" s="4" t="s">
        <v>13</v>
      </c>
      <c r="H8864" s="4" t="s">
        <v>11</v>
      </c>
      <c r="I8864" s="4" t="s">
        <v>7</v>
      </c>
    </row>
    <row r="8865" spans="1:9">
      <c r="A8865" t="n">
        <v>89461</v>
      </c>
      <c r="B8865" s="35" t="n">
        <v>45</v>
      </c>
      <c r="C8865" s="7" t="n">
        <v>4</v>
      </c>
      <c r="D8865" s="7" t="n">
        <v>3</v>
      </c>
      <c r="E8865" s="7" t="n">
        <v>353.470001220703</v>
      </c>
      <c r="F8865" s="7" t="n">
        <v>178</v>
      </c>
      <c r="G8865" s="7" t="n">
        <v>0</v>
      </c>
      <c r="H8865" s="7" t="n">
        <v>0</v>
      </c>
      <c r="I8865" s="7" t="n">
        <v>0</v>
      </c>
    </row>
    <row r="8866" spans="1:9">
      <c r="A8866" t="s">
        <v>4</v>
      </c>
      <c r="B8866" s="4" t="s">
        <v>5</v>
      </c>
      <c r="C8866" s="4" t="s">
        <v>7</v>
      </c>
      <c r="D8866" s="4" t="s">
        <v>7</v>
      </c>
      <c r="E8866" s="4" t="s">
        <v>13</v>
      </c>
      <c r="F8866" s="4" t="s">
        <v>11</v>
      </c>
    </row>
    <row r="8867" spans="1:9">
      <c r="A8867" t="n">
        <v>89479</v>
      </c>
      <c r="B8867" s="35" t="n">
        <v>45</v>
      </c>
      <c r="C8867" s="7" t="n">
        <v>5</v>
      </c>
      <c r="D8867" s="7" t="n">
        <v>3</v>
      </c>
      <c r="E8867" s="7" t="n">
        <v>1.20000004768372</v>
      </c>
      <c r="F8867" s="7" t="n">
        <v>0</v>
      </c>
    </row>
    <row r="8868" spans="1:9">
      <c r="A8868" t="s">
        <v>4</v>
      </c>
      <c r="B8868" s="4" t="s">
        <v>5</v>
      </c>
      <c r="C8868" s="4" t="s">
        <v>7</v>
      </c>
      <c r="D8868" s="4" t="s">
        <v>7</v>
      </c>
      <c r="E8868" s="4" t="s">
        <v>13</v>
      </c>
      <c r="F8868" s="4" t="s">
        <v>11</v>
      </c>
    </row>
    <row r="8869" spans="1:9">
      <c r="A8869" t="n">
        <v>89488</v>
      </c>
      <c r="B8869" s="35" t="n">
        <v>45</v>
      </c>
      <c r="C8869" s="7" t="n">
        <v>11</v>
      </c>
      <c r="D8869" s="7" t="n">
        <v>3</v>
      </c>
      <c r="E8869" s="7" t="n">
        <v>28.7000007629395</v>
      </c>
      <c r="F8869" s="7" t="n">
        <v>0</v>
      </c>
    </row>
    <row r="8870" spans="1:9">
      <c r="A8870" t="s">
        <v>4</v>
      </c>
      <c r="B8870" s="4" t="s">
        <v>5</v>
      </c>
      <c r="C8870" s="4" t="s">
        <v>7</v>
      </c>
      <c r="D8870" s="4" t="s">
        <v>11</v>
      </c>
    </row>
    <row r="8871" spans="1:9">
      <c r="A8871" t="n">
        <v>89497</v>
      </c>
      <c r="B8871" s="17" t="n">
        <v>58</v>
      </c>
      <c r="C8871" s="7" t="n">
        <v>255</v>
      </c>
      <c r="D8871" s="7" t="n">
        <v>0</v>
      </c>
    </row>
    <row r="8872" spans="1:9">
      <c r="A8872" t="s">
        <v>4</v>
      </c>
      <c r="B8872" s="4" t="s">
        <v>5</v>
      </c>
      <c r="C8872" s="4" t="s">
        <v>11</v>
      </c>
      <c r="D8872" s="4" t="s">
        <v>7</v>
      </c>
      <c r="E8872" s="4" t="s">
        <v>13</v>
      </c>
      <c r="F8872" s="4" t="s">
        <v>11</v>
      </c>
    </row>
    <row r="8873" spans="1:9">
      <c r="A8873" t="n">
        <v>89501</v>
      </c>
      <c r="B8873" s="41" t="n">
        <v>59</v>
      </c>
      <c r="C8873" s="7" t="n">
        <v>0</v>
      </c>
      <c r="D8873" s="7" t="n">
        <v>8</v>
      </c>
      <c r="E8873" s="7" t="n">
        <v>0.150000005960464</v>
      </c>
      <c r="F8873" s="7" t="n">
        <v>0</v>
      </c>
    </row>
    <row r="8874" spans="1:9">
      <c r="A8874" t="s">
        <v>4</v>
      </c>
      <c r="B8874" s="4" t="s">
        <v>5</v>
      </c>
      <c r="C8874" s="4" t="s">
        <v>11</v>
      </c>
    </row>
    <row r="8875" spans="1:9">
      <c r="A8875" t="n">
        <v>89511</v>
      </c>
      <c r="B8875" s="24" t="n">
        <v>16</v>
      </c>
      <c r="C8875" s="7" t="n">
        <v>1500</v>
      </c>
    </row>
    <row r="8876" spans="1:9">
      <c r="A8876" t="s">
        <v>4</v>
      </c>
      <c r="B8876" s="4" t="s">
        <v>5</v>
      </c>
      <c r="C8876" s="4" t="s">
        <v>11</v>
      </c>
      <c r="D8876" s="4" t="s">
        <v>7</v>
      </c>
      <c r="E8876" s="4" t="s">
        <v>13</v>
      </c>
      <c r="F8876" s="4" t="s">
        <v>11</v>
      </c>
    </row>
    <row r="8877" spans="1:9">
      <c r="A8877" t="n">
        <v>89514</v>
      </c>
      <c r="B8877" s="41" t="n">
        <v>59</v>
      </c>
      <c r="C8877" s="7" t="n">
        <v>0</v>
      </c>
      <c r="D8877" s="7" t="n">
        <v>255</v>
      </c>
      <c r="E8877" s="7" t="n">
        <v>0</v>
      </c>
      <c r="F8877" s="7" t="n">
        <v>0</v>
      </c>
    </row>
    <row r="8878" spans="1:9">
      <c r="A8878" t="s">
        <v>4</v>
      </c>
      <c r="B8878" s="4" t="s">
        <v>5</v>
      </c>
      <c r="C8878" s="4" t="s">
        <v>7</v>
      </c>
      <c r="D8878" s="4" t="s">
        <v>11</v>
      </c>
      <c r="E8878" s="4" t="s">
        <v>8</v>
      </c>
    </row>
    <row r="8879" spans="1:9">
      <c r="A8879" t="n">
        <v>89524</v>
      </c>
      <c r="B8879" s="38" t="n">
        <v>51</v>
      </c>
      <c r="C8879" s="7" t="n">
        <v>4</v>
      </c>
      <c r="D8879" s="7" t="n">
        <v>0</v>
      </c>
      <c r="E8879" s="7" t="s">
        <v>453</v>
      </c>
    </row>
    <row r="8880" spans="1:9">
      <c r="A8880" t="s">
        <v>4</v>
      </c>
      <c r="B8880" s="4" t="s">
        <v>5</v>
      </c>
      <c r="C8880" s="4" t="s">
        <v>11</v>
      </c>
    </row>
    <row r="8881" spans="1:9">
      <c r="A8881" t="n">
        <v>89538</v>
      </c>
      <c r="B8881" s="24" t="n">
        <v>16</v>
      </c>
      <c r="C8881" s="7" t="n">
        <v>0</v>
      </c>
    </row>
    <row r="8882" spans="1:9">
      <c r="A8882" t="s">
        <v>4</v>
      </c>
      <c r="B8882" s="4" t="s">
        <v>5</v>
      </c>
      <c r="C8882" s="4" t="s">
        <v>11</v>
      </c>
      <c r="D8882" s="4" t="s">
        <v>7</v>
      </c>
      <c r="E8882" s="4" t="s">
        <v>14</v>
      </c>
      <c r="F8882" s="4" t="s">
        <v>79</v>
      </c>
      <c r="G8882" s="4" t="s">
        <v>7</v>
      </c>
      <c r="H8882" s="4" t="s">
        <v>7</v>
      </c>
    </row>
    <row r="8883" spans="1:9">
      <c r="A8883" t="n">
        <v>89541</v>
      </c>
      <c r="B8883" s="39" t="n">
        <v>26</v>
      </c>
      <c r="C8883" s="7" t="n">
        <v>0</v>
      </c>
      <c r="D8883" s="7" t="n">
        <v>17</v>
      </c>
      <c r="E8883" s="7" t="n">
        <v>60292</v>
      </c>
      <c r="F8883" s="7" t="s">
        <v>454</v>
      </c>
      <c r="G8883" s="7" t="n">
        <v>2</v>
      </c>
      <c r="H8883" s="7" t="n">
        <v>0</v>
      </c>
    </row>
    <row r="8884" spans="1:9">
      <c r="A8884" t="s">
        <v>4</v>
      </c>
      <c r="B8884" s="4" t="s">
        <v>5</v>
      </c>
    </row>
    <row r="8885" spans="1:9">
      <c r="A8885" t="n">
        <v>89561</v>
      </c>
      <c r="B8885" s="40" t="n">
        <v>28</v>
      </c>
    </row>
    <row r="8886" spans="1:9">
      <c r="A8886" t="s">
        <v>4</v>
      </c>
      <c r="B8886" s="4" t="s">
        <v>5</v>
      </c>
      <c r="C8886" s="4" t="s">
        <v>11</v>
      </c>
    </row>
    <row r="8887" spans="1:9">
      <c r="A8887" t="n">
        <v>89562</v>
      </c>
      <c r="B8887" s="24" t="n">
        <v>16</v>
      </c>
      <c r="C8887" s="7" t="n">
        <v>500</v>
      </c>
    </row>
    <row r="8888" spans="1:9">
      <c r="A8888" t="s">
        <v>4</v>
      </c>
      <c r="B8888" s="4" t="s">
        <v>5</v>
      </c>
      <c r="C8888" s="4" t="s">
        <v>7</v>
      </c>
      <c r="D8888" s="4" t="s">
        <v>7</v>
      </c>
      <c r="E8888" s="4" t="s">
        <v>13</v>
      </c>
      <c r="F8888" s="4" t="s">
        <v>11</v>
      </c>
    </row>
    <row r="8889" spans="1:9">
      <c r="A8889" t="n">
        <v>89565</v>
      </c>
      <c r="B8889" s="35" t="n">
        <v>45</v>
      </c>
      <c r="C8889" s="7" t="n">
        <v>5</v>
      </c>
      <c r="D8889" s="7" t="n">
        <v>3</v>
      </c>
      <c r="E8889" s="7" t="n">
        <v>1.39999997615814</v>
      </c>
      <c r="F8889" s="7" t="n">
        <v>500</v>
      </c>
    </row>
    <row r="8890" spans="1:9">
      <c r="A8890" t="s">
        <v>4</v>
      </c>
      <c r="B8890" s="4" t="s">
        <v>5</v>
      </c>
      <c r="C8890" s="4" t="s">
        <v>7</v>
      </c>
      <c r="D8890" s="4" t="s">
        <v>13</v>
      </c>
      <c r="E8890" s="4" t="s">
        <v>13</v>
      </c>
      <c r="F8890" s="4" t="s">
        <v>13</v>
      </c>
    </row>
    <row r="8891" spans="1:9">
      <c r="A8891" t="n">
        <v>89574</v>
      </c>
      <c r="B8891" s="35" t="n">
        <v>45</v>
      </c>
      <c r="C8891" s="7" t="n">
        <v>9</v>
      </c>
      <c r="D8891" s="7" t="n">
        <v>0.0199999995529652</v>
      </c>
      <c r="E8891" s="7" t="n">
        <v>0.0199999995529652</v>
      </c>
      <c r="F8891" s="7" t="n">
        <v>0.5</v>
      </c>
    </row>
    <row r="8892" spans="1:9">
      <c r="A8892" t="s">
        <v>4</v>
      </c>
      <c r="B8892" s="4" t="s">
        <v>5</v>
      </c>
      <c r="C8892" s="4" t="s">
        <v>7</v>
      </c>
      <c r="D8892" s="4" t="s">
        <v>11</v>
      </c>
      <c r="E8892" s="4" t="s">
        <v>8</v>
      </c>
    </row>
    <row r="8893" spans="1:9">
      <c r="A8893" t="n">
        <v>89588</v>
      </c>
      <c r="B8893" s="38" t="n">
        <v>51</v>
      </c>
      <c r="C8893" s="7" t="n">
        <v>4</v>
      </c>
      <c r="D8893" s="7" t="n">
        <v>0</v>
      </c>
      <c r="E8893" s="7" t="s">
        <v>455</v>
      </c>
    </row>
    <row r="8894" spans="1:9">
      <c r="A8894" t="s">
        <v>4</v>
      </c>
      <c r="B8894" s="4" t="s">
        <v>5</v>
      </c>
      <c r="C8894" s="4" t="s">
        <v>11</v>
      </c>
    </row>
    <row r="8895" spans="1:9">
      <c r="A8895" t="n">
        <v>89602</v>
      </c>
      <c r="B8895" s="24" t="n">
        <v>16</v>
      </c>
      <c r="C8895" s="7" t="n">
        <v>0</v>
      </c>
    </row>
    <row r="8896" spans="1:9">
      <c r="A8896" t="s">
        <v>4</v>
      </c>
      <c r="B8896" s="4" t="s">
        <v>5</v>
      </c>
      <c r="C8896" s="4" t="s">
        <v>11</v>
      </c>
      <c r="D8896" s="4" t="s">
        <v>7</v>
      </c>
      <c r="E8896" s="4" t="s">
        <v>14</v>
      </c>
      <c r="F8896" s="4" t="s">
        <v>79</v>
      </c>
      <c r="G8896" s="4" t="s">
        <v>7</v>
      </c>
      <c r="H8896" s="4" t="s">
        <v>7</v>
      </c>
    </row>
    <row r="8897" spans="1:8">
      <c r="A8897" t="n">
        <v>89605</v>
      </c>
      <c r="B8897" s="39" t="n">
        <v>26</v>
      </c>
      <c r="C8897" s="7" t="n">
        <v>0</v>
      </c>
      <c r="D8897" s="7" t="n">
        <v>17</v>
      </c>
      <c r="E8897" s="7" t="n">
        <v>60293</v>
      </c>
      <c r="F8897" s="7" t="s">
        <v>456</v>
      </c>
      <c r="G8897" s="7" t="n">
        <v>2</v>
      </c>
      <c r="H8897" s="7" t="n">
        <v>0</v>
      </c>
    </row>
    <row r="8898" spans="1:8">
      <c r="A8898" t="s">
        <v>4</v>
      </c>
      <c r="B8898" s="4" t="s">
        <v>5</v>
      </c>
    </row>
    <row r="8899" spans="1:8">
      <c r="A8899" t="n">
        <v>89630</v>
      </c>
      <c r="B8899" s="40" t="n">
        <v>28</v>
      </c>
    </row>
    <row r="8900" spans="1:8">
      <c r="A8900" t="s">
        <v>4</v>
      </c>
      <c r="B8900" s="4" t="s">
        <v>5</v>
      </c>
      <c r="C8900" s="4" t="s">
        <v>11</v>
      </c>
      <c r="D8900" s="4" t="s">
        <v>7</v>
      </c>
    </row>
    <row r="8901" spans="1:8">
      <c r="A8901" t="n">
        <v>89631</v>
      </c>
      <c r="B8901" s="44" t="n">
        <v>89</v>
      </c>
      <c r="C8901" s="7" t="n">
        <v>65533</v>
      </c>
      <c r="D8901" s="7" t="n">
        <v>1</v>
      </c>
    </row>
    <row r="8902" spans="1:8">
      <c r="A8902" t="s">
        <v>4</v>
      </c>
      <c r="B8902" s="4" t="s">
        <v>5</v>
      </c>
      <c r="C8902" s="4" t="s">
        <v>7</v>
      </c>
      <c r="D8902" s="4" t="s">
        <v>11</v>
      </c>
      <c r="E8902" s="4" t="s">
        <v>11</v>
      </c>
      <c r="F8902" s="4" t="s">
        <v>7</v>
      </c>
    </row>
    <row r="8903" spans="1:8">
      <c r="A8903" t="n">
        <v>89635</v>
      </c>
      <c r="B8903" s="43" t="n">
        <v>25</v>
      </c>
      <c r="C8903" s="7" t="n">
        <v>1</v>
      </c>
      <c r="D8903" s="7" t="n">
        <v>60</v>
      </c>
      <c r="E8903" s="7" t="n">
        <v>640</v>
      </c>
      <c r="F8903" s="7" t="n">
        <v>1</v>
      </c>
    </row>
    <row r="8904" spans="1:8">
      <c r="A8904" t="s">
        <v>4</v>
      </c>
      <c r="B8904" s="4" t="s">
        <v>5</v>
      </c>
      <c r="C8904" s="4" t="s">
        <v>7</v>
      </c>
      <c r="D8904" s="4" t="s">
        <v>11</v>
      </c>
      <c r="E8904" s="4" t="s">
        <v>8</v>
      </c>
    </row>
    <row r="8905" spans="1:8">
      <c r="A8905" t="n">
        <v>89642</v>
      </c>
      <c r="B8905" s="38" t="n">
        <v>51</v>
      </c>
      <c r="C8905" s="7" t="n">
        <v>4</v>
      </c>
      <c r="D8905" s="7" t="n">
        <v>9</v>
      </c>
      <c r="E8905" s="7" t="s">
        <v>290</v>
      </c>
    </row>
    <row r="8906" spans="1:8">
      <c r="A8906" t="s">
        <v>4</v>
      </c>
      <c r="B8906" s="4" t="s">
        <v>5</v>
      </c>
      <c r="C8906" s="4" t="s">
        <v>11</v>
      </c>
    </row>
    <row r="8907" spans="1:8">
      <c r="A8907" t="n">
        <v>89656</v>
      </c>
      <c r="B8907" s="24" t="n">
        <v>16</v>
      </c>
      <c r="C8907" s="7" t="n">
        <v>0</v>
      </c>
    </row>
    <row r="8908" spans="1:8">
      <c r="A8908" t="s">
        <v>4</v>
      </c>
      <c r="B8908" s="4" t="s">
        <v>5</v>
      </c>
      <c r="C8908" s="4" t="s">
        <v>11</v>
      </c>
      <c r="D8908" s="4" t="s">
        <v>7</v>
      </c>
      <c r="E8908" s="4" t="s">
        <v>14</v>
      </c>
      <c r="F8908" s="4" t="s">
        <v>79</v>
      </c>
      <c r="G8908" s="4" t="s">
        <v>7</v>
      </c>
      <c r="H8908" s="4" t="s">
        <v>7</v>
      </c>
      <c r="I8908" s="4" t="s">
        <v>7</v>
      </c>
      <c r="J8908" s="4" t="s">
        <v>14</v>
      </c>
      <c r="K8908" s="4" t="s">
        <v>79</v>
      </c>
      <c r="L8908" s="4" t="s">
        <v>7</v>
      </c>
      <c r="M8908" s="4" t="s">
        <v>7</v>
      </c>
    </row>
    <row r="8909" spans="1:8">
      <c r="A8909" t="n">
        <v>89659</v>
      </c>
      <c r="B8909" s="39" t="n">
        <v>26</v>
      </c>
      <c r="C8909" s="7" t="n">
        <v>9</v>
      </c>
      <c r="D8909" s="7" t="n">
        <v>17</v>
      </c>
      <c r="E8909" s="7" t="n">
        <v>60534</v>
      </c>
      <c r="F8909" s="7" t="s">
        <v>747</v>
      </c>
      <c r="G8909" s="7" t="n">
        <v>2</v>
      </c>
      <c r="H8909" s="7" t="n">
        <v>3</v>
      </c>
      <c r="I8909" s="7" t="n">
        <v>17</v>
      </c>
      <c r="J8909" s="7" t="n">
        <v>60535</v>
      </c>
      <c r="K8909" s="7" t="s">
        <v>748</v>
      </c>
      <c r="L8909" s="7" t="n">
        <v>2</v>
      </c>
      <c r="M8909" s="7" t="n">
        <v>0</v>
      </c>
    </row>
    <row r="8910" spans="1:8">
      <c r="A8910" t="s">
        <v>4</v>
      </c>
      <c r="B8910" s="4" t="s">
        <v>5</v>
      </c>
    </row>
    <row r="8911" spans="1:8">
      <c r="A8911" t="n">
        <v>89775</v>
      </c>
      <c r="B8911" s="40" t="n">
        <v>28</v>
      </c>
    </row>
    <row r="8912" spans="1:8">
      <c r="A8912" t="s">
        <v>4</v>
      </c>
      <c r="B8912" s="4" t="s">
        <v>5</v>
      </c>
      <c r="C8912" s="4" t="s">
        <v>7</v>
      </c>
      <c r="D8912" s="4" t="s">
        <v>11</v>
      </c>
      <c r="E8912" s="4" t="s">
        <v>11</v>
      </c>
      <c r="F8912" s="4" t="s">
        <v>7</v>
      </c>
    </row>
    <row r="8913" spans="1:13">
      <c r="A8913" t="n">
        <v>89776</v>
      </c>
      <c r="B8913" s="43" t="n">
        <v>25</v>
      </c>
      <c r="C8913" s="7" t="n">
        <v>1</v>
      </c>
      <c r="D8913" s="7" t="n">
        <v>65535</v>
      </c>
      <c r="E8913" s="7" t="n">
        <v>65535</v>
      </c>
      <c r="F8913" s="7" t="n">
        <v>0</v>
      </c>
    </row>
    <row r="8914" spans="1:13">
      <c r="A8914" t="s">
        <v>4</v>
      </c>
      <c r="B8914" s="4" t="s">
        <v>5</v>
      </c>
      <c r="C8914" s="4" t="s">
        <v>7</v>
      </c>
      <c r="D8914" s="4" t="s">
        <v>11</v>
      </c>
      <c r="E8914" s="4" t="s">
        <v>8</v>
      </c>
    </row>
    <row r="8915" spans="1:13">
      <c r="A8915" t="n">
        <v>89783</v>
      </c>
      <c r="B8915" s="38" t="n">
        <v>51</v>
      </c>
      <c r="C8915" s="7" t="n">
        <v>4</v>
      </c>
      <c r="D8915" s="7" t="n">
        <v>0</v>
      </c>
      <c r="E8915" s="7" t="s">
        <v>446</v>
      </c>
    </row>
    <row r="8916" spans="1:13">
      <c r="A8916" t="s">
        <v>4</v>
      </c>
      <c r="B8916" s="4" t="s">
        <v>5</v>
      </c>
      <c r="C8916" s="4" t="s">
        <v>11</v>
      </c>
    </row>
    <row r="8917" spans="1:13">
      <c r="A8917" t="n">
        <v>89796</v>
      </c>
      <c r="B8917" s="24" t="n">
        <v>16</v>
      </c>
      <c r="C8917" s="7" t="n">
        <v>0</v>
      </c>
    </row>
    <row r="8918" spans="1:13">
      <c r="A8918" t="s">
        <v>4</v>
      </c>
      <c r="B8918" s="4" t="s">
        <v>5</v>
      </c>
      <c r="C8918" s="4" t="s">
        <v>11</v>
      </c>
      <c r="D8918" s="4" t="s">
        <v>7</v>
      </c>
      <c r="E8918" s="4" t="s">
        <v>14</v>
      </c>
      <c r="F8918" s="4" t="s">
        <v>79</v>
      </c>
      <c r="G8918" s="4" t="s">
        <v>7</v>
      </c>
      <c r="H8918" s="4" t="s">
        <v>7</v>
      </c>
      <c r="I8918" s="4" t="s">
        <v>7</v>
      </c>
      <c r="J8918" s="4" t="s">
        <v>14</v>
      </c>
      <c r="K8918" s="4" t="s">
        <v>79</v>
      </c>
      <c r="L8918" s="4" t="s">
        <v>7</v>
      </c>
      <c r="M8918" s="4" t="s">
        <v>7</v>
      </c>
      <c r="N8918" s="4" t="s">
        <v>7</v>
      </c>
      <c r="O8918" s="4" t="s">
        <v>14</v>
      </c>
      <c r="P8918" s="4" t="s">
        <v>79</v>
      </c>
      <c r="Q8918" s="4" t="s">
        <v>7</v>
      </c>
      <c r="R8918" s="4" t="s">
        <v>7</v>
      </c>
      <c r="S8918" s="4" t="s">
        <v>7</v>
      </c>
      <c r="T8918" s="4" t="s">
        <v>14</v>
      </c>
      <c r="U8918" s="4" t="s">
        <v>79</v>
      </c>
      <c r="V8918" s="4" t="s">
        <v>7</v>
      </c>
      <c r="W8918" s="4" t="s">
        <v>7</v>
      </c>
      <c r="X8918" s="4" t="s">
        <v>7</v>
      </c>
      <c r="Y8918" s="4" t="s">
        <v>14</v>
      </c>
      <c r="Z8918" s="4" t="s">
        <v>79</v>
      </c>
      <c r="AA8918" s="4" t="s">
        <v>7</v>
      </c>
      <c r="AB8918" s="4" t="s">
        <v>7</v>
      </c>
    </row>
    <row r="8919" spans="1:13">
      <c r="A8919" t="n">
        <v>89799</v>
      </c>
      <c r="B8919" s="39" t="n">
        <v>26</v>
      </c>
      <c r="C8919" s="7" t="n">
        <v>0</v>
      </c>
      <c r="D8919" s="7" t="n">
        <v>17</v>
      </c>
      <c r="E8919" s="7" t="n">
        <v>60296</v>
      </c>
      <c r="F8919" s="7" t="s">
        <v>460</v>
      </c>
      <c r="G8919" s="7" t="n">
        <v>2</v>
      </c>
      <c r="H8919" s="7" t="n">
        <v>3</v>
      </c>
      <c r="I8919" s="7" t="n">
        <v>17</v>
      </c>
      <c r="J8919" s="7" t="n">
        <v>60298</v>
      </c>
      <c r="K8919" s="7" t="s">
        <v>461</v>
      </c>
      <c r="L8919" s="7" t="n">
        <v>2</v>
      </c>
      <c r="M8919" s="7" t="n">
        <v>3</v>
      </c>
      <c r="N8919" s="7" t="n">
        <v>17</v>
      </c>
      <c r="O8919" s="7" t="n">
        <v>60299</v>
      </c>
      <c r="P8919" s="7" t="s">
        <v>462</v>
      </c>
      <c r="Q8919" s="7" t="n">
        <v>2</v>
      </c>
      <c r="R8919" s="7" t="n">
        <v>3</v>
      </c>
      <c r="S8919" s="7" t="n">
        <v>17</v>
      </c>
      <c r="T8919" s="7" t="n">
        <v>60300</v>
      </c>
      <c r="U8919" s="7" t="s">
        <v>463</v>
      </c>
      <c r="V8919" s="7" t="n">
        <v>2</v>
      </c>
      <c r="W8919" s="7" t="n">
        <v>3</v>
      </c>
      <c r="X8919" s="7" t="n">
        <v>17</v>
      </c>
      <c r="Y8919" s="7" t="n">
        <v>60301</v>
      </c>
      <c r="Z8919" s="7" t="s">
        <v>464</v>
      </c>
      <c r="AA8919" s="7" t="n">
        <v>2</v>
      </c>
      <c r="AB8919" s="7" t="n">
        <v>0</v>
      </c>
    </row>
    <row r="8920" spans="1:13">
      <c r="A8920" t="s">
        <v>4</v>
      </c>
      <c r="B8920" s="4" t="s">
        <v>5</v>
      </c>
    </row>
    <row r="8921" spans="1:13">
      <c r="A8921" t="n">
        <v>90194</v>
      </c>
      <c r="B8921" s="40" t="n">
        <v>28</v>
      </c>
    </row>
    <row r="8922" spans="1:13">
      <c r="A8922" t="s">
        <v>4</v>
      </c>
      <c r="B8922" s="4" t="s">
        <v>5</v>
      </c>
      <c r="C8922" s="4" t="s">
        <v>11</v>
      </c>
      <c r="D8922" s="4" t="s">
        <v>7</v>
      </c>
    </row>
    <row r="8923" spans="1:13">
      <c r="A8923" t="n">
        <v>90195</v>
      </c>
      <c r="B8923" s="44" t="n">
        <v>89</v>
      </c>
      <c r="C8923" s="7" t="n">
        <v>65533</v>
      </c>
      <c r="D8923" s="7" t="n">
        <v>1</v>
      </c>
    </row>
    <row r="8924" spans="1:13">
      <c r="A8924" t="s">
        <v>4</v>
      </c>
      <c r="B8924" s="4" t="s">
        <v>5</v>
      </c>
      <c r="C8924" s="4" t="s">
        <v>7</v>
      </c>
      <c r="D8924" s="4" t="s">
        <v>11</v>
      </c>
      <c r="E8924" s="4" t="s">
        <v>13</v>
      </c>
    </row>
    <row r="8925" spans="1:13">
      <c r="A8925" t="n">
        <v>90199</v>
      </c>
      <c r="B8925" s="17" t="n">
        <v>58</v>
      </c>
      <c r="C8925" s="7" t="n">
        <v>101</v>
      </c>
      <c r="D8925" s="7" t="n">
        <v>300</v>
      </c>
      <c r="E8925" s="7" t="n">
        <v>1</v>
      </c>
    </row>
    <row r="8926" spans="1:13">
      <c r="A8926" t="s">
        <v>4</v>
      </c>
      <c r="B8926" s="4" t="s">
        <v>5</v>
      </c>
      <c r="C8926" s="4" t="s">
        <v>7</v>
      </c>
      <c r="D8926" s="4" t="s">
        <v>11</v>
      </c>
    </row>
    <row r="8927" spans="1:13">
      <c r="A8927" t="n">
        <v>90207</v>
      </c>
      <c r="B8927" s="17" t="n">
        <v>58</v>
      </c>
      <c r="C8927" s="7" t="n">
        <v>254</v>
      </c>
      <c r="D8927" s="7" t="n">
        <v>0</v>
      </c>
    </row>
    <row r="8928" spans="1:13">
      <c r="A8928" t="s">
        <v>4</v>
      </c>
      <c r="B8928" s="4" t="s">
        <v>5</v>
      </c>
      <c r="C8928" s="4" t="s">
        <v>7</v>
      </c>
      <c r="D8928" s="4" t="s">
        <v>7</v>
      </c>
      <c r="E8928" s="4" t="s">
        <v>13</v>
      </c>
      <c r="F8928" s="4" t="s">
        <v>13</v>
      </c>
      <c r="G8928" s="4" t="s">
        <v>13</v>
      </c>
      <c r="H8928" s="4" t="s">
        <v>11</v>
      </c>
    </row>
    <row r="8929" spans="1:28">
      <c r="A8929" t="n">
        <v>90211</v>
      </c>
      <c r="B8929" s="35" t="n">
        <v>45</v>
      </c>
      <c r="C8929" s="7" t="n">
        <v>2</v>
      </c>
      <c r="D8929" s="7" t="n">
        <v>3</v>
      </c>
      <c r="E8929" s="7" t="n">
        <v>-1.08000004291534</v>
      </c>
      <c r="F8929" s="7" t="n">
        <v>0.140000000596046</v>
      </c>
      <c r="G8929" s="7" t="n">
        <v>-11.1800003051758</v>
      </c>
      <c r="H8929" s="7" t="n">
        <v>0</v>
      </c>
    </row>
    <row r="8930" spans="1:28">
      <c r="A8930" t="s">
        <v>4</v>
      </c>
      <c r="B8930" s="4" t="s">
        <v>5</v>
      </c>
      <c r="C8930" s="4" t="s">
        <v>7</v>
      </c>
      <c r="D8930" s="4" t="s">
        <v>7</v>
      </c>
      <c r="E8930" s="4" t="s">
        <v>13</v>
      </c>
      <c r="F8930" s="4" t="s">
        <v>13</v>
      </c>
      <c r="G8930" s="4" t="s">
        <v>13</v>
      </c>
      <c r="H8930" s="4" t="s">
        <v>11</v>
      </c>
      <c r="I8930" s="4" t="s">
        <v>7</v>
      </c>
    </row>
    <row r="8931" spans="1:28">
      <c r="A8931" t="n">
        <v>90228</v>
      </c>
      <c r="B8931" s="35" t="n">
        <v>45</v>
      </c>
      <c r="C8931" s="7" t="n">
        <v>4</v>
      </c>
      <c r="D8931" s="7" t="n">
        <v>3</v>
      </c>
      <c r="E8931" s="7" t="n">
        <v>9.06999969482422</v>
      </c>
      <c r="F8931" s="7" t="n">
        <v>228.669998168945</v>
      </c>
      <c r="G8931" s="7" t="n">
        <v>-5</v>
      </c>
      <c r="H8931" s="7" t="n">
        <v>0</v>
      </c>
      <c r="I8931" s="7" t="n">
        <v>0</v>
      </c>
    </row>
    <row r="8932" spans="1:28">
      <c r="A8932" t="s">
        <v>4</v>
      </c>
      <c r="B8932" s="4" t="s">
        <v>5</v>
      </c>
      <c r="C8932" s="4" t="s">
        <v>7</v>
      </c>
      <c r="D8932" s="4" t="s">
        <v>7</v>
      </c>
      <c r="E8932" s="4" t="s">
        <v>13</v>
      </c>
      <c r="F8932" s="4" t="s">
        <v>11</v>
      </c>
    </row>
    <row r="8933" spans="1:28">
      <c r="A8933" t="n">
        <v>90246</v>
      </c>
      <c r="B8933" s="35" t="n">
        <v>45</v>
      </c>
      <c r="C8933" s="7" t="n">
        <v>5</v>
      </c>
      <c r="D8933" s="7" t="n">
        <v>3</v>
      </c>
      <c r="E8933" s="7" t="n">
        <v>1.20000004768372</v>
      </c>
      <c r="F8933" s="7" t="n">
        <v>0</v>
      </c>
    </row>
    <row r="8934" spans="1:28">
      <c r="A8934" t="s">
        <v>4</v>
      </c>
      <c r="B8934" s="4" t="s">
        <v>5</v>
      </c>
      <c r="C8934" s="4" t="s">
        <v>7</v>
      </c>
      <c r="D8934" s="4" t="s">
        <v>7</v>
      </c>
      <c r="E8934" s="4" t="s">
        <v>13</v>
      </c>
      <c r="F8934" s="4" t="s">
        <v>11</v>
      </c>
    </row>
    <row r="8935" spans="1:28">
      <c r="A8935" t="n">
        <v>90255</v>
      </c>
      <c r="B8935" s="35" t="n">
        <v>45</v>
      </c>
      <c r="C8935" s="7" t="n">
        <v>11</v>
      </c>
      <c r="D8935" s="7" t="n">
        <v>3</v>
      </c>
      <c r="E8935" s="7" t="n">
        <v>28.7000007629395</v>
      </c>
      <c r="F8935" s="7" t="n">
        <v>0</v>
      </c>
    </row>
    <row r="8936" spans="1:28">
      <c r="A8936" t="s">
        <v>4</v>
      </c>
      <c r="B8936" s="4" t="s">
        <v>5</v>
      </c>
      <c r="C8936" s="4" t="s">
        <v>7</v>
      </c>
      <c r="D8936" s="4" t="s">
        <v>7</v>
      </c>
      <c r="E8936" s="4" t="s">
        <v>13</v>
      </c>
      <c r="F8936" s="4" t="s">
        <v>13</v>
      </c>
      <c r="G8936" s="4" t="s">
        <v>13</v>
      </c>
      <c r="H8936" s="4" t="s">
        <v>11</v>
      </c>
      <c r="I8936" s="4" t="s">
        <v>7</v>
      </c>
    </row>
    <row r="8937" spans="1:28">
      <c r="A8937" t="n">
        <v>90264</v>
      </c>
      <c r="B8937" s="35" t="n">
        <v>45</v>
      </c>
      <c r="C8937" s="7" t="n">
        <v>4</v>
      </c>
      <c r="D8937" s="7" t="n">
        <v>3</v>
      </c>
      <c r="E8937" s="7" t="n">
        <v>3.75</v>
      </c>
      <c r="F8937" s="7" t="n">
        <v>239.429992675781</v>
      </c>
      <c r="G8937" s="7" t="n">
        <v>-5</v>
      </c>
      <c r="H8937" s="7" t="n">
        <v>20000</v>
      </c>
      <c r="I8937" s="7" t="n">
        <v>1</v>
      </c>
    </row>
    <row r="8938" spans="1:28">
      <c r="A8938" t="s">
        <v>4</v>
      </c>
      <c r="B8938" s="4" t="s">
        <v>5</v>
      </c>
      <c r="C8938" s="4" t="s">
        <v>7</v>
      </c>
      <c r="D8938" s="4" t="s">
        <v>11</v>
      </c>
      <c r="E8938" s="4" t="s">
        <v>8</v>
      </c>
      <c r="F8938" s="4" t="s">
        <v>8</v>
      </c>
      <c r="G8938" s="4" t="s">
        <v>8</v>
      </c>
      <c r="H8938" s="4" t="s">
        <v>8</v>
      </c>
    </row>
    <row r="8939" spans="1:28">
      <c r="A8939" t="n">
        <v>90282</v>
      </c>
      <c r="B8939" s="38" t="n">
        <v>51</v>
      </c>
      <c r="C8939" s="7" t="n">
        <v>3</v>
      </c>
      <c r="D8939" s="7" t="n">
        <v>9</v>
      </c>
      <c r="E8939" s="7" t="s">
        <v>183</v>
      </c>
      <c r="F8939" s="7" t="s">
        <v>276</v>
      </c>
      <c r="G8939" s="7" t="s">
        <v>86</v>
      </c>
      <c r="H8939" s="7" t="s">
        <v>87</v>
      </c>
    </row>
    <row r="8940" spans="1:28">
      <c r="A8940" t="s">
        <v>4</v>
      </c>
      <c r="B8940" s="4" t="s">
        <v>5</v>
      </c>
      <c r="C8940" s="4" t="s">
        <v>7</v>
      </c>
      <c r="D8940" s="4" t="s">
        <v>11</v>
      </c>
    </row>
    <row r="8941" spans="1:28">
      <c r="A8941" t="n">
        <v>90295</v>
      </c>
      <c r="B8941" s="17" t="n">
        <v>58</v>
      </c>
      <c r="C8941" s="7" t="n">
        <v>255</v>
      </c>
      <c r="D8941" s="7" t="n">
        <v>0</v>
      </c>
    </row>
    <row r="8942" spans="1:28">
      <c r="A8942" t="s">
        <v>4</v>
      </c>
      <c r="B8942" s="4" t="s">
        <v>5</v>
      </c>
      <c r="C8942" s="4" t="s">
        <v>7</v>
      </c>
      <c r="D8942" s="4" t="s">
        <v>11</v>
      </c>
      <c r="E8942" s="4" t="s">
        <v>8</v>
      </c>
    </row>
    <row r="8943" spans="1:28">
      <c r="A8943" t="n">
        <v>90299</v>
      </c>
      <c r="B8943" s="38" t="n">
        <v>51</v>
      </c>
      <c r="C8943" s="7" t="n">
        <v>4</v>
      </c>
      <c r="D8943" s="7" t="n">
        <v>9</v>
      </c>
      <c r="E8943" s="7" t="s">
        <v>446</v>
      </c>
    </row>
    <row r="8944" spans="1:28">
      <c r="A8944" t="s">
        <v>4</v>
      </c>
      <c r="B8944" s="4" t="s">
        <v>5</v>
      </c>
      <c r="C8944" s="4" t="s">
        <v>11</v>
      </c>
    </row>
    <row r="8945" spans="1:9">
      <c r="A8945" t="n">
        <v>90312</v>
      </c>
      <c r="B8945" s="24" t="n">
        <v>16</v>
      </c>
      <c r="C8945" s="7" t="n">
        <v>0</v>
      </c>
    </row>
    <row r="8946" spans="1:9">
      <c r="A8946" t="s">
        <v>4</v>
      </c>
      <c r="B8946" s="4" t="s">
        <v>5</v>
      </c>
      <c r="C8946" s="4" t="s">
        <v>11</v>
      </c>
      <c r="D8946" s="4" t="s">
        <v>7</v>
      </c>
      <c r="E8946" s="4" t="s">
        <v>14</v>
      </c>
      <c r="F8946" s="4" t="s">
        <v>79</v>
      </c>
      <c r="G8946" s="4" t="s">
        <v>7</v>
      </c>
      <c r="H8946" s="4" t="s">
        <v>7</v>
      </c>
      <c r="I8946" s="4" t="s">
        <v>7</v>
      </c>
      <c r="J8946" s="4" t="s">
        <v>14</v>
      </c>
      <c r="K8946" s="4" t="s">
        <v>79</v>
      </c>
      <c r="L8946" s="4" t="s">
        <v>7</v>
      </c>
      <c r="M8946" s="4" t="s">
        <v>7</v>
      </c>
      <c r="N8946" s="4" t="s">
        <v>7</v>
      </c>
      <c r="O8946" s="4" t="s">
        <v>14</v>
      </c>
      <c r="P8946" s="4" t="s">
        <v>79</v>
      </c>
      <c r="Q8946" s="4" t="s">
        <v>7</v>
      </c>
      <c r="R8946" s="4" t="s">
        <v>7</v>
      </c>
    </row>
    <row r="8947" spans="1:9">
      <c r="A8947" t="n">
        <v>90315</v>
      </c>
      <c r="B8947" s="39" t="n">
        <v>26</v>
      </c>
      <c r="C8947" s="7" t="n">
        <v>9</v>
      </c>
      <c r="D8947" s="7" t="n">
        <v>17</v>
      </c>
      <c r="E8947" s="7" t="n">
        <v>60536</v>
      </c>
      <c r="F8947" s="7" t="s">
        <v>749</v>
      </c>
      <c r="G8947" s="7" t="n">
        <v>2</v>
      </c>
      <c r="H8947" s="7" t="n">
        <v>3</v>
      </c>
      <c r="I8947" s="7" t="n">
        <v>17</v>
      </c>
      <c r="J8947" s="7" t="n">
        <v>60537</v>
      </c>
      <c r="K8947" s="7" t="s">
        <v>750</v>
      </c>
      <c r="L8947" s="7" t="n">
        <v>2</v>
      </c>
      <c r="M8947" s="7" t="n">
        <v>3</v>
      </c>
      <c r="N8947" s="7" t="n">
        <v>17</v>
      </c>
      <c r="O8947" s="7" t="n">
        <v>60538</v>
      </c>
      <c r="P8947" s="7" t="s">
        <v>751</v>
      </c>
      <c r="Q8947" s="7" t="n">
        <v>2</v>
      </c>
      <c r="R8947" s="7" t="n">
        <v>0</v>
      </c>
    </row>
    <row r="8948" spans="1:9">
      <c r="A8948" t="s">
        <v>4</v>
      </c>
      <c r="B8948" s="4" t="s">
        <v>5</v>
      </c>
    </row>
    <row r="8949" spans="1:9">
      <c r="A8949" t="n">
        <v>90611</v>
      </c>
      <c r="B8949" s="40" t="n">
        <v>28</v>
      </c>
    </row>
    <row r="8950" spans="1:9">
      <c r="A8950" t="s">
        <v>4</v>
      </c>
      <c r="B8950" s="4" t="s">
        <v>5</v>
      </c>
      <c r="C8950" s="4" t="s">
        <v>7</v>
      </c>
      <c r="D8950" s="4" t="s">
        <v>11</v>
      </c>
      <c r="E8950" s="4" t="s">
        <v>11</v>
      </c>
      <c r="F8950" s="4" t="s">
        <v>7</v>
      </c>
    </row>
    <row r="8951" spans="1:9">
      <c r="A8951" t="n">
        <v>90612</v>
      </c>
      <c r="B8951" s="43" t="n">
        <v>25</v>
      </c>
      <c r="C8951" s="7" t="n">
        <v>1</v>
      </c>
      <c r="D8951" s="7" t="n">
        <v>60</v>
      </c>
      <c r="E8951" s="7" t="n">
        <v>640</v>
      </c>
      <c r="F8951" s="7" t="n">
        <v>2</v>
      </c>
    </row>
    <row r="8952" spans="1:9">
      <c r="A8952" t="s">
        <v>4</v>
      </c>
      <c r="B8952" s="4" t="s">
        <v>5</v>
      </c>
      <c r="C8952" s="4" t="s">
        <v>7</v>
      </c>
      <c r="D8952" s="4" t="s">
        <v>11</v>
      </c>
      <c r="E8952" s="4" t="s">
        <v>8</v>
      </c>
    </row>
    <row r="8953" spans="1:9">
      <c r="A8953" t="n">
        <v>90619</v>
      </c>
      <c r="B8953" s="38" t="n">
        <v>51</v>
      </c>
      <c r="C8953" s="7" t="n">
        <v>4</v>
      </c>
      <c r="D8953" s="7" t="n">
        <v>0</v>
      </c>
      <c r="E8953" s="7" t="s">
        <v>78</v>
      </c>
    </row>
    <row r="8954" spans="1:9">
      <c r="A8954" t="s">
        <v>4</v>
      </c>
      <c r="B8954" s="4" t="s">
        <v>5</v>
      </c>
      <c r="C8954" s="4" t="s">
        <v>11</v>
      </c>
    </row>
    <row r="8955" spans="1:9">
      <c r="A8955" t="n">
        <v>90633</v>
      </c>
      <c r="B8955" s="24" t="n">
        <v>16</v>
      </c>
      <c r="C8955" s="7" t="n">
        <v>0</v>
      </c>
    </row>
    <row r="8956" spans="1:9">
      <c r="A8956" t="s">
        <v>4</v>
      </c>
      <c r="B8956" s="4" t="s">
        <v>5</v>
      </c>
      <c r="C8956" s="4" t="s">
        <v>11</v>
      </c>
      <c r="D8956" s="4" t="s">
        <v>7</v>
      </c>
      <c r="E8956" s="4" t="s">
        <v>14</v>
      </c>
      <c r="F8956" s="4" t="s">
        <v>79</v>
      </c>
      <c r="G8956" s="4" t="s">
        <v>7</v>
      </c>
      <c r="H8956" s="4" t="s">
        <v>7</v>
      </c>
      <c r="I8956" s="4" t="s">
        <v>7</v>
      </c>
      <c r="J8956" s="4" t="s">
        <v>14</v>
      </c>
      <c r="K8956" s="4" t="s">
        <v>79</v>
      </c>
      <c r="L8956" s="4" t="s">
        <v>7</v>
      </c>
      <c r="M8956" s="4" t="s">
        <v>7</v>
      </c>
      <c r="N8956" s="4" t="s">
        <v>7</v>
      </c>
      <c r="O8956" s="4" t="s">
        <v>14</v>
      </c>
      <c r="P8956" s="4" t="s">
        <v>79</v>
      </c>
      <c r="Q8956" s="4" t="s">
        <v>7</v>
      </c>
      <c r="R8956" s="4" t="s">
        <v>7</v>
      </c>
      <c r="S8956" s="4" t="s">
        <v>7</v>
      </c>
      <c r="T8956" s="4" t="s">
        <v>14</v>
      </c>
      <c r="U8956" s="4" t="s">
        <v>79</v>
      </c>
      <c r="V8956" s="4" t="s">
        <v>7</v>
      </c>
      <c r="W8956" s="4" t="s">
        <v>7</v>
      </c>
    </row>
    <row r="8957" spans="1:9">
      <c r="A8957" t="n">
        <v>90636</v>
      </c>
      <c r="B8957" s="39" t="n">
        <v>26</v>
      </c>
      <c r="C8957" s="7" t="n">
        <v>0</v>
      </c>
      <c r="D8957" s="7" t="n">
        <v>17</v>
      </c>
      <c r="E8957" s="7" t="n">
        <v>60539</v>
      </c>
      <c r="F8957" s="7" t="s">
        <v>752</v>
      </c>
      <c r="G8957" s="7" t="n">
        <v>2</v>
      </c>
      <c r="H8957" s="7" t="n">
        <v>3</v>
      </c>
      <c r="I8957" s="7" t="n">
        <v>17</v>
      </c>
      <c r="J8957" s="7" t="n">
        <v>60540</v>
      </c>
      <c r="K8957" s="7" t="s">
        <v>753</v>
      </c>
      <c r="L8957" s="7" t="n">
        <v>2</v>
      </c>
      <c r="M8957" s="7" t="n">
        <v>3</v>
      </c>
      <c r="N8957" s="7" t="n">
        <v>17</v>
      </c>
      <c r="O8957" s="7" t="n">
        <v>60307</v>
      </c>
      <c r="P8957" s="7" t="s">
        <v>754</v>
      </c>
      <c r="Q8957" s="7" t="n">
        <v>2</v>
      </c>
      <c r="R8957" s="7" t="n">
        <v>3</v>
      </c>
      <c r="S8957" s="7" t="n">
        <v>17</v>
      </c>
      <c r="T8957" s="7" t="n">
        <v>60308</v>
      </c>
      <c r="U8957" s="7" t="s">
        <v>755</v>
      </c>
      <c r="V8957" s="7" t="n">
        <v>2</v>
      </c>
      <c r="W8957" s="7" t="n">
        <v>0</v>
      </c>
    </row>
    <row r="8958" spans="1:9">
      <c r="A8958" t="s">
        <v>4</v>
      </c>
      <c r="B8958" s="4" t="s">
        <v>5</v>
      </c>
    </row>
    <row r="8959" spans="1:9">
      <c r="A8959" t="n">
        <v>90922</v>
      </c>
      <c r="B8959" s="40" t="n">
        <v>28</v>
      </c>
    </row>
    <row r="8960" spans="1:9">
      <c r="A8960" t="s">
        <v>4</v>
      </c>
      <c r="B8960" s="4" t="s">
        <v>5</v>
      </c>
      <c r="C8960" s="4" t="s">
        <v>7</v>
      </c>
      <c r="D8960" s="4" t="s">
        <v>11</v>
      </c>
      <c r="E8960" s="4" t="s">
        <v>11</v>
      </c>
      <c r="F8960" s="4" t="s">
        <v>7</v>
      </c>
    </row>
    <row r="8961" spans="1:23">
      <c r="A8961" t="n">
        <v>90923</v>
      </c>
      <c r="B8961" s="43" t="n">
        <v>25</v>
      </c>
      <c r="C8961" s="7" t="n">
        <v>1</v>
      </c>
      <c r="D8961" s="7" t="n">
        <v>65535</v>
      </c>
      <c r="E8961" s="7" t="n">
        <v>65535</v>
      </c>
      <c r="F8961" s="7" t="n">
        <v>0</v>
      </c>
    </row>
    <row r="8962" spans="1:23">
      <c r="A8962" t="s">
        <v>4</v>
      </c>
      <c r="B8962" s="4" t="s">
        <v>5</v>
      </c>
      <c r="C8962" s="4" t="s">
        <v>7</v>
      </c>
      <c r="D8962" s="4" t="s">
        <v>11</v>
      </c>
      <c r="E8962" s="4" t="s">
        <v>8</v>
      </c>
    </row>
    <row r="8963" spans="1:23">
      <c r="A8963" t="n">
        <v>90930</v>
      </c>
      <c r="B8963" s="38" t="n">
        <v>51</v>
      </c>
      <c r="C8963" s="7" t="n">
        <v>4</v>
      </c>
      <c r="D8963" s="7" t="n">
        <v>9</v>
      </c>
      <c r="E8963" s="7" t="s">
        <v>260</v>
      </c>
    </row>
    <row r="8964" spans="1:23">
      <c r="A8964" t="s">
        <v>4</v>
      </c>
      <c r="B8964" s="4" t="s">
        <v>5</v>
      </c>
      <c r="C8964" s="4" t="s">
        <v>11</v>
      </c>
    </row>
    <row r="8965" spans="1:23">
      <c r="A8965" t="n">
        <v>90944</v>
      </c>
      <c r="B8965" s="24" t="n">
        <v>16</v>
      </c>
      <c r="C8965" s="7" t="n">
        <v>0</v>
      </c>
    </row>
    <row r="8966" spans="1:23">
      <c r="A8966" t="s">
        <v>4</v>
      </c>
      <c r="B8966" s="4" t="s">
        <v>5</v>
      </c>
      <c r="C8966" s="4" t="s">
        <v>11</v>
      </c>
      <c r="D8966" s="4" t="s">
        <v>7</v>
      </c>
      <c r="E8966" s="4" t="s">
        <v>14</v>
      </c>
      <c r="F8966" s="4" t="s">
        <v>79</v>
      </c>
      <c r="G8966" s="4" t="s">
        <v>7</v>
      </c>
      <c r="H8966" s="4" t="s">
        <v>7</v>
      </c>
    </row>
    <row r="8967" spans="1:23">
      <c r="A8967" t="n">
        <v>90947</v>
      </c>
      <c r="B8967" s="39" t="n">
        <v>26</v>
      </c>
      <c r="C8967" s="7" t="n">
        <v>9</v>
      </c>
      <c r="D8967" s="7" t="n">
        <v>17</v>
      </c>
      <c r="E8967" s="7" t="n">
        <v>60541</v>
      </c>
      <c r="F8967" s="7" t="s">
        <v>756</v>
      </c>
      <c r="G8967" s="7" t="n">
        <v>2</v>
      </c>
      <c r="H8967" s="7" t="n">
        <v>0</v>
      </c>
    </row>
    <row r="8968" spans="1:23">
      <c r="A8968" t="s">
        <v>4</v>
      </c>
      <c r="B8968" s="4" t="s">
        <v>5</v>
      </c>
    </row>
    <row r="8969" spans="1:23">
      <c r="A8969" t="n">
        <v>90984</v>
      </c>
      <c r="B8969" s="40" t="n">
        <v>28</v>
      </c>
    </row>
    <row r="8970" spans="1:23">
      <c r="A8970" t="s">
        <v>4</v>
      </c>
      <c r="B8970" s="4" t="s">
        <v>5</v>
      </c>
      <c r="C8970" s="4" t="s">
        <v>11</v>
      </c>
      <c r="D8970" s="4" t="s">
        <v>7</v>
      </c>
    </row>
    <row r="8971" spans="1:23">
      <c r="A8971" t="n">
        <v>90985</v>
      </c>
      <c r="B8971" s="44" t="n">
        <v>89</v>
      </c>
      <c r="C8971" s="7" t="n">
        <v>65533</v>
      </c>
      <c r="D8971" s="7" t="n">
        <v>1</v>
      </c>
    </row>
    <row r="8972" spans="1:23">
      <c r="A8972" t="s">
        <v>4</v>
      </c>
      <c r="B8972" s="4" t="s">
        <v>5</v>
      </c>
      <c r="C8972" s="4" t="s">
        <v>7</v>
      </c>
      <c r="D8972" s="4" t="s">
        <v>11</v>
      </c>
      <c r="E8972" s="4" t="s">
        <v>13</v>
      </c>
    </row>
    <row r="8973" spans="1:23">
      <c r="A8973" t="n">
        <v>90989</v>
      </c>
      <c r="B8973" s="17" t="n">
        <v>58</v>
      </c>
      <c r="C8973" s="7" t="n">
        <v>101</v>
      </c>
      <c r="D8973" s="7" t="n">
        <v>1000</v>
      </c>
      <c r="E8973" s="7" t="n">
        <v>1</v>
      </c>
    </row>
    <row r="8974" spans="1:23">
      <c r="A8974" t="s">
        <v>4</v>
      </c>
      <c r="B8974" s="4" t="s">
        <v>5</v>
      </c>
      <c r="C8974" s="4" t="s">
        <v>7</v>
      </c>
      <c r="D8974" s="4" t="s">
        <v>11</v>
      </c>
    </row>
    <row r="8975" spans="1:23">
      <c r="A8975" t="n">
        <v>90997</v>
      </c>
      <c r="B8975" s="17" t="n">
        <v>58</v>
      </c>
      <c r="C8975" s="7" t="n">
        <v>254</v>
      </c>
      <c r="D8975" s="7" t="n">
        <v>0</v>
      </c>
    </row>
    <row r="8976" spans="1:23">
      <c r="A8976" t="s">
        <v>4</v>
      </c>
      <c r="B8976" s="4" t="s">
        <v>5</v>
      </c>
      <c r="C8976" s="4" t="s">
        <v>7</v>
      </c>
    </row>
    <row r="8977" spans="1:8">
      <c r="A8977" t="n">
        <v>91001</v>
      </c>
      <c r="B8977" s="31" t="n">
        <v>116</v>
      </c>
      <c r="C8977" s="7" t="n">
        <v>1</v>
      </c>
    </row>
    <row r="8978" spans="1:8">
      <c r="A8978" t="s">
        <v>4</v>
      </c>
      <c r="B8978" s="4" t="s">
        <v>5</v>
      </c>
      <c r="C8978" s="4" t="s">
        <v>7</v>
      </c>
      <c r="D8978" s="4" t="s">
        <v>7</v>
      </c>
      <c r="E8978" s="4" t="s">
        <v>13</v>
      </c>
      <c r="F8978" s="4" t="s">
        <v>13</v>
      </c>
      <c r="G8978" s="4" t="s">
        <v>13</v>
      </c>
      <c r="H8978" s="4" t="s">
        <v>11</v>
      </c>
    </row>
    <row r="8979" spans="1:8">
      <c r="A8979" t="n">
        <v>91003</v>
      </c>
      <c r="B8979" s="35" t="n">
        <v>45</v>
      </c>
      <c r="C8979" s="7" t="n">
        <v>2</v>
      </c>
      <c r="D8979" s="7" t="n">
        <v>3</v>
      </c>
      <c r="E8979" s="7" t="n">
        <v>-1.12999999523163</v>
      </c>
      <c r="F8979" s="7" t="n">
        <v>0.360000014305115</v>
      </c>
      <c r="G8979" s="7" t="n">
        <v>-11.4200000762939</v>
      </c>
      <c r="H8979" s="7" t="n">
        <v>0</v>
      </c>
    </row>
    <row r="8980" spans="1:8">
      <c r="A8980" t="s">
        <v>4</v>
      </c>
      <c r="B8980" s="4" t="s">
        <v>5</v>
      </c>
      <c r="C8980" s="4" t="s">
        <v>7</v>
      </c>
      <c r="D8980" s="4" t="s">
        <v>7</v>
      </c>
      <c r="E8980" s="4" t="s">
        <v>13</v>
      </c>
      <c r="F8980" s="4" t="s">
        <v>13</v>
      </c>
      <c r="G8980" s="4" t="s">
        <v>13</v>
      </c>
      <c r="H8980" s="4" t="s">
        <v>11</v>
      </c>
      <c r="I8980" s="4" t="s">
        <v>7</v>
      </c>
    </row>
    <row r="8981" spans="1:8">
      <c r="A8981" t="n">
        <v>91020</v>
      </c>
      <c r="B8981" s="35" t="n">
        <v>45</v>
      </c>
      <c r="C8981" s="7" t="n">
        <v>4</v>
      </c>
      <c r="D8981" s="7" t="n">
        <v>3</v>
      </c>
      <c r="E8981" s="7" t="n">
        <v>359.609985351563</v>
      </c>
      <c r="F8981" s="7" t="n">
        <v>81.6500015258789</v>
      </c>
      <c r="G8981" s="7" t="n">
        <v>0</v>
      </c>
      <c r="H8981" s="7" t="n">
        <v>0</v>
      </c>
      <c r="I8981" s="7" t="n">
        <v>0</v>
      </c>
    </row>
    <row r="8982" spans="1:8">
      <c r="A8982" t="s">
        <v>4</v>
      </c>
      <c r="B8982" s="4" t="s">
        <v>5</v>
      </c>
      <c r="C8982" s="4" t="s">
        <v>7</v>
      </c>
      <c r="D8982" s="4" t="s">
        <v>7</v>
      </c>
      <c r="E8982" s="4" t="s">
        <v>13</v>
      </c>
      <c r="F8982" s="4" t="s">
        <v>11</v>
      </c>
    </row>
    <row r="8983" spans="1:8">
      <c r="A8983" t="n">
        <v>91038</v>
      </c>
      <c r="B8983" s="35" t="n">
        <v>45</v>
      </c>
      <c r="C8983" s="7" t="n">
        <v>5</v>
      </c>
      <c r="D8983" s="7" t="n">
        <v>3</v>
      </c>
      <c r="E8983" s="7" t="n">
        <v>1.70000004768372</v>
      </c>
      <c r="F8983" s="7" t="n">
        <v>0</v>
      </c>
    </row>
    <row r="8984" spans="1:8">
      <c r="A8984" t="s">
        <v>4</v>
      </c>
      <c r="B8984" s="4" t="s">
        <v>5</v>
      </c>
      <c r="C8984" s="4" t="s">
        <v>7</v>
      </c>
      <c r="D8984" s="4" t="s">
        <v>7</v>
      </c>
      <c r="E8984" s="4" t="s">
        <v>13</v>
      </c>
      <c r="F8984" s="4" t="s">
        <v>11</v>
      </c>
    </row>
    <row r="8985" spans="1:8">
      <c r="A8985" t="n">
        <v>91047</v>
      </c>
      <c r="B8985" s="35" t="n">
        <v>45</v>
      </c>
      <c r="C8985" s="7" t="n">
        <v>11</v>
      </c>
      <c r="D8985" s="7" t="n">
        <v>3</v>
      </c>
      <c r="E8985" s="7" t="n">
        <v>28.7000007629395</v>
      </c>
      <c r="F8985" s="7" t="n">
        <v>0</v>
      </c>
    </row>
    <row r="8986" spans="1:8">
      <c r="A8986" t="s">
        <v>4</v>
      </c>
      <c r="B8986" s="4" t="s">
        <v>5</v>
      </c>
      <c r="C8986" s="4" t="s">
        <v>7</v>
      </c>
      <c r="D8986" s="4" t="s">
        <v>7</v>
      </c>
      <c r="E8986" s="4" t="s">
        <v>13</v>
      </c>
      <c r="F8986" s="4" t="s">
        <v>13</v>
      </c>
      <c r="G8986" s="4" t="s">
        <v>13</v>
      </c>
      <c r="H8986" s="4" t="s">
        <v>11</v>
      </c>
    </row>
    <row r="8987" spans="1:8">
      <c r="A8987" t="n">
        <v>91056</v>
      </c>
      <c r="B8987" s="35" t="n">
        <v>45</v>
      </c>
      <c r="C8987" s="7" t="n">
        <v>2</v>
      </c>
      <c r="D8987" s="7" t="n">
        <v>3</v>
      </c>
      <c r="E8987" s="7" t="n">
        <v>-1.3400000333786</v>
      </c>
      <c r="F8987" s="7" t="n">
        <v>1.53999996185303</v>
      </c>
      <c r="G8987" s="7" t="n">
        <v>-12.2299995422363</v>
      </c>
      <c r="H8987" s="7" t="n">
        <v>8000</v>
      </c>
    </row>
    <row r="8988" spans="1:8">
      <c r="A8988" t="s">
        <v>4</v>
      </c>
      <c r="B8988" s="4" t="s">
        <v>5</v>
      </c>
      <c r="C8988" s="4" t="s">
        <v>7</v>
      </c>
      <c r="D8988" s="4" t="s">
        <v>7</v>
      </c>
      <c r="E8988" s="4" t="s">
        <v>13</v>
      </c>
      <c r="F8988" s="4" t="s">
        <v>13</v>
      </c>
      <c r="G8988" s="4" t="s">
        <v>13</v>
      </c>
      <c r="H8988" s="4" t="s">
        <v>11</v>
      </c>
      <c r="I8988" s="4" t="s">
        <v>7</v>
      </c>
    </row>
    <row r="8989" spans="1:8">
      <c r="A8989" t="n">
        <v>91073</v>
      </c>
      <c r="B8989" s="35" t="n">
        <v>45</v>
      </c>
      <c r="C8989" s="7" t="n">
        <v>4</v>
      </c>
      <c r="D8989" s="7" t="n">
        <v>3</v>
      </c>
      <c r="E8989" s="7" t="n">
        <v>328.010009765625</v>
      </c>
      <c r="F8989" s="7" t="n">
        <v>17.1599998474121</v>
      </c>
      <c r="G8989" s="7" t="n">
        <v>0</v>
      </c>
      <c r="H8989" s="7" t="n">
        <v>8000</v>
      </c>
      <c r="I8989" s="7" t="n">
        <v>0</v>
      </c>
    </row>
    <row r="8990" spans="1:8">
      <c r="A8990" t="s">
        <v>4</v>
      </c>
      <c r="B8990" s="4" t="s">
        <v>5</v>
      </c>
      <c r="C8990" s="4" t="s">
        <v>11</v>
      </c>
    </row>
    <row r="8991" spans="1:8">
      <c r="A8991" t="n">
        <v>91091</v>
      </c>
      <c r="B8991" s="24" t="n">
        <v>16</v>
      </c>
      <c r="C8991" s="7" t="n">
        <v>6000</v>
      </c>
    </row>
    <row r="8992" spans="1:8">
      <c r="A8992" t="s">
        <v>4</v>
      </c>
      <c r="B8992" s="4" t="s">
        <v>5</v>
      </c>
      <c r="C8992" s="4" t="s">
        <v>7</v>
      </c>
      <c r="D8992" s="4" t="s">
        <v>11</v>
      </c>
      <c r="E8992" s="4" t="s">
        <v>7</v>
      </c>
    </row>
    <row r="8993" spans="1:9">
      <c r="A8993" t="n">
        <v>91094</v>
      </c>
      <c r="B8993" s="36" t="n">
        <v>49</v>
      </c>
      <c r="C8993" s="7" t="n">
        <v>1</v>
      </c>
      <c r="D8993" s="7" t="n">
        <v>4000</v>
      </c>
      <c r="E8993" s="7" t="n">
        <v>0</v>
      </c>
    </row>
    <row r="8994" spans="1:9">
      <c r="A8994" t="s">
        <v>4</v>
      </c>
      <c r="B8994" s="4" t="s">
        <v>5</v>
      </c>
      <c r="C8994" s="4" t="s">
        <v>7</v>
      </c>
      <c r="D8994" s="4" t="s">
        <v>11</v>
      </c>
      <c r="E8994" s="4" t="s">
        <v>11</v>
      </c>
    </row>
    <row r="8995" spans="1:9">
      <c r="A8995" t="n">
        <v>91099</v>
      </c>
      <c r="B8995" s="14" t="n">
        <v>50</v>
      </c>
      <c r="C8995" s="7" t="n">
        <v>1</v>
      </c>
      <c r="D8995" s="7" t="n">
        <v>8040</v>
      </c>
      <c r="E8995" s="7" t="n">
        <v>2000</v>
      </c>
    </row>
    <row r="8996" spans="1:9">
      <c r="A8996" t="s">
        <v>4</v>
      </c>
      <c r="B8996" s="4" t="s">
        <v>5</v>
      </c>
      <c r="C8996" s="4" t="s">
        <v>7</v>
      </c>
      <c r="D8996" s="4" t="s">
        <v>11</v>
      </c>
      <c r="E8996" s="4" t="s">
        <v>13</v>
      </c>
    </row>
    <row r="8997" spans="1:9">
      <c r="A8997" t="n">
        <v>91105</v>
      </c>
      <c r="B8997" s="17" t="n">
        <v>58</v>
      </c>
      <c r="C8997" s="7" t="n">
        <v>0</v>
      </c>
      <c r="D8997" s="7" t="n">
        <v>2000</v>
      </c>
      <c r="E8997" s="7" t="n">
        <v>1</v>
      </c>
    </row>
    <row r="8998" spans="1:9">
      <c r="A8998" t="s">
        <v>4</v>
      </c>
      <c r="B8998" s="4" t="s">
        <v>5</v>
      </c>
      <c r="C8998" s="4" t="s">
        <v>7</v>
      </c>
      <c r="D8998" s="4" t="s">
        <v>11</v>
      </c>
    </row>
    <row r="8999" spans="1:9">
      <c r="A8999" t="n">
        <v>91113</v>
      </c>
      <c r="B8999" s="17" t="n">
        <v>58</v>
      </c>
      <c r="C8999" s="7" t="n">
        <v>255</v>
      </c>
      <c r="D8999" s="7" t="n">
        <v>0</v>
      </c>
    </row>
    <row r="9000" spans="1:9">
      <c r="A9000" t="s">
        <v>4</v>
      </c>
      <c r="B9000" s="4" t="s">
        <v>5</v>
      </c>
      <c r="C9000" s="4" t="s">
        <v>7</v>
      </c>
      <c r="D9000" s="4" t="s">
        <v>7</v>
      </c>
    </row>
    <row r="9001" spans="1:9">
      <c r="A9001" t="n">
        <v>91117</v>
      </c>
      <c r="B9001" s="36" t="n">
        <v>49</v>
      </c>
      <c r="C9001" s="7" t="n">
        <v>2</v>
      </c>
      <c r="D9001" s="7" t="n">
        <v>0</v>
      </c>
    </row>
    <row r="9002" spans="1:9">
      <c r="A9002" t="s">
        <v>4</v>
      </c>
      <c r="B9002" s="4" t="s">
        <v>5</v>
      </c>
      <c r="C9002" s="4" t="s">
        <v>7</v>
      </c>
      <c r="D9002" s="4" t="s">
        <v>11</v>
      </c>
      <c r="E9002" s="4" t="s">
        <v>13</v>
      </c>
      <c r="F9002" s="4" t="s">
        <v>11</v>
      </c>
      <c r="G9002" s="4" t="s">
        <v>14</v>
      </c>
      <c r="H9002" s="4" t="s">
        <v>14</v>
      </c>
      <c r="I9002" s="4" t="s">
        <v>11</v>
      </c>
      <c r="J9002" s="4" t="s">
        <v>11</v>
      </c>
      <c r="K9002" s="4" t="s">
        <v>14</v>
      </c>
      <c r="L9002" s="4" t="s">
        <v>14</v>
      </c>
      <c r="M9002" s="4" t="s">
        <v>14</v>
      </c>
      <c r="N9002" s="4" t="s">
        <v>14</v>
      </c>
      <c r="O9002" s="4" t="s">
        <v>8</v>
      </c>
    </row>
    <row r="9003" spans="1:9">
      <c r="A9003" t="n">
        <v>91120</v>
      </c>
      <c r="B9003" s="14" t="n">
        <v>50</v>
      </c>
      <c r="C9003" s="7" t="n">
        <v>0</v>
      </c>
      <c r="D9003" s="7" t="n">
        <v>12101</v>
      </c>
      <c r="E9003" s="7" t="n">
        <v>1</v>
      </c>
      <c r="F9003" s="7" t="n">
        <v>0</v>
      </c>
      <c r="G9003" s="7" t="n">
        <v>0</v>
      </c>
      <c r="H9003" s="7" t="n">
        <v>0</v>
      </c>
      <c r="I9003" s="7" t="n">
        <v>0</v>
      </c>
      <c r="J9003" s="7" t="n">
        <v>65533</v>
      </c>
      <c r="K9003" s="7" t="n">
        <v>0</v>
      </c>
      <c r="L9003" s="7" t="n">
        <v>0</v>
      </c>
      <c r="M9003" s="7" t="n">
        <v>0</v>
      </c>
      <c r="N9003" s="7" t="n">
        <v>0</v>
      </c>
      <c r="O9003" s="7" t="s">
        <v>17</v>
      </c>
    </row>
    <row r="9004" spans="1:9">
      <c r="A9004" t="s">
        <v>4</v>
      </c>
      <c r="B9004" s="4" t="s">
        <v>5</v>
      </c>
      <c r="C9004" s="4" t="s">
        <v>7</v>
      </c>
      <c r="D9004" s="4" t="s">
        <v>11</v>
      </c>
      <c r="E9004" s="4" t="s">
        <v>11</v>
      </c>
      <c r="F9004" s="4" t="s">
        <v>11</v>
      </c>
      <c r="G9004" s="4" t="s">
        <v>11</v>
      </c>
      <c r="H9004" s="4" t="s">
        <v>7</v>
      </c>
    </row>
    <row r="9005" spans="1:9">
      <c r="A9005" t="n">
        <v>91159</v>
      </c>
      <c r="B9005" s="43" t="n">
        <v>25</v>
      </c>
      <c r="C9005" s="7" t="n">
        <v>5</v>
      </c>
      <c r="D9005" s="7" t="n">
        <v>65535</v>
      </c>
      <c r="E9005" s="7" t="n">
        <v>65535</v>
      </c>
      <c r="F9005" s="7" t="n">
        <v>65535</v>
      </c>
      <c r="G9005" s="7" t="n">
        <v>65535</v>
      </c>
      <c r="H9005" s="7" t="n">
        <v>0</v>
      </c>
    </row>
    <row r="9006" spans="1:9">
      <c r="A9006" t="s">
        <v>4</v>
      </c>
      <c r="B9006" s="4" t="s">
        <v>5</v>
      </c>
      <c r="C9006" s="4" t="s">
        <v>11</v>
      </c>
      <c r="D9006" s="4" t="s">
        <v>7</v>
      </c>
      <c r="E9006" s="4" t="s">
        <v>7</v>
      </c>
      <c r="F9006" s="4" t="s">
        <v>79</v>
      </c>
      <c r="G9006" s="4" t="s">
        <v>7</v>
      </c>
      <c r="H9006" s="4" t="s">
        <v>7</v>
      </c>
    </row>
    <row r="9007" spans="1:9">
      <c r="A9007" t="n">
        <v>91170</v>
      </c>
      <c r="B9007" s="58" t="n">
        <v>24</v>
      </c>
      <c r="C9007" s="7" t="n">
        <v>65533</v>
      </c>
      <c r="D9007" s="7" t="n">
        <v>11</v>
      </c>
      <c r="E9007" s="7" t="n">
        <v>6</v>
      </c>
      <c r="F9007" s="7" t="s">
        <v>757</v>
      </c>
      <c r="G9007" s="7" t="n">
        <v>2</v>
      </c>
      <c r="H9007" s="7" t="n">
        <v>0</v>
      </c>
    </row>
    <row r="9008" spans="1:9">
      <c r="A9008" t="s">
        <v>4</v>
      </c>
      <c r="B9008" s="4" t="s">
        <v>5</v>
      </c>
    </row>
    <row r="9009" spans="1:15">
      <c r="A9009" t="n">
        <v>91213</v>
      </c>
      <c r="B9009" s="40" t="n">
        <v>28</v>
      </c>
    </row>
    <row r="9010" spans="1:15">
      <c r="A9010" t="s">
        <v>4</v>
      </c>
      <c r="B9010" s="4" t="s">
        <v>5</v>
      </c>
      <c r="C9010" s="4" t="s">
        <v>7</v>
      </c>
    </row>
    <row r="9011" spans="1:15">
      <c r="A9011" t="n">
        <v>91214</v>
      </c>
      <c r="B9011" s="61" t="n">
        <v>27</v>
      </c>
      <c r="C9011" s="7" t="n">
        <v>0</v>
      </c>
    </row>
    <row r="9012" spans="1:15">
      <c r="A9012" t="s">
        <v>4</v>
      </c>
      <c r="B9012" s="4" t="s">
        <v>5</v>
      </c>
      <c r="C9012" s="4" t="s">
        <v>7</v>
      </c>
    </row>
    <row r="9013" spans="1:15">
      <c r="A9013" t="n">
        <v>91216</v>
      </c>
      <c r="B9013" s="61" t="n">
        <v>27</v>
      </c>
      <c r="C9013" s="7" t="n">
        <v>1</v>
      </c>
    </row>
    <row r="9014" spans="1:15">
      <c r="A9014" t="s">
        <v>4</v>
      </c>
      <c r="B9014" s="4" t="s">
        <v>5</v>
      </c>
      <c r="C9014" s="4" t="s">
        <v>7</v>
      </c>
      <c r="D9014" s="4" t="s">
        <v>11</v>
      </c>
      <c r="E9014" s="4" t="s">
        <v>11</v>
      </c>
      <c r="F9014" s="4" t="s">
        <v>11</v>
      </c>
      <c r="G9014" s="4" t="s">
        <v>11</v>
      </c>
      <c r="H9014" s="4" t="s">
        <v>7</v>
      </c>
    </row>
    <row r="9015" spans="1:15">
      <c r="A9015" t="n">
        <v>91218</v>
      </c>
      <c r="B9015" s="43" t="n">
        <v>25</v>
      </c>
      <c r="C9015" s="7" t="n">
        <v>5</v>
      </c>
      <c r="D9015" s="7" t="n">
        <v>65535</v>
      </c>
      <c r="E9015" s="7" t="n">
        <v>65535</v>
      </c>
      <c r="F9015" s="7" t="n">
        <v>65535</v>
      </c>
      <c r="G9015" s="7" t="n">
        <v>65535</v>
      </c>
      <c r="H9015" s="7" t="n">
        <v>0</v>
      </c>
    </row>
    <row r="9016" spans="1:15">
      <c r="A9016" t="s">
        <v>4</v>
      </c>
      <c r="B9016" s="4" t="s">
        <v>5</v>
      </c>
      <c r="C9016" s="4" t="s">
        <v>11</v>
      </c>
    </row>
    <row r="9017" spans="1:15">
      <c r="A9017" t="n">
        <v>91229</v>
      </c>
      <c r="B9017" s="24" t="n">
        <v>16</v>
      </c>
      <c r="C9017" s="7" t="n">
        <v>300</v>
      </c>
    </row>
    <row r="9018" spans="1:15">
      <c r="A9018" t="s">
        <v>4</v>
      </c>
      <c r="B9018" s="4" t="s">
        <v>5</v>
      </c>
      <c r="C9018" s="4" t="s">
        <v>7</v>
      </c>
      <c r="D9018" s="4" t="s">
        <v>11</v>
      </c>
      <c r="E9018" s="4" t="s">
        <v>11</v>
      </c>
      <c r="F9018" s="4" t="s">
        <v>11</v>
      </c>
      <c r="G9018" s="4" t="s">
        <v>14</v>
      </c>
    </row>
    <row r="9019" spans="1:15">
      <c r="A9019" t="n">
        <v>91232</v>
      </c>
      <c r="B9019" s="57" t="n">
        <v>95</v>
      </c>
      <c r="C9019" s="7" t="n">
        <v>6</v>
      </c>
      <c r="D9019" s="7" t="n">
        <v>0</v>
      </c>
      <c r="E9019" s="7" t="n">
        <v>9</v>
      </c>
      <c r="F9019" s="7" t="n">
        <v>600</v>
      </c>
      <c r="G9019" s="7" t="n">
        <v>0</v>
      </c>
    </row>
    <row r="9020" spans="1:15">
      <c r="A9020" t="s">
        <v>4</v>
      </c>
      <c r="B9020" s="4" t="s">
        <v>5</v>
      </c>
      <c r="C9020" s="4" t="s">
        <v>7</v>
      </c>
      <c r="D9020" s="4" t="s">
        <v>11</v>
      </c>
    </row>
    <row r="9021" spans="1:15">
      <c r="A9021" t="n">
        <v>91244</v>
      </c>
      <c r="B9021" s="57" t="n">
        <v>95</v>
      </c>
      <c r="C9021" s="7" t="n">
        <v>7</v>
      </c>
      <c r="D9021" s="7" t="n">
        <v>0</v>
      </c>
    </row>
    <row r="9022" spans="1:15">
      <c r="A9022" t="s">
        <v>4</v>
      </c>
      <c r="B9022" s="4" t="s">
        <v>5</v>
      </c>
      <c r="C9022" s="4" t="s">
        <v>7</v>
      </c>
      <c r="D9022" s="4" t="s">
        <v>11</v>
      </c>
    </row>
    <row r="9023" spans="1:15">
      <c r="A9023" t="n">
        <v>91248</v>
      </c>
      <c r="B9023" s="57" t="n">
        <v>95</v>
      </c>
      <c r="C9023" s="7" t="n">
        <v>9</v>
      </c>
      <c r="D9023" s="7" t="n">
        <v>0</v>
      </c>
    </row>
    <row r="9024" spans="1:15">
      <c r="A9024" t="s">
        <v>4</v>
      </c>
      <c r="B9024" s="4" t="s">
        <v>5</v>
      </c>
      <c r="C9024" s="4" t="s">
        <v>7</v>
      </c>
      <c r="D9024" s="4" t="s">
        <v>11</v>
      </c>
    </row>
    <row r="9025" spans="1:8">
      <c r="A9025" t="n">
        <v>91252</v>
      </c>
      <c r="B9025" s="57" t="n">
        <v>95</v>
      </c>
      <c r="C9025" s="7" t="n">
        <v>8</v>
      </c>
      <c r="D9025" s="7" t="n">
        <v>0</v>
      </c>
    </row>
    <row r="9026" spans="1:8">
      <c r="A9026" t="s">
        <v>4</v>
      </c>
      <c r="B9026" s="4" t="s">
        <v>5</v>
      </c>
      <c r="C9026" s="4" t="s">
        <v>11</v>
      </c>
    </row>
    <row r="9027" spans="1:8">
      <c r="A9027" t="n">
        <v>91256</v>
      </c>
      <c r="B9027" s="24" t="n">
        <v>16</v>
      </c>
      <c r="C9027" s="7" t="n">
        <v>500</v>
      </c>
    </row>
    <row r="9028" spans="1:8">
      <c r="A9028" t="s">
        <v>4</v>
      </c>
      <c r="B9028" s="4" t="s">
        <v>5</v>
      </c>
      <c r="C9028" s="4" t="s">
        <v>11</v>
      </c>
    </row>
    <row r="9029" spans="1:8">
      <c r="A9029" t="n">
        <v>91259</v>
      </c>
      <c r="B9029" s="24" t="n">
        <v>16</v>
      </c>
      <c r="C9029" s="7" t="n">
        <v>300</v>
      </c>
    </row>
    <row r="9030" spans="1:8">
      <c r="A9030" t="s">
        <v>4</v>
      </c>
      <c r="B9030" s="4" t="s">
        <v>5</v>
      </c>
      <c r="C9030" s="4" t="s">
        <v>7</v>
      </c>
      <c r="D9030" s="4" t="s">
        <v>7</v>
      </c>
      <c r="E9030" s="4" t="s">
        <v>7</v>
      </c>
      <c r="F9030" s="4" t="s">
        <v>13</v>
      </c>
      <c r="G9030" s="4" t="s">
        <v>13</v>
      </c>
      <c r="H9030" s="4" t="s">
        <v>13</v>
      </c>
      <c r="I9030" s="4" t="s">
        <v>13</v>
      </c>
      <c r="J9030" s="4" t="s">
        <v>13</v>
      </c>
    </row>
    <row r="9031" spans="1:8">
      <c r="A9031" t="n">
        <v>91262</v>
      </c>
      <c r="B9031" s="26" t="n">
        <v>76</v>
      </c>
      <c r="C9031" s="7" t="n">
        <v>0</v>
      </c>
      <c r="D9031" s="7" t="n">
        <v>3</v>
      </c>
      <c r="E9031" s="7" t="n">
        <v>0</v>
      </c>
      <c r="F9031" s="7" t="n">
        <v>1</v>
      </c>
      <c r="G9031" s="7" t="n">
        <v>1</v>
      </c>
      <c r="H9031" s="7" t="n">
        <v>1</v>
      </c>
      <c r="I9031" s="7" t="n">
        <v>1</v>
      </c>
      <c r="J9031" s="7" t="n">
        <v>1000</v>
      </c>
    </row>
    <row r="9032" spans="1:8">
      <c r="A9032" t="s">
        <v>4</v>
      </c>
      <c r="B9032" s="4" t="s">
        <v>5</v>
      </c>
      <c r="C9032" s="4" t="s">
        <v>7</v>
      </c>
      <c r="D9032" s="4" t="s">
        <v>7</v>
      </c>
    </row>
    <row r="9033" spans="1:8">
      <c r="A9033" t="n">
        <v>91286</v>
      </c>
      <c r="B9033" s="42" t="n">
        <v>77</v>
      </c>
      <c r="C9033" s="7" t="n">
        <v>0</v>
      </c>
      <c r="D9033" s="7" t="n">
        <v>3</v>
      </c>
    </row>
    <row r="9034" spans="1:8">
      <c r="A9034" t="s">
        <v>4</v>
      </c>
      <c r="B9034" s="4" t="s">
        <v>5</v>
      </c>
      <c r="C9034" s="4" t="s">
        <v>11</v>
      </c>
    </row>
    <row r="9035" spans="1:8">
      <c r="A9035" t="n">
        <v>91289</v>
      </c>
      <c r="B9035" s="24" t="n">
        <v>16</v>
      </c>
      <c r="C9035" s="7" t="n">
        <v>2500</v>
      </c>
    </row>
    <row r="9036" spans="1:8">
      <c r="A9036" t="s">
        <v>4</v>
      </c>
      <c r="B9036" s="4" t="s">
        <v>5</v>
      </c>
      <c r="C9036" s="4" t="s">
        <v>7</v>
      </c>
      <c r="D9036" s="4" t="s">
        <v>7</v>
      </c>
      <c r="E9036" s="4" t="s">
        <v>7</v>
      </c>
      <c r="F9036" s="4" t="s">
        <v>13</v>
      </c>
      <c r="G9036" s="4" t="s">
        <v>13</v>
      </c>
      <c r="H9036" s="4" t="s">
        <v>13</v>
      </c>
      <c r="I9036" s="4" t="s">
        <v>13</v>
      </c>
      <c r="J9036" s="4" t="s">
        <v>13</v>
      </c>
    </row>
    <row r="9037" spans="1:8">
      <c r="A9037" t="n">
        <v>91292</v>
      </c>
      <c r="B9037" s="26" t="n">
        <v>76</v>
      </c>
      <c r="C9037" s="7" t="n">
        <v>0</v>
      </c>
      <c r="D9037" s="7" t="n">
        <v>3</v>
      </c>
      <c r="E9037" s="7" t="n">
        <v>0</v>
      </c>
      <c r="F9037" s="7" t="n">
        <v>1</v>
      </c>
      <c r="G9037" s="7" t="n">
        <v>1</v>
      </c>
      <c r="H9037" s="7" t="n">
        <v>1</v>
      </c>
      <c r="I9037" s="7" t="n">
        <v>0</v>
      </c>
      <c r="J9037" s="7" t="n">
        <v>1000</v>
      </c>
    </row>
    <row r="9038" spans="1:8">
      <c r="A9038" t="s">
        <v>4</v>
      </c>
      <c r="B9038" s="4" t="s">
        <v>5</v>
      </c>
      <c r="C9038" s="4" t="s">
        <v>7</v>
      </c>
      <c r="D9038" s="4" t="s">
        <v>7</v>
      </c>
    </row>
    <row r="9039" spans="1:8">
      <c r="A9039" t="n">
        <v>91316</v>
      </c>
      <c r="B9039" s="42" t="n">
        <v>77</v>
      </c>
      <c r="C9039" s="7" t="n">
        <v>0</v>
      </c>
      <c r="D9039" s="7" t="n">
        <v>3</v>
      </c>
    </row>
    <row r="9040" spans="1:8">
      <c r="A9040" t="s">
        <v>4</v>
      </c>
      <c r="B9040" s="4" t="s">
        <v>5</v>
      </c>
      <c r="C9040" s="4" t="s">
        <v>7</v>
      </c>
    </row>
    <row r="9041" spans="1:10">
      <c r="A9041" t="n">
        <v>91319</v>
      </c>
      <c r="B9041" s="56" t="n">
        <v>78</v>
      </c>
      <c r="C9041" s="7" t="n">
        <v>255</v>
      </c>
    </row>
    <row r="9042" spans="1:10">
      <c r="A9042" t="s">
        <v>4</v>
      </c>
      <c r="B9042" s="4" t="s">
        <v>5</v>
      </c>
      <c r="C9042" s="4" t="s">
        <v>11</v>
      </c>
    </row>
    <row r="9043" spans="1:10">
      <c r="A9043" t="n">
        <v>91321</v>
      </c>
      <c r="B9043" s="62" t="n">
        <v>12</v>
      </c>
      <c r="C9043" s="7" t="n">
        <v>6767</v>
      </c>
    </row>
    <row r="9044" spans="1:10">
      <c r="A9044" t="s">
        <v>4</v>
      </c>
      <c r="B9044" s="4" t="s">
        <v>5</v>
      </c>
      <c r="C9044" s="4" t="s">
        <v>7</v>
      </c>
      <c r="D9044" s="4" t="s">
        <v>11</v>
      </c>
      <c r="E9044" s="4" t="s">
        <v>7</v>
      </c>
    </row>
    <row r="9045" spans="1:10">
      <c r="A9045" t="n">
        <v>91324</v>
      </c>
      <c r="B9045" s="30" t="n">
        <v>36</v>
      </c>
      <c r="C9045" s="7" t="n">
        <v>9</v>
      </c>
      <c r="D9045" s="7" t="n">
        <v>0</v>
      </c>
      <c r="E9045" s="7" t="n">
        <v>0</v>
      </c>
    </row>
    <row r="9046" spans="1:10">
      <c r="A9046" t="s">
        <v>4</v>
      </c>
      <c r="B9046" s="4" t="s">
        <v>5</v>
      </c>
      <c r="C9046" s="4" t="s">
        <v>7</v>
      </c>
      <c r="D9046" s="4" t="s">
        <v>11</v>
      </c>
      <c r="E9046" s="4" t="s">
        <v>7</v>
      </c>
    </row>
    <row r="9047" spans="1:10">
      <c r="A9047" t="n">
        <v>91329</v>
      </c>
      <c r="B9047" s="30" t="n">
        <v>36</v>
      </c>
      <c r="C9047" s="7" t="n">
        <v>9</v>
      </c>
      <c r="D9047" s="7" t="n">
        <v>9</v>
      </c>
      <c r="E9047" s="7" t="n">
        <v>0</v>
      </c>
    </row>
    <row r="9048" spans="1:10">
      <c r="A9048" t="s">
        <v>4</v>
      </c>
      <c r="B9048" s="4" t="s">
        <v>5</v>
      </c>
      <c r="C9048" s="4" t="s">
        <v>14</v>
      </c>
    </row>
    <row r="9049" spans="1:10">
      <c r="A9049" t="n">
        <v>91334</v>
      </c>
      <c r="B9049" s="37" t="n">
        <v>15</v>
      </c>
      <c r="C9049" s="7" t="n">
        <v>1024</v>
      </c>
    </row>
    <row r="9050" spans="1:10">
      <c r="A9050" t="s">
        <v>4</v>
      </c>
      <c r="B9050" s="4" t="s">
        <v>5</v>
      </c>
      <c r="C9050" s="4" t="s">
        <v>7</v>
      </c>
      <c r="D9050" s="4" t="s">
        <v>11</v>
      </c>
    </row>
    <row r="9051" spans="1:10">
      <c r="A9051" t="n">
        <v>91339</v>
      </c>
      <c r="B9051" s="8" t="n">
        <v>162</v>
      </c>
      <c r="C9051" s="7" t="n">
        <v>1</v>
      </c>
      <c r="D9051" s="7" t="n">
        <v>0</v>
      </c>
    </row>
    <row r="9052" spans="1:10">
      <c r="A9052" t="s">
        <v>4</v>
      </c>
      <c r="B9052" s="4" t="s">
        <v>5</v>
      </c>
    </row>
    <row r="9053" spans="1:10">
      <c r="A9053" t="n">
        <v>91343</v>
      </c>
      <c r="B9053" s="5" t="n">
        <v>1</v>
      </c>
    </row>
    <row r="9054" spans="1:10" s="3" customFormat="1" customHeight="0">
      <c r="A9054" s="3" t="s">
        <v>2</v>
      </c>
      <c r="B9054" s="3" t="s">
        <v>758</v>
      </c>
    </row>
    <row r="9055" spans="1:10">
      <c r="A9055" t="s">
        <v>4</v>
      </c>
      <c r="B9055" s="4" t="s">
        <v>5</v>
      </c>
      <c r="C9055" s="4" t="s">
        <v>7</v>
      </c>
      <c r="D9055" s="4" t="s">
        <v>7</v>
      </c>
      <c r="E9055" s="4" t="s">
        <v>7</v>
      </c>
      <c r="F9055" s="4" t="s">
        <v>7</v>
      </c>
    </row>
    <row r="9056" spans="1:10">
      <c r="A9056" t="n">
        <v>91344</v>
      </c>
      <c r="B9056" s="9" t="n">
        <v>14</v>
      </c>
      <c r="C9056" s="7" t="n">
        <v>2</v>
      </c>
      <c r="D9056" s="7" t="n">
        <v>0</v>
      </c>
      <c r="E9056" s="7" t="n">
        <v>0</v>
      </c>
      <c r="F9056" s="7" t="n">
        <v>0</v>
      </c>
    </row>
    <row r="9057" spans="1:6">
      <c r="A9057" t="s">
        <v>4</v>
      </c>
      <c r="B9057" s="4" t="s">
        <v>5</v>
      </c>
      <c r="C9057" s="4" t="s">
        <v>7</v>
      </c>
      <c r="D9057" s="16" t="s">
        <v>21</v>
      </c>
      <c r="E9057" s="4" t="s">
        <v>5</v>
      </c>
      <c r="F9057" s="4" t="s">
        <v>7</v>
      </c>
      <c r="G9057" s="4" t="s">
        <v>11</v>
      </c>
      <c r="H9057" s="16" t="s">
        <v>22</v>
      </c>
      <c r="I9057" s="4" t="s">
        <v>7</v>
      </c>
      <c r="J9057" s="4" t="s">
        <v>14</v>
      </c>
      <c r="K9057" s="4" t="s">
        <v>7</v>
      </c>
      <c r="L9057" s="4" t="s">
        <v>7</v>
      </c>
      <c r="M9057" s="16" t="s">
        <v>21</v>
      </c>
      <c r="N9057" s="4" t="s">
        <v>5</v>
      </c>
      <c r="O9057" s="4" t="s">
        <v>7</v>
      </c>
      <c r="P9057" s="4" t="s">
        <v>11</v>
      </c>
      <c r="Q9057" s="16" t="s">
        <v>22</v>
      </c>
      <c r="R9057" s="4" t="s">
        <v>7</v>
      </c>
      <c r="S9057" s="4" t="s">
        <v>14</v>
      </c>
      <c r="T9057" s="4" t="s">
        <v>7</v>
      </c>
      <c r="U9057" s="4" t="s">
        <v>7</v>
      </c>
      <c r="V9057" s="4" t="s">
        <v>7</v>
      </c>
      <c r="W9057" s="4" t="s">
        <v>12</v>
      </c>
    </row>
    <row r="9058" spans="1:6">
      <c r="A9058" t="n">
        <v>91349</v>
      </c>
      <c r="B9058" s="11" t="n">
        <v>5</v>
      </c>
      <c r="C9058" s="7" t="n">
        <v>28</v>
      </c>
      <c r="D9058" s="16" t="s">
        <v>3</v>
      </c>
      <c r="E9058" s="8" t="n">
        <v>162</v>
      </c>
      <c r="F9058" s="7" t="n">
        <v>3</v>
      </c>
      <c r="G9058" s="7" t="n">
        <v>4257</v>
      </c>
      <c r="H9058" s="16" t="s">
        <v>3</v>
      </c>
      <c r="I9058" s="7" t="n">
        <v>0</v>
      </c>
      <c r="J9058" s="7" t="n">
        <v>1</v>
      </c>
      <c r="K9058" s="7" t="n">
        <v>2</v>
      </c>
      <c r="L9058" s="7" t="n">
        <v>28</v>
      </c>
      <c r="M9058" s="16" t="s">
        <v>3</v>
      </c>
      <c r="N9058" s="8" t="n">
        <v>162</v>
      </c>
      <c r="O9058" s="7" t="n">
        <v>3</v>
      </c>
      <c r="P9058" s="7" t="n">
        <v>4257</v>
      </c>
      <c r="Q9058" s="16" t="s">
        <v>3</v>
      </c>
      <c r="R9058" s="7" t="n">
        <v>0</v>
      </c>
      <c r="S9058" s="7" t="n">
        <v>2</v>
      </c>
      <c r="T9058" s="7" t="n">
        <v>2</v>
      </c>
      <c r="U9058" s="7" t="n">
        <v>11</v>
      </c>
      <c r="V9058" s="7" t="n">
        <v>1</v>
      </c>
      <c r="W9058" s="12" t="n">
        <f t="normal" ca="1">A9062</f>
        <v>0</v>
      </c>
    </row>
    <row r="9059" spans="1:6">
      <c r="A9059" t="s">
        <v>4</v>
      </c>
      <c r="B9059" s="4" t="s">
        <v>5</v>
      </c>
      <c r="C9059" s="4" t="s">
        <v>7</v>
      </c>
      <c r="D9059" s="4" t="s">
        <v>11</v>
      </c>
      <c r="E9059" s="4" t="s">
        <v>13</v>
      </c>
    </row>
    <row r="9060" spans="1:6">
      <c r="A9060" t="n">
        <v>91378</v>
      </c>
      <c r="B9060" s="17" t="n">
        <v>58</v>
      </c>
      <c r="C9060" s="7" t="n">
        <v>0</v>
      </c>
      <c r="D9060" s="7" t="n">
        <v>0</v>
      </c>
      <c r="E9060" s="7" t="n">
        <v>1</v>
      </c>
    </row>
    <row r="9061" spans="1:6">
      <c r="A9061" t="s">
        <v>4</v>
      </c>
      <c r="B9061" s="4" t="s">
        <v>5</v>
      </c>
      <c r="C9061" s="4" t="s">
        <v>7</v>
      </c>
      <c r="D9061" s="16" t="s">
        <v>21</v>
      </c>
      <c r="E9061" s="4" t="s">
        <v>5</v>
      </c>
      <c r="F9061" s="4" t="s">
        <v>7</v>
      </c>
      <c r="G9061" s="4" t="s">
        <v>11</v>
      </c>
      <c r="H9061" s="16" t="s">
        <v>22</v>
      </c>
      <c r="I9061" s="4" t="s">
        <v>7</v>
      </c>
      <c r="J9061" s="4" t="s">
        <v>14</v>
      </c>
      <c r="K9061" s="4" t="s">
        <v>7</v>
      </c>
      <c r="L9061" s="4" t="s">
        <v>7</v>
      </c>
      <c r="M9061" s="16" t="s">
        <v>21</v>
      </c>
      <c r="N9061" s="4" t="s">
        <v>5</v>
      </c>
      <c r="O9061" s="4" t="s">
        <v>7</v>
      </c>
      <c r="P9061" s="4" t="s">
        <v>11</v>
      </c>
      <c r="Q9061" s="16" t="s">
        <v>22</v>
      </c>
      <c r="R9061" s="4" t="s">
        <v>7</v>
      </c>
      <c r="S9061" s="4" t="s">
        <v>14</v>
      </c>
      <c r="T9061" s="4" t="s">
        <v>7</v>
      </c>
      <c r="U9061" s="4" t="s">
        <v>7</v>
      </c>
      <c r="V9061" s="4" t="s">
        <v>7</v>
      </c>
      <c r="W9061" s="4" t="s">
        <v>12</v>
      </c>
    </row>
    <row r="9062" spans="1:6">
      <c r="A9062" t="n">
        <v>91386</v>
      </c>
      <c r="B9062" s="11" t="n">
        <v>5</v>
      </c>
      <c r="C9062" s="7" t="n">
        <v>28</v>
      </c>
      <c r="D9062" s="16" t="s">
        <v>3</v>
      </c>
      <c r="E9062" s="8" t="n">
        <v>162</v>
      </c>
      <c r="F9062" s="7" t="n">
        <v>3</v>
      </c>
      <c r="G9062" s="7" t="n">
        <v>4257</v>
      </c>
      <c r="H9062" s="16" t="s">
        <v>3</v>
      </c>
      <c r="I9062" s="7" t="n">
        <v>0</v>
      </c>
      <c r="J9062" s="7" t="n">
        <v>1</v>
      </c>
      <c r="K9062" s="7" t="n">
        <v>3</v>
      </c>
      <c r="L9062" s="7" t="n">
        <v>28</v>
      </c>
      <c r="M9062" s="16" t="s">
        <v>3</v>
      </c>
      <c r="N9062" s="8" t="n">
        <v>162</v>
      </c>
      <c r="O9062" s="7" t="n">
        <v>3</v>
      </c>
      <c r="P9062" s="7" t="n">
        <v>4257</v>
      </c>
      <c r="Q9062" s="16" t="s">
        <v>3</v>
      </c>
      <c r="R9062" s="7" t="n">
        <v>0</v>
      </c>
      <c r="S9062" s="7" t="n">
        <v>2</v>
      </c>
      <c r="T9062" s="7" t="n">
        <v>3</v>
      </c>
      <c r="U9062" s="7" t="n">
        <v>9</v>
      </c>
      <c r="V9062" s="7" t="n">
        <v>1</v>
      </c>
      <c r="W9062" s="12" t="n">
        <f t="normal" ca="1">A9072</f>
        <v>0</v>
      </c>
    </row>
    <row r="9063" spans="1:6">
      <c r="A9063" t="s">
        <v>4</v>
      </c>
      <c r="B9063" s="4" t="s">
        <v>5</v>
      </c>
      <c r="C9063" s="4" t="s">
        <v>7</v>
      </c>
      <c r="D9063" s="16" t="s">
        <v>21</v>
      </c>
      <c r="E9063" s="4" t="s">
        <v>5</v>
      </c>
      <c r="F9063" s="4" t="s">
        <v>11</v>
      </c>
      <c r="G9063" s="4" t="s">
        <v>7</v>
      </c>
      <c r="H9063" s="4" t="s">
        <v>7</v>
      </c>
      <c r="I9063" s="4" t="s">
        <v>8</v>
      </c>
      <c r="J9063" s="16" t="s">
        <v>22</v>
      </c>
      <c r="K9063" s="4" t="s">
        <v>7</v>
      </c>
      <c r="L9063" s="4" t="s">
        <v>7</v>
      </c>
      <c r="M9063" s="16" t="s">
        <v>21</v>
      </c>
      <c r="N9063" s="4" t="s">
        <v>5</v>
      </c>
      <c r="O9063" s="4" t="s">
        <v>7</v>
      </c>
      <c r="P9063" s="16" t="s">
        <v>22</v>
      </c>
      <c r="Q9063" s="4" t="s">
        <v>7</v>
      </c>
      <c r="R9063" s="4" t="s">
        <v>14</v>
      </c>
      <c r="S9063" s="4" t="s">
        <v>7</v>
      </c>
      <c r="T9063" s="4" t="s">
        <v>7</v>
      </c>
      <c r="U9063" s="4" t="s">
        <v>7</v>
      </c>
      <c r="V9063" s="16" t="s">
        <v>21</v>
      </c>
      <c r="W9063" s="4" t="s">
        <v>5</v>
      </c>
      <c r="X9063" s="4" t="s">
        <v>7</v>
      </c>
      <c r="Y9063" s="16" t="s">
        <v>22</v>
      </c>
      <c r="Z9063" s="4" t="s">
        <v>7</v>
      </c>
      <c r="AA9063" s="4" t="s">
        <v>14</v>
      </c>
      <c r="AB9063" s="4" t="s">
        <v>7</v>
      </c>
      <c r="AC9063" s="4" t="s">
        <v>7</v>
      </c>
      <c r="AD9063" s="4" t="s">
        <v>7</v>
      </c>
      <c r="AE9063" s="4" t="s">
        <v>12</v>
      </c>
    </row>
    <row r="9064" spans="1:6">
      <c r="A9064" t="n">
        <v>91415</v>
      </c>
      <c r="B9064" s="11" t="n">
        <v>5</v>
      </c>
      <c r="C9064" s="7" t="n">
        <v>28</v>
      </c>
      <c r="D9064" s="16" t="s">
        <v>3</v>
      </c>
      <c r="E9064" s="18" t="n">
        <v>47</v>
      </c>
      <c r="F9064" s="7" t="n">
        <v>61456</v>
      </c>
      <c r="G9064" s="7" t="n">
        <v>2</v>
      </c>
      <c r="H9064" s="7" t="n">
        <v>0</v>
      </c>
      <c r="I9064" s="7" t="s">
        <v>23</v>
      </c>
      <c r="J9064" s="16" t="s">
        <v>3</v>
      </c>
      <c r="K9064" s="7" t="n">
        <v>8</v>
      </c>
      <c r="L9064" s="7" t="n">
        <v>28</v>
      </c>
      <c r="M9064" s="16" t="s">
        <v>3</v>
      </c>
      <c r="N9064" s="19" t="n">
        <v>74</v>
      </c>
      <c r="O9064" s="7" t="n">
        <v>65</v>
      </c>
      <c r="P9064" s="16" t="s">
        <v>3</v>
      </c>
      <c r="Q9064" s="7" t="n">
        <v>0</v>
      </c>
      <c r="R9064" s="7" t="n">
        <v>1</v>
      </c>
      <c r="S9064" s="7" t="n">
        <v>3</v>
      </c>
      <c r="T9064" s="7" t="n">
        <v>9</v>
      </c>
      <c r="U9064" s="7" t="n">
        <v>28</v>
      </c>
      <c r="V9064" s="16" t="s">
        <v>3</v>
      </c>
      <c r="W9064" s="19" t="n">
        <v>74</v>
      </c>
      <c r="X9064" s="7" t="n">
        <v>65</v>
      </c>
      <c r="Y9064" s="16" t="s">
        <v>3</v>
      </c>
      <c r="Z9064" s="7" t="n">
        <v>0</v>
      </c>
      <c r="AA9064" s="7" t="n">
        <v>2</v>
      </c>
      <c r="AB9064" s="7" t="n">
        <v>3</v>
      </c>
      <c r="AC9064" s="7" t="n">
        <v>9</v>
      </c>
      <c r="AD9064" s="7" t="n">
        <v>1</v>
      </c>
      <c r="AE9064" s="12" t="n">
        <f t="normal" ca="1">A9068</f>
        <v>0</v>
      </c>
    </row>
    <row r="9065" spans="1:6">
      <c r="A9065" t="s">
        <v>4</v>
      </c>
      <c r="B9065" s="4" t="s">
        <v>5</v>
      </c>
      <c r="C9065" s="4" t="s">
        <v>11</v>
      </c>
      <c r="D9065" s="4" t="s">
        <v>7</v>
      </c>
      <c r="E9065" s="4" t="s">
        <v>7</v>
      </c>
      <c r="F9065" s="4" t="s">
        <v>8</v>
      </c>
    </row>
    <row r="9066" spans="1:6">
      <c r="A9066" t="n">
        <v>91463</v>
      </c>
      <c r="B9066" s="18" t="n">
        <v>47</v>
      </c>
      <c r="C9066" s="7" t="n">
        <v>61456</v>
      </c>
      <c r="D9066" s="7" t="n">
        <v>0</v>
      </c>
      <c r="E9066" s="7" t="n">
        <v>0</v>
      </c>
      <c r="F9066" s="7" t="s">
        <v>24</v>
      </c>
    </row>
    <row r="9067" spans="1:6">
      <c r="A9067" t="s">
        <v>4</v>
      </c>
      <c r="B9067" s="4" t="s">
        <v>5</v>
      </c>
      <c r="C9067" s="4" t="s">
        <v>7</v>
      </c>
      <c r="D9067" s="4" t="s">
        <v>11</v>
      </c>
      <c r="E9067" s="4" t="s">
        <v>13</v>
      </c>
    </row>
    <row r="9068" spans="1:6">
      <c r="A9068" t="n">
        <v>91476</v>
      </c>
      <c r="B9068" s="17" t="n">
        <v>58</v>
      </c>
      <c r="C9068" s="7" t="n">
        <v>0</v>
      </c>
      <c r="D9068" s="7" t="n">
        <v>300</v>
      </c>
      <c r="E9068" s="7" t="n">
        <v>1</v>
      </c>
    </row>
    <row r="9069" spans="1:6">
      <c r="A9069" t="s">
        <v>4</v>
      </c>
      <c r="B9069" s="4" t="s">
        <v>5</v>
      </c>
      <c r="C9069" s="4" t="s">
        <v>7</v>
      </c>
      <c r="D9069" s="4" t="s">
        <v>11</v>
      </c>
    </row>
    <row r="9070" spans="1:6">
      <c r="A9070" t="n">
        <v>91484</v>
      </c>
      <c r="B9070" s="17" t="n">
        <v>58</v>
      </c>
      <c r="C9070" s="7" t="n">
        <v>255</v>
      </c>
      <c r="D9070" s="7" t="n">
        <v>0</v>
      </c>
    </row>
    <row r="9071" spans="1:6">
      <c r="A9071" t="s">
        <v>4</v>
      </c>
      <c r="B9071" s="4" t="s">
        <v>5</v>
      </c>
      <c r="C9071" s="4" t="s">
        <v>7</v>
      </c>
      <c r="D9071" s="4" t="s">
        <v>7</v>
      </c>
      <c r="E9071" s="4" t="s">
        <v>7</v>
      </c>
      <c r="F9071" s="4" t="s">
        <v>7</v>
      </c>
    </row>
    <row r="9072" spans="1:6">
      <c r="A9072" t="n">
        <v>91488</v>
      </c>
      <c r="B9072" s="9" t="n">
        <v>14</v>
      </c>
      <c r="C9072" s="7" t="n">
        <v>0</v>
      </c>
      <c r="D9072" s="7" t="n">
        <v>0</v>
      </c>
      <c r="E9072" s="7" t="n">
        <v>0</v>
      </c>
      <c r="F9072" s="7" t="n">
        <v>64</v>
      </c>
    </row>
    <row r="9073" spans="1:31">
      <c r="A9073" t="s">
        <v>4</v>
      </c>
      <c r="B9073" s="4" t="s">
        <v>5</v>
      </c>
      <c r="C9073" s="4" t="s">
        <v>7</v>
      </c>
      <c r="D9073" s="4" t="s">
        <v>11</v>
      </c>
    </row>
    <row r="9074" spans="1:31">
      <c r="A9074" t="n">
        <v>91493</v>
      </c>
      <c r="B9074" s="20" t="n">
        <v>22</v>
      </c>
      <c r="C9074" s="7" t="n">
        <v>0</v>
      </c>
      <c r="D9074" s="7" t="n">
        <v>4257</v>
      </c>
    </row>
    <row r="9075" spans="1:31">
      <c r="A9075" t="s">
        <v>4</v>
      </c>
      <c r="B9075" s="4" t="s">
        <v>5</v>
      </c>
      <c r="C9075" s="4" t="s">
        <v>7</v>
      </c>
      <c r="D9075" s="4" t="s">
        <v>11</v>
      </c>
    </row>
    <row r="9076" spans="1:31">
      <c r="A9076" t="n">
        <v>91497</v>
      </c>
      <c r="B9076" s="17" t="n">
        <v>58</v>
      </c>
      <c r="C9076" s="7" t="n">
        <v>5</v>
      </c>
      <c r="D9076" s="7" t="n">
        <v>300</v>
      </c>
    </row>
    <row r="9077" spans="1:31">
      <c r="A9077" t="s">
        <v>4</v>
      </c>
      <c r="B9077" s="4" t="s">
        <v>5</v>
      </c>
      <c r="C9077" s="4" t="s">
        <v>13</v>
      </c>
      <c r="D9077" s="4" t="s">
        <v>11</v>
      </c>
    </row>
    <row r="9078" spans="1:31">
      <c r="A9078" t="n">
        <v>91501</v>
      </c>
      <c r="B9078" s="21" t="n">
        <v>103</v>
      </c>
      <c r="C9078" s="7" t="n">
        <v>0</v>
      </c>
      <c r="D9078" s="7" t="n">
        <v>300</v>
      </c>
    </row>
    <row r="9079" spans="1:31">
      <c r="A9079" t="s">
        <v>4</v>
      </c>
      <c r="B9079" s="4" t="s">
        <v>5</v>
      </c>
      <c r="C9079" s="4" t="s">
        <v>7</v>
      </c>
    </row>
    <row r="9080" spans="1:31">
      <c r="A9080" t="n">
        <v>91508</v>
      </c>
      <c r="B9080" s="22" t="n">
        <v>64</v>
      </c>
      <c r="C9080" s="7" t="n">
        <v>7</v>
      </c>
    </row>
    <row r="9081" spans="1:31">
      <c r="A9081" t="s">
        <v>4</v>
      </c>
      <c r="B9081" s="4" t="s">
        <v>5</v>
      </c>
      <c r="C9081" s="4" t="s">
        <v>7</v>
      </c>
      <c r="D9081" s="4" t="s">
        <v>11</v>
      </c>
    </row>
    <row r="9082" spans="1:31">
      <c r="A9082" t="n">
        <v>91510</v>
      </c>
      <c r="B9082" s="23" t="n">
        <v>72</v>
      </c>
      <c r="C9082" s="7" t="n">
        <v>5</v>
      </c>
      <c r="D9082" s="7" t="n">
        <v>0</v>
      </c>
    </row>
    <row r="9083" spans="1:31">
      <c r="A9083" t="s">
        <v>4</v>
      </c>
      <c r="B9083" s="4" t="s">
        <v>5</v>
      </c>
      <c r="C9083" s="4" t="s">
        <v>7</v>
      </c>
      <c r="D9083" s="16" t="s">
        <v>21</v>
      </c>
      <c r="E9083" s="4" t="s">
        <v>5</v>
      </c>
      <c r="F9083" s="4" t="s">
        <v>7</v>
      </c>
      <c r="G9083" s="4" t="s">
        <v>11</v>
      </c>
      <c r="H9083" s="16" t="s">
        <v>22</v>
      </c>
      <c r="I9083" s="4" t="s">
        <v>7</v>
      </c>
      <c r="J9083" s="4" t="s">
        <v>14</v>
      </c>
      <c r="K9083" s="4" t="s">
        <v>7</v>
      </c>
      <c r="L9083" s="4" t="s">
        <v>7</v>
      </c>
      <c r="M9083" s="4" t="s">
        <v>12</v>
      </c>
    </row>
    <row r="9084" spans="1:31">
      <c r="A9084" t="n">
        <v>91514</v>
      </c>
      <c r="B9084" s="11" t="n">
        <v>5</v>
      </c>
      <c r="C9084" s="7" t="n">
        <v>28</v>
      </c>
      <c r="D9084" s="16" t="s">
        <v>3</v>
      </c>
      <c r="E9084" s="8" t="n">
        <v>162</v>
      </c>
      <c r="F9084" s="7" t="n">
        <v>4</v>
      </c>
      <c r="G9084" s="7" t="n">
        <v>4257</v>
      </c>
      <c r="H9084" s="16" t="s">
        <v>3</v>
      </c>
      <c r="I9084" s="7" t="n">
        <v>0</v>
      </c>
      <c r="J9084" s="7" t="n">
        <v>1</v>
      </c>
      <c r="K9084" s="7" t="n">
        <v>2</v>
      </c>
      <c r="L9084" s="7" t="n">
        <v>1</v>
      </c>
      <c r="M9084" s="12" t="n">
        <f t="normal" ca="1">A9090</f>
        <v>0</v>
      </c>
    </row>
    <row r="9085" spans="1:31">
      <c r="A9085" t="s">
        <v>4</v>
      </c>
      <c r="B9085" s="4" t="s">
        <v>5</v>
      </c>
      <c r="C9085" s="4" t="s">
        <v>7</v>
      </c>
      <c r="D9085" s="4" t="s">
        <v>8</v>
      </c>
    </row>
    <row r="9086" spans="1:31">
      <c r="A9086" t="n">
        <v>91531</v>
      </c>
      <c r="B9086" s="6" t="n">
        <v>2</v>
      </c>
      <c r="C9086" s="7" t="n">
        <v>10</v>
      </c>
      <c r="D9086" s="7" t="s">
        <v>25</v>
      </c>
    </row>
    <row r="9087" spans="1:31">
      <c r="A9087" t="s">
        <v>4</v>
      </c>
      <c r="B9087" s="4" t="s">
        <v>5</v>
      </c>
      <c r="C9087" s="4" t="s">
        <v>11</v>
      </c>
    </row>
    <row r="9088" spans="1:31">
      <c r="A9088" t="n">
        <v>91548</v>
      </c>
      <c r="B9088" s="24" t="n">
        <v>16</v>
      </c>
      <c r="C9088" s="7" t="n">
        <v>0</v>
      </c>
    </row>
    <row r="9089" spans="1:13">
      <c r="A9089" t="s">
        <v>4</v>
      </c>
      <c r="B9089" s="4" t="s">
        <v>5</v>
      </c>
      <c r="C9089" s="4" t="s">
        <v>7</v>
      </c>
      <c r="D9089" s="4" t="s">
        <v>11</v>
      </c>
      <c r="E9089" s="4" t="s">
        <v>11</v>
      </c>
      <c r="F9089" s="4" t="s">
        <v>11</v>
      </c>
      <c r="G9089" s="4" t="s">
        <v>11</v>
      </c>
      <c r="H9089" s="4" t="s">
        <v>11</v>
      </c>
      <c r="I9089" s="4" t="s">
        <v>11</v>
      </c>
      <c r="J9089" s="4" t="s">
        <v>11</v>
      </c>
      <c r="K9089" s="4" t="s">
        <v>11</v>
      </c>
      <c r="L9089" s="4" t="s">
        <v>11</v>
      </c>
      <c r="M9089" s="4" t="s">
        <v>11</v>
      </c>
      <c r="N9089" s="4" t="s">
        <v>14</v>
      </c>
      <c r="O9089" s="4" t="s">
        <v>14</v>
      </c>
      <c r="P9089" s="4" t="s">
        <v>14</v>
      </c>
      <c r="Q9089" s="4" t="s">
        <v>14</v>
      </c>
      <c r="R9089" s="4" t="s">
        <v>7</v>
      </c>
      <c r="S9089" s="4" t="s">
        <v>8</v>
      </c>
    </row>
    <row r="9090" spans="1:13">
      <c r="A9090" t="n">
        <v>91551</v>
      </c>
      <c r="B9090" s="25" t="n">
        <v>75</v>
      </c>
      <c r="C9090" s="7" t="n">
        <v>0</v>
      </c>
      <c r="D9090" s="7" t="n">
        <v>0</v>
      </c>
      <c r="E9090" s="7" t="n">
        <v>0</v>
      </c>
      <c r="F9090" s="7" t="n">
        <v>1024</v>
      </c>
      <c r="G9090" s="7" t="n">
        <v>720</v>
      </c>
      <c r="H9090" s="7" t="n">
        <v>0</v>
      </c>
      <c r="I9090" s="7" t="n">
        <v>0</v>
      </c>
      <c r="J9090" s="7" t="n">
        <v>0</v>
      </c>
      <c r="K9090" s="7" t="n">
        <v>0</v>
      </c>
      <c r="L9090" s="7" t="n">
        <v>1024</v>
      </c>
      <c r="M9090" s="7" t="n">
        <v>720</v>
      </c>
      <c r="N9090" s="7" t="n">
        <v>1065353216</v>
      </c>
      <c r="O9090" s="7" t="n">
        <v>1065353216</v>
      </c>
      <c r="P9090" s="7" t="n">
        <v>1065353216</v>
      </c>
      <c r="Q9090" s="7" t="n">
        <v>0</v>
      </c>
      <c r="R9090" s="7" t="n">
        <v>1</v>
      </c>
      <c r="S9090" s="7" t="s">
        <v>48</v>
      </c>
    </row>
    <row r="9091" spans="1:13">
      <c r="A9091" t="s">
        <v>4</v>
      </c>
      <c r="B9091" s="4" t="s">
        <v>5</v>
      </c>
      <c r="C9091" s="4" t="s">
        <v>7</v>
      </c>
      <c r="D9091" s="4" t="s">
        <v>7</v>
      </c>
      <c r="E9091" s="4" t="s">
        <v>7</v>
      </c>
      <c r="F9091" s="4" t="s">
        <v>13</v>
      </c>
      <c r="G9091" s="4" t="s">
        <v>13</v>
      </c>
      <c r="H9091" s="4" t="s">
        <v>13</v>
      </c>
      <c r="I9091" s="4" t="s">
        <v>13</v>
      </c>
      <c r="J9091" s="4" t="s">
        <v>13</v>
      </c>
    </row>
    <row r="9092" spans="1:13">
      <c r="A9092" t="n">
        <v>91599</v>
      </c>
      <c r="B9092" s="26" t="n">
        <v>76</v>
      </c>
      <c r="C9092" s="7" t="n">
        <v>0</v>
      </c>
      <c r="D9092" s="7" t="n">
        <v>9</v>
      </c>
      <c r="E9092" s="7" t="n">
        <v>2</v>
      </c>
      <c r="F9092" s="7" t="n">
        <v>0</v>
      </c>
      <c r="G9092" s="7" t="n">
        <v>0</v>
      </c>
      <c r="H9092" s="7" t="n">
        <v>0</v>
      </c>
      <c r="I9092" s="7" t="n">
        <v>0</v>
      </c>
      <c r="J9092" s="7" t="n">
        <v>0</v>
      </c>
    </row>
    <row r="9093" spans="1:13">
      <c r="A9093" t="s">
        <v>4</v>
      </c>
      <c r="B9093" s="4" t="s">
        <v>5</v>
      </c>
      <c r="C9093" s="4" t="s">
        <v>11</v>
      </c>
      <c r="D9093" s="4" t="s">
        <v>8</v>
      </c>
      <c r="E9093" s="4" t="s">
        <v>8</v>
      </c>
      <c r="F9093" s="4" t="s">
        <v>8</v>
      </c>
      <c r="G9093" s="4" t="s">
        <v>7</v>
      </c>
      <c r="H9093" s="4" t="s">
        <v>14</v>
      </c>
      <c r="I9093" s="4" t="s">
        <v>13</v>
      </c>
      <c r="J9093" s="4" t="s">
        <v>13</v>
      </c>
      <c r="K9093" s="4" t="s">
        <v>13</v>
      </c>
      <c r="L9093" s="4" t="s">
        <v>13</v>
      </c>
      <c r="M9093" s="4" t="s">
        <v>13</v>
      </c>
      <c r="N9093" s="4" t="s">
        <v>13</v>
      </c>
      <c r="O9093" s="4" t="s">
        <v>13</v>
      </c>
      <c r="P9093" s="4" t="s">
        <v>8</v>
      </c>
      <c r="Q9093" s="4" t="s">
        <v>8</v>
      </c>
      <c r="R9093" s="4" t="s">
        <v>14</v>
      </c>
      <c r="S9093" s="4" t="s">
        <v>7</v>
      </c>
      <c r="T9093" s="4" t="s">
        <v>14</v>
      </c>
      <c r="U9093" s="4" t="s">
        <v>14</v>
      </c>
      <c r="V9093" s="4" t="s">
        <v>11</v>
      </c>
    </row>
    <row r="9094" spans="1:13">
      <c r="A9094" t="n">
        <v>91623</v>
      </c>
      <c r="B9094" s="28" t="n">
        <v>19</v>
      </c>
      <c r="C9094" s="7" t="n">
        <v>16</v>
      </c>
      <c r="D9094" s="7" t="s">
        <v>759</v>
      </c>
      <c r="E9094" s="7" t="s">
        <v>348</v>
      </c>
      <c r="F9094" s="7" t="s">
        <v>17</v>
      </c>
      <c r="G9094" s="7" t="n">
        <v>0</v>
      </c>
      <c r="H9094" s="7" t="n">
        <v>1</v>
      </c>
      <c r="I9094" s="7" t="n">
        <v>0</v>
      </c>
      <c r="J9094" s="7" t="n">
        <v>0</v>
      </c>
      <c r="K9094" s="7" t="n">
        <v>0</v>
      </c>
      <c r="L9094" s="7" t="n">
        <v>0</v>
      </c>
      <c r="M9094" s="7" t="n">
        <v>1</v>
      </c>
      <c r="N9094" s="7" t="n">
        <v>1.60000002384186</v>
      </c>
      <c r="O9094" s="7" t="n">
        <v>0.0900000035762787</v>
      </c>
      <c r="P9094" s="7" t="s">
        <v>17</v>
      </c>
      <c r="Q9094" s="7" t="s">
        <v>17</v>
      </c>
      <c r="R9094" s="7" t="n">
        <v>-1</v>
      </c>
      <c r="S9094" s="7" t="n">
        <v>0</v>
      </c>
      <c r="T9094" s="7" t="n">
        <v>0</v>
      </c>
      <c r="U9094" s="7" t="n">
        <v>0</v>
      </c>
      <c r="V9094" s="7" t="n">
        <v>0</v>
      </c>
    </row>
    <row r="9095" spans="1:13">
      <c r="A9095" t="s">
        <v>4</v>
      </c>
      <c r="B9095" s="4" t="s">
        <v>5</v>
      </c>
      <c r="C9095" s="4" t="s">
        <v>11</v>
      </c>
      <c r="D9095" s="4" t="s">
        <v>7</v>
      </c>
      <c r="E9095" s="4" t="s">
        <v>7</v>
      </c>
      <c r="F9095" s="4" t="s">
        <v>8</v>
      </c>
    </row>
    <row r="9096" spans="1:13">
      <c r="A9096" t="n">
        <v>91696</v>
      </c>
      <c r="B9096" s="29" t="n">
        <v>20</v>
      </c>
      <c r="C9096" s="7" t="n">
        <v>0</v>
      </c>
      <c r="D9096" s="7" t="n">
        <v>3</v>
      </c>
      <c r="E9096" s="7" t="n">
        <v>10</v>
      </c>
      <c r="F9096" s="7" t="s">
        <v>60</v>
      </c>
    </row>
    <row r="9097" spans="1:13">
      <c r="A9097" t="s">
        <v>4</v>
      </c>
      <c r="B9097" s="4" t="s">
        <v>5</v>
      </c>
      <c r="C9097" s="4" t="s">
        <v>11</v>
      </c>
    </row>
    <row r="9098" spans="1:13">
      <c r="A9098" t="n">
        <v>91714</v>
      </c>
      <c r="B9098" s="24" t="n">
        <v>16</v>
      </c>
      <c r="C9098" s="7" t="n">
        <v>0</v>
      </c>
    </row>
    <row r="9099" spans="1:13">
      <c r="A9099" t="s">
        <v>4</v>
      </c>
      <c r="B9099" s="4" t="s">
        <v>5</v>
      </c>
      <c r="C9099" s="4" t="s">
        <v>11</v>
      </c>
      <c r="D9099" s="4" t="s">
        <v>7</v>
      </c>
      <c r="E9099" s="4" t="s">
        <v>7</v>
      </c>
      <c r="F9099" s="4" t="s">
        <v>8</v>
      </c>
    </row>
    <row r="9100" spans="1:13">
      <c r="A9100" t="n">
        <v>91717</v>
      </c>
      <c r="B9100" s="29" t="n">
        <v>20</v>
      </c>
      <c r="C9100" s="7" t="n">
        <v>16</v>
      </c>
      <c r="D9100" s="7" t="n">
        <v>3</v>
      </c>
      <c r="E9100" s="7" t="n">
        <v>10</v>
      </c>
      <c r="F9100" s="7" t="s">
        <v>60</v>
      </c>
    </row>
    <row r="9101" spans="1:13">
      <c r="A9101" t="s">
        <v>4</v>
      </c>
      <c r="B9101" s="4" t="s">
        <v>5</v>
      </c>
      <c r="C9101" s="4" t="s">
        <v>11</v>
      </c>
    </row>
    <row r="9102" spans="1:13">
      <c r="A9102" t="n">
        <v>91735</v>
      </c>
      <c r="B9102" s="24" t="n">
        <v>16</v>
      </c>
      <c r="C9102" s="7" t="n">
        <v>0</v>
      </c>
    </row>
    <row r="9103" spans="1:13">
      <c r="A9103" t="s">
        <v>4</v>
      </c>
      <c r="B9103" s="4" t="s">
        <v>5</v>
      </c>
      <c r="C9103" s="4" t="s">
        <v>7</v>
      </c>
      <c r="D9103" s="4" t="s">
        <v>11</v>
      </c>
      <c r="E9103" s="4" t="s">
        <v>8</v>
      </c>
      <c r="F9103" s="4" t="s">
        <v>8</v>
      </c>
    </row>
    <row r="9104" spans="1:13">
      <c r="A9104" t="n">
        <v>91738</v>
      </c>
      <c r="B9104" s="30" t="n">
        <v>36</v>
      </c>
      <c r="C9104" s="7" t="n">
        <v>10</v>
      </c>
      <c r="D9104" s="7" t="n">
        <v>16</v>
      </c>
      <c r="E9104" s="7" t="s">
        <v>759</v>
      </c>
      <c r="F9104" s="7" t="s">
        <v>17</v>
      </c>
    </row>
    <row r="9105" spans="1:22">
      <c r="A9105" t="s">
        <v>4</v>
      </c>
      <c r="B9105" s="4" t="s">
        <v>5</v>
      </c>
      <c r="C9105" s="4" t="s">
        <v>7</v>
      </c>
      <c r="D9105" s="4" t="s">
        <v>11</v>
      </c>
      <c r="E9105" s="4" t="s">
        <v>7</v>
      </c>
      <c r="F9105" s="4" t="s">
        <v>8</v>
      </c>
      <c r="G9105" s="4" t="s">
        <v>8</v>
      </c>
      <c r="H9105" s="4" t="s">
        <v>8</v>
      </c>
      <c r="I9105" s="4" t="s">
        <v>8</v>
      </c>
      <c r="J9105" s="4" t="s">
        <v>8</v>
      </c>
      <c r="K9105" s="4" t="s">
        <v>8</v>
      </c>
      <c r="L9105" s="4" t="s">
        <v>8</v>
      </c>
      <c r="M9105" s="4" t="s">
        <v>8</v>
      </c>
      <c r="N9105" s="4" t="s">
        <v>8</v>
      </c>
      <c r="O9105" s="4" t="s">
        <v>8</v>
      </c>
      <c r="P9105" s="4" t="s">
        <v>8</v>
      </c>
      <c r="Q9105" s="4" t="s">
        <v>8</v>
      </c>
      <c r="R9105" s="4" t="s">
        <v>8</v>
      </c>
      <c r="S9105" s="4" t="s">
        <v>8</v>
      </c>
      <c r="T9105" s="4" t="s">
        <v>8</v>
      </c>
      <c r="U9105" s="4" t="s">
        <v>8</v>
      </c>
    </row>
    <row r="9106" spans="1:22">
      <c r="A9106" t="n">
        <v>91756</v>
      </c>
      <c r="B9106" s="30" t="n">
        <v>36</v>
      </c>
      <c r="C9106" s="7" t="n">
        <v>8</v>
      </c>
      <c r="D9106" s="7" t="n">
        <v>16</v>
      </c>
      <c r="E9106" s="7" t="n">
        <v>0</v>
      </c>
      <c r="F9106" s="7" t="s">
        <v>63</v>
      </c>
      <c r="G9106" s="7" t="s">
        <v>17</v>
      </c>
      <c r="H9106" s="7" t="s">
        <v>17</v>
      </c>
      <c r="I9106" s="7" t="s">
        <v>17</v>
      </c>
      <c r="J9106" s="7" t="s">
        <v>17</v>
      </c>
      <c r="K9106" s="7" t="s">
        <v>17</v>
      </c>
      <c r="L9106" s="7" t="s">
        <v>17</v>
      </c>
      <c r="M9106" s="7" t="s">
        <v>17</v>
      </c>
      <c r="N9106" s="7" t="s">
        <v>17</v>
      </c>
      <c r="O9106" s="7" t="s">
        <v>17</v>
      </c>
      <c r="P9106" s="7" t="s">
        <v>17</v>
      </c>
      <c r="Q9106" s="7" t="s">
        <v>17</v>
      </c>
      <c r="R9106" s="7" t="s">
        <v>17</v>
      </c>
      <c r="S9106" s="7" t="s">
        <v>17</v>
      </c>
      <c r="T9106" s="7" t="s">
        <v>17</v>
      </c>
      <c r="U9106" s="7" t="s">
        <v>17</v>
      </c>
    </row>
    <row r="9107" spans="1:22">
      <c r="A9107" t="s">
        <v>4</v>
      </c>
      <c r="B9107" s="4" t="s">
        <v>5</v>
      </c>
      <c r="C9107" s="4" t="s">
        <v>7</v>
      </c>
      <c r="D9107" s="4" t="s">
        <v>11</v>
      </c>
      <c r="E9107" s="4" t="s">
        <v>7</v>
      </c>
      <c r="F9107" s="4" t="s">
        <v>12</v>
      </c>
    </row>
    <row r="9108" spans="1:22">
      <c r="A9108" t="n">
        <v>91786</v>
      </c>
      <c r="B9108" s="11" t="n">
        <v>5</v>
      </c>
      <c r="C9108" s="7" t="n">
        <v>30</v>
      </c>
      <c r="D9108" s="7" t="n">
        <v>6471</v>
      </c>
      <c r="E9108" s="7" t="n">
        <v>1</v>
      </c>
      <c r="F9108" s="12" t="n">
        <f t="normal" ca="1">A9114</f>
        <v>0</v>
      </c>
    </row>
    <row r="9109" spans="1:22">
      <c r="A9109" t="s">
        <v>4</v>
      </c>
      <c r="B9109" s="4" t="s">
        <v>5</v>
      </c>
      <c r="C9109" s="4" t="s">
        <v>7</v>
      </c>
      <c r="D9109" s="4" t="s">
        <v>11</v>
      </c>
      <c r="E9109" s="4" t="s">
        <v>8</v>
      </c>
      <c r="F9109" s="4" t="s">
        <v>8</v>
      </c>
    </row>
    <row r="9110" spans="1:22">
      <c r="A9110" t="n">
        <v>91795</v>
      </c>
      <c r="B9110" s="30" t="n">
        <v>36</v>
      </c>
      <c r="C9110" s="7" t="n">
        <v>10</v>
      </c>
      <c r="D9110" s="7" t="n">
        <v>0</v>
      </c>
      <c r="E9110" s="7" t="s">
        <v>61</v>
      </c>
      <c r="F9110" s="7" t="s">
        <v>17</v>
      </c>
    </row>
    <row r="9111" spans="1:22">
      <c r="A9111" t="s">
        <v>4</v>
      </c>
      <c r="B9111" s="4" t="s">
        <v>5</v>
      </c>
      <c r="C9111" s="4" t="s">
        <v>7</v>
      </c>
      <c r="D9111" s="4" t="s">
        <v>11</v>
      </c>
      <c r="E9111" s="4" t="s">
        <v>7</v>
      </c>
      <c r="F9111" s="4" t="s">
        <v>8</v>
      </c>
      <c r="G9111" s="4" t="s">
        <v>8</v>
      </c>
      <c r="H9111" s="4" t="s">
        <v>8</v>
      </c>
      <c r="I9111" s="4" t="s">
        <v>8</v>
      </c>
      <c r="J9111" s="4" t="s">
        <v>8</v>
      </c>
      <c r="K9111" s="4" t="s">
        <v>8</v>
      </c>
      <c r="L9111" s="4" t="s">
        <v>8</v>
      </c>
      <c r="M9111" s="4" t="s">
        <v>8</v>
      </c>
      <c r="N9111" s="4" t="s">
        <v>8</v>
      </c>
      <c r="O9111" s="4" t="s">
        <v>8</v>
      </c>
      <c r="P9111" s="4" t="s">
        <v>8</v>
      </c>
      <c r="Q9111" s="4" t="s">
        <v>8</v>
      </c>
      <c r="R9111" s="4" t="s">
        <v>8</v>
      </c>
      <c r="S9111" s="4" t="s">
        <v>8</v>
      </c>
      <c r="T9111" s="4" t="s">
        <v>8</v>
      </c>
      <c r="U9111" s="4" t="s">
        <v>8</v>
      </c>
    </row>
    <row r="9112" spans="1:22">
      <c r="A9112" t="n">
        <v>91813</v>
      </c>
      <c r="B9112" s="30" t="n">
        <v>36</v>
      </c>
      <c r="C9112" s="7" t="n">
        <v>8</v>
      </c>
      <c r="D9112" s="7" t="n">
        <v>0</v>
      </c>
      <c r="E9112" s="7" t="n">
        <v>0</v>
      </c>
      <c r="F9112" s="7" t="s">
        <v>62</v>
      </c>
      <c r="G9112" s="7" t="s">
        <v>63</v>
      </c>
      <c r="H9112" s="7" t="s">
        <v>17</v>
      </c>
      <c r="I9112" s="7" t="s">
        <v>17</v>
      </c>
      <c r="J9112" s="7" t="s">
        <v>17</v>
      </c>
      <c r="K9112" s="7" t="s">
        <v>17</v>
      </c>
      <c r="L9112" s="7" t="s">
        <v>17</v>
      </c>
      <c r="M9112" s="7" t="s">
        <v>17</v>
      </c>
      <c r="N9112" s="7" t="s">
        <v>17</v>
      </c>
      <c r="O9112" s="7" t="s">
        <v>17</v>
      </c>
      <c r="P9112" s="7" t="s">
        <v>17</v>
      </c>
      <c r="Q9112" s="7" t="s">
        <v>17</v>
      </c>
      <c r="R9112" s="7" t="s">
        <v>17</v>
      </c>
      <c r="S9112" s="7" t="s">
        <v>17</v>
      </c>
      <c r="T9112" s="7" t="s">
        <v>17</v>
      </c>
      <c r="U9112" s="7" t="s">
        <v>17</v>
      </c>
    </row>
    <row r="9113" spans="1:22">
      <c r="A9113" t="s">
        <v>4</v>
      </c>
      <c r="B9113" s="4" t="s">
        <v>5</v>
      </c>
      <c r="C9113" s="4" t="s">
        <v>7</v>
      </c>
    </row>
    <row r="9114" spans="1:22">
      <c r="A9114" t="n">
        <v>91852</v>
      </c>
      <c r="B9114" s="31" t="n">
        <v>116</v>
      </c>
      <c r="C9114" s="7" t="n">
        <v>0</v>
      </c>
    </row>
    <row r="9115" spans="1:22">
      <c r="A9115" t="s">
        <v>4</v>
      </c>
      <c r="B9115" s="4" t="s">
        <v>5</v>
      </c>
      <c r="C9115" s="4" t="s">
        <v>7</v>
      </c>
      <c r="D9115" s="4" t="s">
        <v>11</v>
      </c>
    </row>
    <row r="9116" spans="1:22">
      <c r="A9116" t="n">
        <v>91854</v>
      </c>
      <c r="B9116" s="31" t="n">
        <v>116</v>
      </c>
      <c r="C9116" s="7" t="n">
        <v>2</v>
      </c>
      <c r="D9116" s="7" t="n">
        <v>1</v>
      </c>
    </row>
    <row r="9117" spans="1:22">
      <c r="A9117" t="s">
        <v>4</v>
      </c>
      <c r="B9117" s="4" t="s">
        <v>5</v>
      </c>
      <c r="C9117" s="4" t="s">
        <v>7</v>
      </c>
      <c r="D9117" s="4" t="s">
        <v>14</v>
      </c>
    </row>
    <row r="9118" spans="1:22">
      <c r="A9118" t="n">
        <v>91858</v>
      </c>
      <c r="B9118" s="31" t="n">
        <v>116</v>
      </c>
      <c r="C9118" s="7" t="n">
        <v>5</v>
      </c>
      <c r="D9118" s="7" t="n">
        <v>1103626240</v>
      </c>
    </row>
    <row r="9119" spans="1:22">
      <c r="A9119" t="s">
        <v>4</v>
      </c>
      <c r="B9119" s="4" t="s">
        <v>5</v>
      </c>
      <c r="C9119" s="4" t="s">
        <v>7</v>
      </c>
      <c r="D9119" s="4" t="s">
        <v>11</v>
      </c>
    </row>
    <row r="9120" spans="1:22">
      <c r="A9120" t="n">
        <v>91864</v>
      </c>
      <c r="B9120" s="31" t="n">
        <v>116</v>
      </c>
      <c r="C9120" s="7" t="n">
        <v>6</v>
      </c>
      <c r="D9120" s="7" t="n">
        <v>1</v>
      </c>
    </row>
    <row r="9121" spans="1:21">
      <c r="A9121" t="s">
        <v>4</v>
      </c>
      <c r="B9121" s="4" t="s">
        <v>5</v>
      </c>
      <c r="C9121" s="4" t="s">
        <v>7</v>
      </c>
      <c r="D9121" s="4" t="s">
        <v>7</v>
      </c>
      <c r="E9121" s="4" t="s">
        <v>7</v>
      </c>
      <c r="F9121" s="4" t="s">
        <v>7</v>
      </c>
    </row>
    <row r="9122" spans="1:21">
      <c r="A9122" t="n">
        <v>91868</v>
      </c>
      <c r="B9122" s="9" t="n">
        <v>14</v>
      </c>
      <c r="C9122" s="7" t="n">
        <v>0</v>
      </c>
      <c r="D9122" s="7" t="n">
        <v>4</v>
      </c>
      <c r="E9122" s="7" t="n">
        <v>0</v>
      </c>
      <c r="F9122" s="7" t="n">
        <v>0</v>
      </c>
    </row>
    <row r="9123" spans="1:21">
      <c r="A9123" t="s">
        <v>4</v>
      </c>
      <c r="B9123" s="4" t="s">
        <v>5</v>
      </c>
      <c r="C9123" s="4" t="s">
        <v>11</v>
      </c>
      <c r="D9123" s="4" t="s">
        <v>13</v>
      </c>
      <c r="E9123" s="4" t="s">
        <v>13</v>
      </c>
      <c r="F9123" s="4" t="s">
        <v>13</v>
      </c>
      <c r="G9123" s="4" t="s">
        <v>13</v>
      </c>
    </row>
    <row r="9124" spans="1:21">
      <c r="A9124" t="n">
        <v>91873</v>
      </c>
      <c r="B9124" s="32" t="n">
        <v>46</v>
      </c>
      <c r="C9124" s="7" t="n">
        <v>0</v>
      </c>
      <c r="D9124" s="7" t="n">
        <v>-2.09999990463257</v>
      </c>
      <c r="E9124" s="7" t="n">
        <v>-0.5</v>
      </c>
      <c r="F9124" s="7" t="n">
        <v>-11.1199998855591</v>
      </c>
      <c r="G9124" s="7" t="n">
        <v>215.100006103516</v>
      </c>
    </row>
    <row r="9125" spans="1:21">
      <c r="A9125" t="s">
        <v>4</v>
      </c>
      <c r="B9125" s="4" t="s">
        <v>5</v>
      </c>
      <c r="C9125" s="4" t="s">
        <v>11</v>
      </c>
      <c r="D9125" s="4" t="s">
        <v>7</v>
      </c>
      <c r="E9125" s="4" t="s">
        <v>8</v>
      </c>
      <c r="F9125" s="4" t="s">
        <v>13</v>
      </c>
      <c r="G9125" s="4" t="s">
        <v>13</v>
      </c>
      <c r="H9125" s="4" t="s">
        <v>13</v>
      </c>
    </row>
    <row r="9126" spans="1:21">
      <c r="A9126" t="n">
        <v>91892</v>
      </c>
      <c r="B9126" s="33" t="n">
        <v>48</v>
      </c>
      <c r="C9126" s="7" t="n">
        <v>0</v>
      </c>
      <c r="D9126" s="7" t="n">
        <v>0</v>
      </c>
      <c r="E9126" s="7" t="s">
        <v>62</v>
      </c>
      <c r="F9126" s="7" t="n">
        <v>0</v>
      </c>
      <c r="G9126" s="7" t="n">
        <v>1</v>
      </c>
      <c r="H9126" s="7" t="n">
        <v>0</v>
      </c>
    </row>
    <row r="9127" spans="1:21">
      <c r="A9127" t="s">
        <v>4</v>
      </c>
      <c r="B9127" s="4" t="s">
        <v>5</v>
      </c>
      <c r="C9127" s="4" t="s">
        <v>11</v>
      </c>
      <c r="D9127" s="4" t="s">
        <v>13</v>
      </c>
      <c r="E9127" s="4" t="s">
        <v>13</v>
      </c>
      <c r="F9127" s="4" t="s">
        <v>13</v>
      </c>
      <c r="G9127" s="4" t="s">
        <v>13</v>
      </c>
    </row>
    <row r="9128" spans="1:21">
      <c r="A9128" t="n">
        <v>91918</v>
      </c>
      <c r="B9128" s="32" t="n">
        <v>46</v>
      </c>
      <c r="C9128" s="7" t="n">
        <v>16</v>
      </c>
      <c r="D9128" s="7" t="n">
        <v>-6.13000011444092</v>
      </c>
      <c r="E9128" s="7" t="n">
        <v>0.159999996423721</v>
      </c>
      <c r="F9128" s="7" t="n">
        <v>2</v>
      </c>
      <c r="G9128" s="7" t="n">
        <v>180</v>
      </c>
    </row>
    <row r="9129" spans="1:21">
      <c r="A9129" t="s">
        <v>4</v>
      </c>
      <c r="B9129" s="4" t="s">
        <v>5</v>
      </c>
      <c r="C9129" s="4" t="s">
        <v>7</v>
      </c>
      <c r="D9129" s="4" t="s">
        <v>7</v>
      </c>
      <c r="E9129" s="4" t="s">
        <v>13</v>
      </c>
      <c r="F9129" s="4" t="s">
        <v>13</v>
      </c>
      <c r="G9129" s="4" t="s">
        <v>13</v>
      </c>
      <c r="H9129" s="4" t="s">
        <v>11</v>
      </c>
    </row>
    <row r="9130" spans="1:21">
      <c r="A9130" t="n">
        <v>91937</v>
      </c>
      <c r="B9130" s="35" t="n">
        <v>45</v>
      </c>
      <c r="C9130" s="7" t="n">
        <v>2</v>
      </c>
      <c r="D9130" s="7" t="n">
        <v>3</v>
      </c>
      <c r="E9130" s="7" t="n">
        <v>-2.03999996185303</v>
      </c>
      <c r="F9130" s="7" t="n">
        <v>0.0900000035762787</v>
      </c>
      <c r="G9130" s="7" t="n">
        <v>-11.039999961853</v>
      </c>
      <c r="H9130" s="7" t="n">
        <v>0</v>
      </c>
    </row>
    <row r="9131" spans="1:21">
      <c r="A9131" t="s">
        <v>4</v>
      </c>
      <c r="B9131" s="4" t="s">
        <v>5</v>
      </c>
      <c r="C9131" s="4" t="s">
        <v>7</v>
      </c>
      <c r="D9131" s="4" t="s">
        <v>7</v>
      </c>
      <c r="E9131" s="4" t="s">
        <v>13</v>
      </c>
      <c r="F9131" s="4" t="s">
        <v>13</v>
      </c>
      <c r="G9131" s="4" t="s">
        <v>13</v>
      </c>
      <c r="H9131" s="4" t="s">
        <v>11</v>
      </c>
      <c r="I9131" s="4" t="s">
        <v>7</v>
      </c>
    </row>
    <row r="9132" spans="1:21">
      <c r="A9132" t="n">
        <v>91954</v>
      </c>
      <c r="B9132" s="35" t="n">
        <v>45</v>
      </c>
      <c r="C9132" s="7" t="n">
        <v>4</v>
      </c>
      <c r="D9132" s="7" t="n">
        <v>3</v>
      </c>
      <c r="E9132" s="7" t="n">
        <v>17.5900001525879</v>
      </c>
      <c r="F9132" s="7" t="n">
        <v>201.940002441406</v>
      </c>
      <c r="G9132" s="7" t="n">
        <v>-5</v>
      </c>
      <c r="H9132" s="7" t="n">
        <v>0</v>
      </c>
      <c r="I9132" s="7" t="n">
        <v>0</v>
      </c>
    </row>
    <row r="9133" spans="1:21">
      <c r="A9133" t="s">
        <v>4</v>
      </c>
      <c r="B9133" s="4" t="s">
        <v>5</v>
      </c>
      <c r="C9133" s="4" t="s">
        <v>7</v>
      </c>
      <c r="D9133" s="4" t="s">
        <v>7</v>
      </c>
      <c r="E9133" s="4" t="s">
        <v>13</v>
      </c>
      <c r="F9133" s="4" t="s">
        <v>11</v>
      </c>
    </row>
    <row r="9134" spans="1:21">
      <c r="A9134" t="n">
        <v>91972</v>
      </c>
      <c r="B9134" s="35" t="n">
        <v>45</v>
      </c>
      <c r="C9134" s="7" t="n">
        <v>5</v>
      </c>
      <c r="D9134" s="7" t="n">
        <v>3</v>
      </c>
      <c r="E9134" s="7" t="n">
        <v>1.39999997615814</v>
      </c>
      <c r="F9134" s="7" t="n">
        <v>0</v>
      </c>
    </row>
    <row r="9135" spans="1:21">
      <c r="A9135" t="s">
        <v>4</v>
      </c>
      <c r="B9135" s="4" t="s">
        <v>5</v>
      </c>
      <c r="C9135" s="4" t="s">
        <v>7</v>
      </c>
      <c r="D9135" s="4" t="s">
        <v>7</v>
      </c>
      <c r="E9135" s="4" t="s">
        <v>13</v>
      </c>
      <c r="F9135" s="4" t="s">
        <v>11</v>
      </c>
    </row>
    <row r="9136" spans="1:21">
      <c r="A9136" t="n">
        <v>91981</v>
      </c>
      <c r="B9136" s="35" t="n">
        <v>45</v>
      </c>
      <c r="C9136" s="7" t="n">
        <v>11</v>
      </c>
      <c r="D9136" s="7" t="n">
        <v>3</v>
      </c>
      <c r="E9136" s="7" t="n">
        <v>31.6000003814697</v>
      </c>
      <c r="F9136" s="7" t="n">
        <v>0</v>
      </c>
    </row>
    <row r="9137" spans="1:9">
      <c r="A9137" t="s">
        <v>4</v>
      </c>
      <c r="B9137" s="4" t="s">
        <v>5</v>
      </c>
      <c r="C9137" s="4" t="s">
        <v>7</v>
      </c>
      <c r="D9137" s="4" t="s">
        <v>11</v>
      </c>
      <c r="E9137" s="4" t="s">
        <v>8</v>
      </c>
      <c r="F9137" s="4" t="s">
        <v>8</v>
      </c>
      <c r="G9137" s="4" t="s">
        <v>8</v>
      </c>
      <c r="H9137" s="4" t="s">
        <v>8</v>
      </c>
    </row>
    <row r="9138" spans="1:9">
      <c r="A9138" t="n">
        <v>91990</v>
      </c>
      <c r="B9138" s="38" t="n">
        <v>51</v>
      </c>
      <c r="C9138" s="7" t="n">
        <v>3</v>
      </c>
      <c r="D9138" s="7" t="n">
        <v>0</v>
      </c>
      <c r="E9138" s="7" t="s">
        <v>218</v>
      </c>
      <c r="F9138" s="7" t="s">
        <v>109</v>
      </c>
      <c r="G9138" s="7" t="s">
        <v>86</v>
      </c>
      <c r="H9138" s="7" t="s">
        <v>87</v>
      </c>
    </row>
    <row r="9139" spans="1:9">
      <c r="A9139" t="s">
        <v>4</v>
      </c>
      <c r="B9139" s="4" t="s">
        <v>5</v>
      </c>
      <c r="C9139" s="4" t="s">
        <v>7</v>
      </c>
      <c r="D9139" s="4" t="s">
        <v>11</v>
      </c>
      <c r="E9139" s="4" t="s">
        <v>13</v>
      </c>
    </row>
    <row r="9140" spans="1:9">
      <c r="A9140" t="n">
        <v>92003</v>
      </c>
      <c r="B9140" s="17" t="n">
        <v>58</v>
      </c>
      <c r="C9140" s="7" t="n">
        <v>100</v>
      </c>
      <c r="D9140" s="7" t="n">
        <v>1000</v>
      </c>
      <c r="E9140" s="7" t="n">
        <v>1</v>
      </c>
    </row>
    <row r="9141" spans="1:9">
      <c r="A9141" t="s">
        <v>4</v>
      </c>
      <c r="B9141" s="4" t="s">
        <v>5</v>
      </c>
      <c r="C9141" s="4" t="s">
        <v>7</v>
      </c>
      <c r="D9141" s="4" t="s">
        <v>11</v>
      </c>
    </row>
    <row r="9142" spans="1:9">
      <c r="A9142" t="n">
        <v>92011</v>
      </c>
      <c r="B9142" s="17" t="n">
        <v>58</v>
      </c>
      <c r="C9142" s="7" t="n">
        <v>255</v>
      </c>
      <c r="D9142" s="7" t="n">
        <v>0</v>
      </c>
    </row>
    <row r="9143" spans="1:9">
      <c r="A9143" t="s">
        <v>4</v>
      </c>
      <c r="B9143" s="4" t="s">
        <v>5</v>
      </c>
      <c r="C9143" s="4" t="s">
        <v>7</v>
      </c>
      <c r="D9143" s="4" t="s">
        <v>11</v>
      </c>
      <c r="E9143" s="4" t="s">
        <v>8</v>
      </c>
    </row>
    <row r="9144" spans="1:9">
      <c r="A9144" t="n">
        <v>92015</v>
      </c>
      <c r="B9144" s="38" t="n">
        <v>51</v>
      </c>
      <c r="C9144" s="7" t="n">
        <v>4</v>
      </c>
      <c r="D9144" s="7" t="n">
        <v>0</v>
      </c>
      <c r="E9144" s="7" t="s">
        <v>323</v>
      </c>
    </row>
    <row r="9145" spans="1:9">
      <c r="A9145" t="s">
        <v>4</v>
      </c>
      <c r="B9145" s="4" t="s">
        <v>5</v>
      </c>
      <c r="C9145" s="4" t="s">
        <v>11</v>
      </c>
    </row>
    <row r="9146" spans="1:9">
      <c r="A9146" t="n">
        <v>92030</v>
      </c>
      <c r="B9146" s="24" t="n">
        <v>16</v>
      </c>
      <c r="C9146" s="7" t="n">
        <v>0</v>
      </c>
    </row>
    <row r="9147" spans="1:9">
      <c r="A9147" t="s">
        <v>4</v>
      </c>
      <c r="B9147" s="4" t="s">
        <v>5</v>
      </c>
      <c r="C9147" s="4" t="s">
        <v>11</v>
      </c>
      <c r="D9147" s="4" t="s">
        <v>79</v>
      </c>
      <c r="E9147" s="4" t="s">
        <v>7</v>
      </c>
      <c r="F9147" s="4" t="s">
        <v>7</v>
      </c>
    </row>
    <row r="9148" spans="1:9">
      <c r="A9148" t="n">
        <v>92033</v>
      </c>
      <c r="B9148" s="39" t="n">
        <v>26</v>
      </c>
      <c r="C9148" s="7" t="n">
        <v>0</v>
      </c>
      <c r="D9148" s="7" t="s">
        <v>477</v>
      </c>
      <c r="E9148" s="7" t="n">
        <v>2</v>
      </c>
      <c r="F9148" s="7" t="n">
        <v>0</v>
      </c>
    </row>
    <row r="9149" spans="1:9">
      <c r="A9149" t="s">
        <v>4</v>
      </c>
      <c r="B9149" s="4" t="s">
        <v>5</v>
      </c>
    </row>
    <row r="9150" spans="1:9">
      <c r="A9150" t="n">
        <v>92067</v>
      </c>
      <c r="B9150" s="40" t="n">
        <v>28</v>
      </c>
    </row>
    <row r="9151" spans="1:9">
      <c r="A9151" t="s">
        <v>4</v>
      </c>
      <c r="B9151" s="4" t="s">
        <v>5</v>
      </c>
      <c r="C9151" s="4" t="s">
        <v>11</v>
      </c>
      <c r="D9151" s="4" t="s">
        <v>13</v>
      </c>
      <c r="E9151" s="4" t="s">
        <v>13</v>
      </c>
      <c r="F9151" s="4" t="s">
        <v>13</v>
      </c>
      <c r="G9151" s="4" t="s">
        <v>11</v>
      </c>
      <c r="H9151" s="4" t="s">
        <v>11</v>
      </c>
    </row>
    <row r="9152" spans="1:9">
      <c r="A9152" t="n">
        <v>92068</v>
      </c>
      <c r="B9152" s="45" t="n">
        <v>60</v>
      </c>
      <c r="C9152" s="7" t="n">
        <v>0</v>
      </c>
      <c r="D9152" s="7" t="n">
        <v>0</v>
      </c>
      <c r="E9152" s="7" t="n">
        <v>25</v>
      </c>
      <c r="F9152" s="7" t="n">
        <v>0</v>
      </c>
      <c r="G9152" s="7" t="n">
        <v>1000</v>
      </c>
      <c r="H9152" s="7" t="n">
        <v>0</v>
      </c>
    </row>
    <row r="9153" spans="1:8">
      <c r="A9153" t="s">
        <v>4</v>
      </c>
      <c r="B9153" s="4" t="s">
        <v>5</v>
      </c>
      <c r="C9153" s="4" t="s">
        <v>11</v>
      </c>
    </row>
    <row r="9154" spans="1:8">
      <c r="A9154" t="n">
        <v>92087</v>
      </c>
      <c r="B9154" s="24" t="n">
        <v>16</v>
      </c>
      <c r="C9154" s="7" t="n">
        <v>500</v>
      </c>
    </row>
    <row r="9155" spans="1:8">
      <c r="A9155" t="s">
        <v>4</v>
      </c>
      <c r="B9155" s="4" t="s">
        <v>5</v>
      </c>
      <c r="C9155" s="4" t="s">
        <v>7</v>
      </c>
      <c r="D9155" s="4" t="s">
        <v>11</v>
      </c>
      <c r="E9155" s="4" t="s">
        <v>8</v>
      </c>
    </row>
    <row r="9156" spans="1:8">
      <c r="A9156" t="n">
        <v>92090</v>
      </c>
      <c r="B9156" s="38" t="n">
        <v>51</v>
      </c>
      <c r="C9156" s="7" t="n">
        <v>4</v>
      </c>
      <c r="D9156" s="7" t="n">
        <v>0</v>
      </c>
      <c r="E9156" s="7" t="s">
        <v>409</v>
      </c>
    </row>
    <row r="9157" spans="1:8">
      <c r="A9157" t="s">
        <v>4</v>
      </c>
      <c r="B9157" s="4" t="s">
        <v>5</v>
      </c>
      <c r="C9157" s="4" t="s">
        <v>11</v>
      </c>
    </row>
    <row r="9158" spans="1:8">
      <c r="A9158" t="n">
        <v>92104</v>
      </c>
      <c r="B9158" s="24" t="n">
        <v>16</v>
      </c>
      <c r="C9158" s="7" t="n">
        <v>0</v>
      </c>
    </row>
    <row r="9159" spans="1:8">
      <c r="A9159" t="s">
        <v>4</v>
      </c>
      <c r="B9159" s="4" t="s">
        <v>5</v>
      </c>
      <c r="C9159" s="4" t="s">
        <v>11</v>
      </c>
      <c r="D9159" s="4" t="s">
        <v>79</v>
      </c>
      <c r="E9159" s="4" t="s">
        <v>7</v>
      </c>
      <c r="F9159" s="4" t="s">
        <v>7</v>
      </c>
    </row>
    <row r="9160" spans="1:8">
      <c r="A9160" t="n">
        <v>92107</v>
      </c>
      <c r="B9160" s="39" t="n">
        <v>26</v>
      </c>
      <c r="C9160" s="7" t="n">
        <v>0</v>
      </c>
      <c r="D9160" s="7" t="s">
        <v>410</v>
      </c>
      <c r="E9160" s="7" t="n">
        <v>2</v>
      </c>
      <c r="F9160" s="7" t="n">
        <v>0</v>
      </c>
    </row>
    <row r="9161" spans="1:8">
      <c r="A9161" t="s">
        <v>4</v>
      </c>
      <c r="B9161" s="4" t="s">
        <v>5</v>
      </c>
    </row>
    <row r="9162" spans="1:8">
      <c r="A9162" t="n">
        <v>92144</v>
      </c>
      <c r="B9162" s="40" t="n">
        <v>28</v>
      </c>
    </row>
    <row r="9163" spans="1:8">
      <c r="A9163" t="s">
        <v>4</v>
      </c>
      <c r="B9163" s="4" t="s">
        <v>5</v>
      </c>
      <c r="C9163" s="4" t="s">
        <v>11</v>
      </c>
      <c r="D9163" s="4" t="s">
        <v>7</v>
      </c>
    </row>
    <row r="9164" spans="1:8">
      <c r="A9164" t="n">
        <v>92145</v>
      </c>
      <c r="B9164" s="44" t="n">
        <v>89</v>
      </c>
      <c r="C9164" s="7" t="n">
        <v>65533</v>
      </c>
      <c r="D9164" s="7" t="n">
        <v>1</v>
      </c>
    </row>
    <row r="9165" spans="1:8">
      <c r="A9165" t="s">
        <v>4</v>
      </c>
      <c r="B9165" s="4" t="s">
        <v>5</v>
      </c>
      <c r="C9165" s="4" t="s">
        <v>7</v>
      </c>
      <c r="D9165" s="4" t="s">
        <v>11</v>
      </c>
      <c r="E9165" s="4" t="s">
        <v>13</v>
      </c>
    </row>
    <row r="9166" spans="1:8">
      <c r="A9166" t="n">
        <v>92149</v>
      </c>
      <c r="B9166" s="17" t="n">
        <v>58</v>
      </c>
      <c r="C9166" s="7" t="n">
        <v>101</v>
      </c>
      <c r="D9166" s="7" t="n">
        <v>500</v>
      </c>
      <c r="E9166" s="7" t="n">
        <v>1</v>
      </c>
    </row>
    <row r="9167" spans="1:8">
      <c r="A9167" t="s">
        <v>4</v>
      </c>
      <c r="B9167" s="4" t="s">
        <v>5</v>
      </c>
      <c r="C9167" s="4" t="s">
        <v>7</v>
      </c>
      <c r="D9167" s="4" t="s">
        <v>11</v>
      </c>
    </row>
    <row r="9168" spans="1:8">
      <c r="A9168" t="n">
        <v>92157</v>
      </c>
      <c r="B9168" s="17" t="n">
        <v>58</v>
      </c>
      <c r="C9168" s="7" t="n">
        <v>254</v>
      </c>
      <c r="D9168" s="7" t="n">
        <v>0</v>
      </c>
    </row>
    <row r="9169" spans="1:6">
      <c r="A9169" t="s">
        <v>4</v>
      </c>
      <c r="B9169" s="4" t="s">
        <v>5</v>
      </c>
      <c r="C9169" s="4" t="s">
        <v>7</v>
      </c>
      <c r="D9169" s="4" t="s">
        <v>7</v>
      </c>
      <c r="E9169" s="4" t="s">
        <v>13</v>
      </c>
      <c r="F9169" s="4" t="s">
        <v>13</v>
      </c>
      <c r="G9169" s="4" t="s">
        <v>13</v>
      </c>
      <c r="H9169" s="4" t="s">
        <v>11</v>
      </c>
    </row>
    <row r="9170" spans="1:6">
      <c r="A9170" t="n">
        <v>92161</v>
      </c>
      <c r="B9170" s="35" t="n">
        <v>45</v>
      </c>
      <c r="C9170" s="7" t="n">
        <v>2</v>
      </c>
      <c r="D9170" s="7" t="n">
        <v>3</v>
      </c>
      <c r="E9170" s="7" t="n">
        <v>-2.04999995231628</v>
      </c>
      <c r="F9170" s="7" t="n">
        <v>0.100000001490116</v>
      </c>
      <c r="G9170" s="7" t="n">
        <v>-11.0600004196167</v>
      </c>
      <c r="H9170" s="7" t="n">
        <v>0</v>
      </c>
    </row>
    <row r="9171" spans="1:6">
      <c r="A9171" t="s">
        <v>4</v>
      </c>
      <c r="B9171" s="4" t="s">
        <v>5</v>
      </c>
      <c r="C9171" s="4" t="s">
        <v>7</v>
      </c>
      <c r="D9171" s="4" t="s">
        <v>7</v>
      </c>
      <c r="E9171" s="4" t="s">
        <v>13</v>
      </c>
      <c r="F9171" s="4" t="s">
        <v>13</v>
      </c>
      <c r="G9171" s="4" t="s">
        <v>13</v>
      </c>
      <c r="H9171" s="4" t="s">
        <v>11</v>
      </c>
      <c r="I9171" s="4" t="s">
        <v>7</v>
      </c>
    </row>
    <row r="9172" spans="1:6">
      <c r="A9172" t="n">
        <v>92178</v>
      </c>
      <c r="B9172" s="35" t="n">
        <v>45</v>
      </c>
      <c r="C9172" s="7" t="n">
        <v>4</v>
      </c>
      <c r="D9172" s="7" t="n">
        <v>3</v>
      </c>
      <c r="E9172" s="7" t="n">
        <v>8.80000019073486</v>
      </c>
      <c r="F9172" s="7" t="n">
        <v>266.540008544922</v>
      </c>
      <c r="G9172" s="7" t="n">
        <v>0</v>
      </c>
      <c r="H9172" s="7" t="n">
        <v>0</v>
      </c>
      <c r="I9172" s="7" t="n">
        <v>0</v>
      </c>
    </row>
    <row r="9173" spans="1:6">
      <c r="A9173" t="s">
        <v>4</v>
      </c>
      <c r="B9173" s="4" t="s">
        <v>5</v>
      </c>
      <c r="C9173" s="4" t="s">
        <v>7</v>
      </c>
      <c r="D9173" s="4" t="s">
        <v>7</v>
      </c>
      <c r="E9173" s="4" t="s">
        <v>13</v>
      </c>
      <c r="F9173" s="4" t="s">
        <v>11</v>
      </c>
    </row>
    <row r="9174" spans="1:6">
      <c r="A9174" t="n">
        <v>92196</v>
      </c>
      <c r="B9174" s="35" t="n">
        <v>45</v>
      </c>
      <c r="C9174" s="7" t="n">
        <v>5</v>
      </c>
      <c r="D9174" s="7" t="n">
        <v>3</v>
      </c>
      <c r="E9174" s="7" t="n">
        <v>1.39999997615814</v>
      </c>
      <c r="F9174" s="7" t="n">
        <v>0</v>
      </c>
    </row>
    <row r="9175" spans="1:6">
      <c r="A9175" t="s">
        <v>4</v>
      </c>
      <c r="B9175" s="4" t="s">
        <v>5</v>
      </c>
      <c r="C9175" s="4" t="s">
        <v>7</v>
      </c>
      <c r="D9175" s="4" t="s">
        <v>7</v>
      </c>
      <c r="E9175" s="4" t="s">
        <v>13</v>
      </c>
      <c r="F9175" s="4" t="s">
        <v>11</v>
      </c>
    </row>
    <row r="9176" spans="1:6">
      <c r="A9176" t="n">
        <v>92205</v>
      </c>
      <c r="B9176" s="35" t="n">
        <v>45</v>
      </c>
      <c r="C9176" s="7" t="n">
        <v>11</v>
      </c>
      <c r="D9176" s="7" t="n">
        <v>3</v>
      </c>
      <c r="E9176" s="7" t="n">
        <v>31.6000003814697</v>
      </c>
      <c r="F9176" s="7" t="n">
        <v>0</v>
      </c>
    </row>
    <row r="9177" spans="1:6">
      <c r="A9177" t="s">
        <v>4</v>
      </c>
      <c r="B9177" s="4" t="s">
        <v>5</v>
      </c>
      <c r="C9177" s="4" t="s">
        <v>7</v>
      </c>
      <c r="D9177" s="4" t="s">
        <v>7</v>
      </c>
      <c r="E9177" s="4" t="s">
        <v>13</v>
      </c>
      <c r="F9177" s="4" t="s">
        <v>13</v>
      </c>
      <c r="G9177" s="4" t="s">
        <v>13</v>
      </c>
      <c r="H9177" s="4" t="s">
        <v>11</v>
      </c>
    </row>
    <row r="9178" spans="1:6">
      <c r="A9178" t="n">
        <v>92214</v>
      </c>
      <c r="B9178" s="35" t="n">
        <v>45</v>
      </c>
      <c r="C9178" s="7" t="n">
        <v>2</v>
      </c>
      <c r="D9178" s="7" t="n">
        <v>3</v>
      </c>
      <c r="E9178" s="7" t="n">
        <v>-2.04999995231628</v>
      </c>
      <c r="F9178" s="7" t="n">
        <v>0.100000001490116</v>
      </c>
      <c r="G9178" s="7" t="n">
        <v>-11.0600004196167</v>
      </c>
      <c r="H9178" s="7" t="n">
        <v>3500</v>
      </c>
    </row>
    <row r="9179" spans="1:6">
      <c r="A9179" t="s">
        <v>4</v>
      </c>
      <c r="B9179" s="4" t="s">
        <v>5</v>
      </c>
      <c r="C9179" s="4" t="s">
        <v>7</v>
      </c>
      <c r="D9179" s="4" t="s">
        <v>7</v>
      </c>
      <c r="E9179" s="4" t="s">
        <v>13</v>
      </c>
      <c r="F9179" s="4" t="s">
        <v>13</v>
      </c>
      <c r="G9179" s="4" t="s">
        <v>13</v>
      </c>
      <c r="H9179" s="4" t="s">
        <v>11</v>
      </c>
      <c r="I9179" s="4" t="s">
        <v>7</v>
      </c>
    </row>
    <row r="9180" spans="1:6">
      <c r="A9180" t="n">
        <v>92231</v>
      </c>
      <c r="B9180" s="35" t="n">
        <v>45</v>
      </c>
      <c r="C9180" s="7" t="n">
        <v>4</v>
      </c>
      <c r="D9180" s="7" t="n">
        <v>3</v>
      </c>
      <c r="E9180" s="7" t="n">
        <v>357.549987792969</v>
      </c>
      <c r="F9180" s="7" t="n">
        <v>254.5</v>
      </c>
      <c r="G9180" s="7" t="n">
        <v>0</v>
      </c>
      <c r="H9180" s="7" t="n">
        <v>3500</v>
      </c>
      <c r="I9180" s="7" t="n">
        <v>1</v>
      </c>
    </row>
    <row r="9181" spans="1:6">
      <c r="A9181" t="s">
        <v>4</v>
      </c>
      <c r="B9181" s="4" t="s">
        <v>5</v>
      </c>
      <c r="C9181" s="4" t="s">
        <v>7</v>
      </c>
      <c r="D9181" s="4" t="s">
        <v>7</v>
      </c>
      <c r="E9181" s="4" t="s">
        <v>13</v>
      </c>
      <c r="F9181" s="4" t="s">
        <v>11</v>
      </c>
    </row>
    <row r="9182" spans="1:6">
      <c r="A9182" t="n">
        <v>92249</v>
      </c>
      <c r="B9182" s="35" t="n">
        <v>45</v>
      </c>
      <c r="C9182" s="7" t="n">
        <v>5</v>
      </c>
      <c r="D9182" s="7" t="n">
        <v>3</v>
      </c>
      <c r="E9182" s="7" t="n">
        <v>1.29999995231628</v>
      </c>
      <c r="F9182" s="7" t="n">
        <v>3500</v>
      </c>
    </row>
    <row r="9183" spans="1:6">
      <c r="A9183" t="s">
        <v>4</v>
      </c>
      <c r="B9183" s="4" t="s">
        <v>5</v>
      </c>
      <c r="C9183" s="4" t="s">
        <v>7</v>
      </c>
      <c r="D9183" s="4" t="s">
        <v>11</v>
      </c>
    </row>
    <row r="9184" spans="1:6">
      <c r="A9184" t="n">
        <v>92258</v>
      </c>
      <c r="B9184" s="17" t="n">
        <v>58</v>
      </c>
      <c r="C9184" s="7" t="n">
        <v>255</v>
      </c>
      <c r="D9184" s="7" t="n">
        <v>0</v>
      </c>
    </row>
    <row r="9185" spans="1:9">
      <c r="A9185" t="s">
        <v>4</v>
      </c>
      <c r="B9185" s="4" t="s">
        <v>5</v>
      </c>
      <c r="C9185" s="4" t="s">
        <v>11</v>
      </c>
    </row>
    <row r="9186" spans="1:9">
      <c r="A9186" t="n">
        <v>92262</v>
      </c>
      <c r="B9186" s="24" t="n">
        <v>16</v>
      </c>
      <c r="C9186" s="7" t="n">
        <v>500</v>
      </c>
    </row>
    <row r="9187" spans="1:9">
      <c r="A9187" t="s">
        <v>4</v>
      </c>
      <c r="B9187" s="4" t="s">
        <v>5</v>
      </c>
      <c r="C9187" s="4" t="s">
        <v>11</v>
      </c>
      <c r="D9187" s="4" t="s">
        <v>13</v>
      </c>
      <c r="E9187" s="4" t="s">
        <v>13</v>
      </c>
      <c r="F9187" s="4" t="s">
        <v>13</v>
      </c>
      <c r="G9187" s="4" t="s">
        <v>11</v>
      </c>
      <c r="H9187" s="4" t="s">
        <v>11</v>
      </c>
    </row>
    <row r="9188" spans="1:9">
      <c r="A9188" t="n">
        <v>92265</v>
      </c>
      <c r="B9188" s="45" t="n">
        <v>60</v>
      </c>
      <c r="C9188" s="7" t="n">
        <v>0</v>
      </c>
      <c r="D9188" s="7" t="n">
        <v>0</v>
      </c>
      <c r="E9188" s="7" t="n">
        <v>0</v>
      </c>
      <c r="F9188" s="7" t="n">
        <v>0</v>
      </c>
      <c r="G9188" s="7" t="n">
        <v>1000</v>
      </c>
      <c r="H9188" s="7" t="n">
        <v>0</v>
      </c>
    </row>
    <row r="9189" spans="1:9">
      <c r="A9189" t="s">
        <v>4</v>
      </c>
      <c r="B9189" s="4" t="s">
        <v>5</v>
      </c>
      <c r="C9189" s="4" t="s">
        <v>7</v>
      </c>
      <c r="D9189" s="4" t="s">
        <v>11</v>
      </c>
      <c r="E9189" s="4" t="s">
        <v>8</v>
      </c>
      <c r="F9189" s="4" t="s">
        <v>8</v>
      </c>
      <c r="G9189" s="4" t="s">
        <v>8</v>
      </c>
      <c r="H9189" s="4" t="s">
        <v>8</v>
      </c>
    </row>
    <row r="9190" spans="1:9">
      <c r="A9190" t="n">
        <v>92284</v>
      </c>
      <c r="B9190" s="38" t="n">
        <v>51</v>
      </c>
      <c r="C9190" s="7" t="n">
        <v>3</v>
      </c>
      <c r="D9190" s="7" t="n">
        <v>0</v>
      </c>
      <c r="E9190" s="7" t="s">
        <v>218</v>
      </c>
      <c r="F9190" s="7" t="s">
        <v>109</v>
      </c>
      <c r="G9190" s="7" t="s">
        <v>86</v>
      </c>
      <c r="H9190" s="7" t="s">
        <v>87</v>
      </c>
    </row>
    <row r="9191" spans="1:9">
      <c r="A9191" t="s">
        <v>4</v>
      </c>
      <c r="B9191" s="4" t="s">
        <v>5</v>
      </c>
      <c r="C9191" s="4" t="s">
        <v>7</v>
      </c>
      <c r="D9191" s="4" t="s">
        <v>11</v>
      </c>
    </row>
    <row r="9192" spans="1:9">
      <c r="A9192" t="n">
        <v>92297</v>
      </c>
      <c r="B9192" s="35" t="n">
        <v>45</v>
      </c>
      <c r="C9192" s="7" t="n">
        <v>7</v>
      </c>
      <c r="D9192" s="7" t="n">
        <v>255</v>
      </c>
    </row>
    <row r="9193" spans="1:9">
      <c r="A9193" t="s">
        <v>4</v>
      </c>
      <c r="B9193" s="4" t="s">
        <v>5</v>
      </c>
      <c r="C9193" s="4" t="s">
        <v>8</v>
      </c>
      <c r="D9193" s="4" t="s">
        <v>8</v>
      </c>
    </row>
    <row r="9194" spans="1:9">
      <c r="A9194" t="n">
        <v>92301</v>
      </c>
      <c r="B9194" s="46" t="n">
        <v>70</v>
      </c>
      <c r="C9194" s="7" t="s">
        <v>478</v>
      </c>
      <c r="D9194" s="7" t="s">
        <v>113</v>
      </c>
    </row>
    <row r="9195" spans="1:9">
      <c r="A9195" t="s">
        <v>4</v>
      </c>
      <c r="B9195" s="4" t="s">
        <v>5</v>
      </c>
      <c r="C9195" s="4" t="s">
        <v>11</v>
      </c>
    </row>
    <row r="9196" spans="1:9">
      <c r="A9196" t="n">
        <v>92315</v>
      </c>
      <c r="B9196" s="24" t="n">
        <v>16</v>
      </c>
      <c r="C9196" s="7" t="n">
        <v>500</v>
      </c>
    </row>
    <row r="9197" spans="1:9">
      <c r="A9197" t="s">
        <v>4</v>
      </c>
      <c r="B9197" s="4" t="s">
        <v>5</v>
      </c>
      <c r="C9197" s="4" t="s">
        <v>7</v>
      </c>
      <c r="D9197" s="4" t="s">
        <v>11</v>
      </c>
      <c r="E9197" s="4" t="s">
        <v>11</v>
      </c>
      <c r="F9197" s="4" t="s">
        <v>7</v>
      </c>
    </row>
    <row r="9198" spans="1:9">
      <c r="A9198" t="n">
        <v>92318</v>
      </c>
      <c r="B9198" s="43" t="n">
        <v>25</v>
      </c>
      <c r="C9198" s="7" t="n">
        <v>1</v>
      </c>
      <c r="D9198" s="7" t="n">
        <v>60</v>
      </c>
      <c r="E9198" s="7" t="n">
        <v>640</v>
      </c>
      <c r="F9198" s="7" t="n">
        <v>2</v>
      </c>
    </row>
    <row r="9199" spans="1:9">
      <c r="A9199" t="s">
        <v>4</v>
      </c>
      <c r="B9199" s="4" t="s">
        <v>5</v>
      </c>
      <c r="C9199" s="4" t="s">
        <v>8</v>
      </c>
      <c r="D9199" s="4" t="s">
        <v>11</v>
      </c>
    </row>
    <row r="9200" spans="1:9">
      <c r="A9200" t="n">
        <v>92325</v>
      </c>
      <c r="B9200" s="47" t="n">
        <v>29</v>
      </c>
      <c r="C9200" s="7" t="s">
        <v>411</v>
      </c>
      <c r="D9200" s="7" t="n">
        <v>65533</v>
      </c>
    </row>
    <row r="9201" spans="1:8">
      <c r="A9201" t="s">
        <v>4</v>
      </c>
      <c r="B9201" s="4" t="s">
        <v>5</v>
      </c>
      <c r="C9201" s="4" t="s">
        <v>7</v>
      </c>
      <c r="D9201" s="4" t="s">
        <v>11</v>
      </c>
      <c r="E9201" s="4" t="s">
        <v>8</v>
      </c>
    </row>
    <row r="9202" spans="1:8">
      <c r="A9202" t="n">
        <v>92334</v>
      </c>
      <c r="B9202" s="38" t="n">
        <v>51</v>
      </c>
      <c r="C9202" s="7" t="n">
        <v>4</v>
      </c>
      <c r="D9202" s="7" t="n">
        <v>16</v>
      </c>
      <c r="E9202" s="7" t="s">
        <v>242</v>
      </c>
    </row>
    <row r="9203" spans="1:8">
      <c r="A9203" t="s">
        <v>4</v>
      </c>
      <c r="B9203" s="4" t="s">
        <v>5</v>
      </c>
      <c r="C9203" s="4" t="s">
        <v>11</v>
      </c>
    </row>
    <row r="9204" spans="1:8">
      <c r="A9204" t="n">
        <v>92347</v>
      </c>
      <c r="B9204" s="24" t="n">
        <v>16</v>
      </c>
      <c r="C9204" s="7" t="n">
        <v>0</v>
      </c>
    </row>
    <row r="9205" spans="1:8">
      <c r="A9205" t="s">
        <v>4</v>
      </c>
      <c r="B9205" s="4" t="s">
        <v>5</v>
      </c>
      <c r="C9205" s="4" t="s">
        <v>11</v>
      </c>
      <c r="D9205" s="4" t="s">
        <v>7</v>
      </c>
      <c r="E9205" s="4" t="s">
        <v>14</v>
      </c>
      <c r="F9205" s="4" t="s">
        <v>79</v>
      </c>
      <c r="G9205" s="4" t="s">
        <v>7</v>
      </c>
      <c r="H9205" s="4" t="s">
        <v>7</v>
      </c>
    </row>
    <row r="9206" spans="1:8">
      <c r="A9206" t="n">
        <v>92350</v>
      </c>
      <c r="B9206" s="39" t="n">
        <v>26</v>
      </c>
      <c r="C9206" s="7" t="n">
        <v>16</v>
      </c>
      <c r="D9206" s="7" t="n">
        <v>17</v>
      </c>
      <c r="E9206" s="7" t="n">
        <v>14390</v>
      </c>
      <c r="F9206" s="7" t="s">
        <v>760</v>
      </c>
      <c r="G9206" s="7" t="n">
        <v>2</v>
      </c>
      <c r="H9206" s="7" t="n">
        <v>0</v>
      </c>
    </row>
    <row r="9207" spans="1:8">
      <c r="A9207" t="s">
        <v>4</v>
      </c>
      <c r="B9207" s="4" t="s">
        <v>5</v>
      </c>
    </row>
    <row r="9208" spans="1:8">
      <c r="A9208" t="n">
        <v>92390</v>
      </c>
      <c r="B9208" s="40" t="n">
        <v>28</v>
      </c>
    </row>
    <row r="9209" spans="1:8">
      <c r="A9209" t="s">
        <v>4</v>
      </c>
      <c r="B9209" s="4" t="s">
        <v>5</v>
      </c>
      <c r="C9209" s="4" t="s">
        <v>8</v>
      </c>
      <c r="D9209" s="4" t="s">
        <v>11</v>
      </c>
    </row>
    <row r="9210" spans="1:8">
      <c r="A9210" t="n">
        <v>92391</v>
      </c>
      <c r="B9210" s="47" t="n">
        <v>29</v>
      </c>
      <c r="C9210" s="7" t="s">
        <v>17</v>
      </c>
      <c r="D9210" s="7" t="n">
        <v>65533</v>
      </c>
    </row>
    <row r="9211" spans="1:8">
      <c r="A9211" t="s">
        <v>4</v>
      </c>
      <c r="B9211" s="4" t="s">
        <v>5</v>
      </c>
      <c r="C9211" s="4" t="s">
        <v>7</v>
      </c>
      <c r="D9211" s="4" t="s">
        <v>11</v>
      </c>
      <c r="E9211" s="4" t="s">
        <v>11</v>
      </c>
      <c r="F9211" s="4" t="s">
        <v>7</v>
      </c>
    </row>
    <row r="9212" spans="1:8">
      <c r="A9212" t="n">
        <v>92395</v>
      </c>
      <c r="B9212" s="43" t="n">
        <v>25</v>
      </c>
      <c r="C9212" s="7" t="n">
        <v>1</v>
      </c>
      <c r="D9212" s="7" t="n">
        <v>65535</v>
      </c>
      <c r="E9212" s="7" t="n">
        <v>65535</v>
      </c>
      <c r="F9212" s="7" t="n">
        <v>0</v>
      </c>
    </row>
    <row r="9213" spans="1:8">
      <c r="A9213" t="s">
        <v>4</v>
      </c>
      <c r="B9213" s="4" t="s">
        <v>5</v>
      </c>
      <c r="C9213" s="4" t="s">
        <v>7</v>
      </c>
      <c r="D9213" s="4" t="s">
        <v>11</v>
      </c>
      <c r="E9213" s="4" t="s">
        <v>8</v>
      </c>
      <c r="F9213" s="4" t="s">
        <v>8</v>
      </c>
      <c r="G9213" s="4" t="s">
        <v>8</v>
      </c>
      <c r="H9213" s="4" t="s">
        <v>8</v>
      </c>
    </row>
    <row r="9214" spans="1:8">
      <c r="A9214" t="n">
        <v>92402</v>
      </c>
      <c r="B9214" s="38" t="n">
        <v>51</v>
      </c>
      <c r="C9214" s="7" t="n">
        <v>3</v>
      </c>
      <c r="D9214" s="7" t="n">
        <v>0</v>
      </c>
      <c r="E9214" s="7" t="s">
        <v>117</v>
      </c>
      <c r="F9214" s="7" t="s">
        <v>87</v>
      </c>
      <c r="G9214" s="7" t="s">
        <v>86</v>
      </c>
      <c r="H9214" s="7" t="s">
        <v>87</v>
      </c>
    </row>
    <row r="9215" spans="1:8">
      <c r="A9215" t="s">
        <v>4</v>
      </c>
      <c r="B9215" s="4" t="s">
        <v>5</v>
      </c>
      <c r="C9215" s="4" t="s">
        <v>11</v>
      </c>
      <c r="D9215" s="4" t="s">
        <v>7</v>
      </c>
      <c r="E9215" s="4" t="s">
        <v>13</v>
      </c>
      <c r="F9215" s="4" t="s">
        <v>11</v>
      </c>
    </row>
    <row r="9216" spans="1:8">
      <c r="A9216" t="n">
        <v>92415</v>
      </c>
      <c r="B9216" s="41" t="n">
        <v>59</v>
      </c>
      <c r="C9216" s="7" t="n">
        <v>0</v>
      </c>
      <c r="D9216" s="7" t="n">
        <v>13</v>
      </c>
      <c r="E9216" s="7" t="n">
        <v>0.150000005960464</v>
      </c>
      <c r="F9216" s="7" t="n">
        <v>0</v>
      </c>
    </row>
    <row r="9217" spans="1:8">
      <c r="A9217" t="s">
        <v>4</v>
      </c>
      <c r="B9217" s="4" t="s">
        <v>5</v>
      </c>
      <c r="C9217" s="4" t="s">
        <v>11</v>
      </c>
    </row>
    <row r="9218" spans="1:8">
      <c r="A9218" t="n">
        <v>92425</v>
      </c>
      <c r="B9218" s="24" t="n">
        <v>16</v>
      </c>
      <c r="C9218" s="7" t="n">
        <v>1000</v>
      </c>
    </row>
    <row r="9219" spans="1:8">
      <c r="A9219" t="s">
        <v>4</v>
      </c>
      <c r="B9219" s="4" t="s">
        <v>5</v>
      </c>
      <c r="C9219" s="4" t="s">
        <v>11</v>
      </c>
      <c r="D9219" s="4" t="s">
        <v>13</v>
      </c>
      <c r="E9219" s="4" t="s">
        <v>13</v>
      </c>
      <c r="F9219" s="4" t="s">
        <v>13</v>
      </c>
      <c r="G9219" s="4" t="s">
        <v>11</v>
      </c>
      <c r="H9219" s="4" t="s">
        <v>11</v>
      </c>
    </row>
    <row r="9220" spans="1:8">
      <c r="A9220" t="n">
        <v>92428</v>
      </c>
      <c r="B9220" s="45" t="n">
        <v>60</v>
      </c>
      <c r="C9220" s="7" t="n">
        <v>0</v>
      </c>
      <c r="D9220" s="7" t="n">
        <v>45</v>
      </c>
      <c r="E9220" s="7" t="n">
        <v>0</v>
      </c>
      <c r="F9220" s="7" t="n">
        <v>0</v>
      </c>
      <c r="G9220" s="7" t="n">
        <v>1000</v>
      </c>
      <c r="H9220" s="7" t="n">
        <v>0</v>
      </c>
    </row>
    <row r="9221" spans="1:8">
      <c r="A9221" t="s">
        <v>4</v>
      </c>
      <c r="B9221" s="4" t="s">
        <v>5</v>
      </c>
      <c r="C9221" s="4" t="s">
        <v>11</v>
      </c>
    </row>
    <row r="9222" spans="1:8">
      <c r="A9222" t="n">
        <v>92447</v>
      </c>
      <c r="B9222" s="24" t="n">
        <v>16</v>
      </c>
      <c r="C9222" s="7" t="n">
        <v>1000</v>
      </c>
    </row>
    <row r="9223" spans="1:8">
      <c r="A9223" t="s">
        <v>4</v>
      </c>
      <c r="B9223" s="4" t="s">
        <v>5</v>
      </c>
      <c r="C9223" s="4" t="s">
        <v>7</v>
      </c>
      <c r="D9223" s="4" t="s">
        <v>7</v>
      </c>
    </row>
    <row r="9224" spans="1:8">
      <c r="A9224" t="n">
        <v>92450</v>
      </c>
      <c r="B9224" s="36" t="n">
        <v>49</v>
      </c>
      <c r="C9224" s="7" t="n">
        <v>2</v>
      </c>
      <c r="D9224" s="7" t="n">
        <v>0</v>
      </c>
    </row>
    <row r="9225" spans="1:8">
      <c r="A9225" t="s">
        <v>4</v>
      </c>
      <c r="B9225" s="4" t="s">
        <v>5</v>
      </c>
      <c r="C9225" s="4" t="s">
        <v>7</v>
      </c>
      <c r="D9225" s="4" t="s">
        <v>11</v>
      </c>
      <c r="E9225" s="4" t="s">
        <v>14</v>
      </c>
      <c r="F9225" s="4" t="s">
        <v>11</v>
      </c>
      <c r="G9225" s="4" t="s">
        <v>14</v>
      </c>
      <c r="H9225" s="4" t="s">
        <v>7</v>
      </c>
    </row>
    <row r="9226" spans="1:8">
      <c r="A9226" t="n">
        <v>92453</v>
      </c>
      <c r="B9226" s="36" t="n">
        <v>49</v>
      </c>
      <c r="C9226" s="7" t="n">
        <v>0</v>
      </c>
      <c r="D9226" s="7" t="n">
        <v>551</v>
      </c>
      <c r="E9226" s="7" t="n">
        <v>1065353216</v>
      </c>
      <c r="F9226" s="7" t="n">
        <v>0</v>
      </c>
      <c r="G9226" s="7" t="n">
        <v>0</v>
      </c>
      <c r="H9226" s="7" t="n">
        <v>0</v>
      </c>
    </row>
    <row r="9227" spans="1:8">
      <c r="A9227" t="s">
        <v>4</v>
      </c>
      <c r="B9227" s="4" t="s">
        <v>5</v>
      </c>
      <c r="C9227" s="4" t="s">
        <v>7</v>
      </c>
      <c r="D9227" s="4" t="s">
        <v>11</v>
      </c>
      <c r="E9227" s="4" t="s">
        <v>13</v>
      </c>
    </row>
    <row r="9228" spans="1:8">
      <c r="A9228" t="n">
        <v>92468</v>
      </c>
      <c r="B9228" s="17" t="n">
        <v>58</v>
      </c>
      <c r="C9228" s="7" t="n">
        <v>101</v>
      </c>
      <c r="D9228" s="7" t="n">
        <v>500</v>
      </c>
      <c r="E9228" s="7" t="n">
        <v>1</v>
      </c>
    </row>
    <row r="9229" spans="1:8">
      <c r="A9229" t="s">
        <v>4</v>
      </c>
      <c r="B9229" s="4" t="s">
        <v>5</v>
      </c>
      <c r="C9229" s="4" t="s">
        <v>7</v>
      </c>
      <c r="D9229" s="4" t="s">
        <v>11</v>
      </c>
    </row>
    <row r="9230" spans="1:8">
      <c r="A9230" t="n">
        <v>92476</v>
      </c>
      <c r="B9230" s="17" t="n">
        <v>58</v>
      </c>
      <c r="C9230" s="7" t="n">
        <v>254</v>
      </c>
      <c r="D9230" s="7" t="n">
        <v>0</v>
      </c>
    </row>
    <row r="9231" spans="1:8">
      <c r="A9231" t="s">
        <v>4</v>
      </c>
      <c r="B9231" s="4" t="s">
        <v>5</v>
      </c>
      <c r="C9231" s="4" t="s">
        <v>11</v>
      </c>
      <c r="D9231" s="4" t="s">
        <v>13</v>
      </c>
      <c r="E9231" s="4" t="s">
        <v>13</v>
      </c>
      <c r="F9231" s="4" t="s">
        <v>13</v>
      </c>
      <c r="G9231" s="4" t="s">
        <v>11</v>
      </c>
      <c r="H9231" s="4" t="s">
        <v>11</v>
      </c>
    </row>
    <row r="9232" spans="1:8">
      <c r="A9232" t="n">
        <v>92480</v>
      </c>
      <c r="B9232" s="45" t="n">
        <v>60</v>
      </c>
      <c r="C9232" s="7" t="n">
        <v>0</v>
      </c>
      <c r="D9232" s="7" t="n">
        <v>0</v>
      </c>
      <c r="E9232" s="7" t="n">
        <v>0</v>
      </c>
      <c r="F9232" s="7" t="n">
        <v>0</v>
      </c>
      <c r="G9232" s="7" t="n">
        <v>0</v>
      </c>
      <c r="H9232" s="7" t="n">
        <v>0</v>
      </c>
    </row>
    <row r="9233" spans="1:8">
      <c r="A9233" t="s">
        <v>4</v>
      </c>
      <c r="B9233" s="4" t="s">
        <v>5</v>
      </c>
      <c r="C9233" s="4" t="s">
        <v>7</v>
      </c>
      <c r="D9233" s="4" t="s">
        <v>7</v>
      </c>
      <c r="E9233" s="4" t="s">
        <v>13</v>
      </c>
      <c r="F9233" s="4" t="s">
        <v>13</v>
      </c>
      <c r="G9233" s="4" t="s">
        <v>13</v>
      </c>
      <c r="H9233" s="4" t="s">
        <v>11</v>
      </c>
    </row>
    <row r="9234" spans="1:8">
      <c r="A9234" t="n">
        <v>92499</v>
      </c>
      <c r="B9234" s="35" t="n">
        <v>45</v>
      </c>
      <c r="C9234" s="7" t="n">
        <v>2</v>
      </c>
      <c r="D9234" s="7" t="n">
        <v>3</v>
      </c>
      <c r="E9234" s="7" t="n">
        <v>-6.05999994277954</v>
      </c>
      <c r="F9234" s="7" t="n">
        <v>0.579999983310699</v>
      </c>
      <c r="G9234" s="7" t="n">
        <v>-1.53999996185303</v>
      </c>
      <c r="H9234" s="7" t="n">
        <v>0</v>
      </c>
    </row>
    <row r="9235" spans="1:8">
      <c r="A9235" t="s">
        <v>4</v>
      </c>
      <c r="B9235" s="4" t="s">
        <v>5</v>
      </c>
      <c r="C9235" s="4" t="s">
        <v>7</v>
      </c>
      <c r="D9235" s="4" t="s">
        <v>7</v>
      </c>
      <c r="E9235" s="4" t="s">
        <v>13</v>
      </c>
      <c r="F9235" s="4" t="s">
        <v>13</v>
      </c>
      <c r="G9235" s="4" t="s">
        <v>13</v>
      </c>
      <c r="H9235" s="4" t="s">
        <v>11</v>
      </c>
      <c r="I9235" s="4" t="s">
        <v>7</v>
      </c>
    </row>
    <row r="9236" spans="1:8">
      <c r="A9236" t="n">
        <v>92516</v>
      </c>
      <c r="B9236" s="35" t="n">
        <v>45</v>
      </c>
      <c r="C9236" s="7" t="n">
        <v>4</v>
      </c>
      <c r="D9236" s="7" t="n">
        <v>3</v>
      </c>
      <c r="E9236" s="7" t="n">
        <v>13.8999996185303</v>
      </c>
      <c r="F9236" s="7" t="n">
        <v>212.720001220703</v>
      </c>
      <c r="G9236" s="7" t="n">
        <v>0</v>
      </c>
      <c r="H9236" s="7" t="n">
        <v>0</v>
      </c>
      <c r="I9236" s="7" t="n">
        <v>0</v>
      </c>
    </row>
    <row r="9237" spans="1:8">
      <c r="A9237" t="s">
        <v>4</v>
      </c>
      <c r="B9237" s="4" t="s">
        <v>5</v>
      </c>
      <c r="C9237" s="4" t="s">
        <v>7</v>
      </c>
      <c r="D9237" s="4" t="s">
        <v>7</v>
      </c>
      <c r="E9237" s="4" t="s">
        <v>13</v>
      </c>
      <c r="F9237" s="4" t="s">
        <v>11</v>
      </c>
    </row>
    <row r="9238" spans="1:8">
      <c r="A9238" t="n">
        <v>92534</v>
      </c>
      <c r="B9238" s="35" t="n">
        <v>45</v>
      </c>
      <c r="C9238" s="7" t="n">
        <v>5</v>
      </c>
      <c r="D9238" s="7" t="n">
        <v>3</v>
      </c>
      <c r="E9238" s="7" t="n">
        <v>1.60000002384186</v>
      </c>
      <c r="F9238" s="7" t="n">
        <v>0</v>
      </c>
    </row>
    <row r="9239" spans="1:8">
      <c r="A9239" t="s">
        <v>4</v>
      </c>
      <c r="B9239" s="4" t="s">
        <v>5</v>
      </c>
      <c r="C9239" s="4" t="s">
        <v>7</v>
      </c>
      <c r="D9239" s="4" t="s">
        <v>7</v>
      </c>
      <c r="E9239" s="4" t="s">
        <v>13</v>
      </c>
      <c r="F9239" s="4" t="s">
        <v>11</v>
      </c>
    </row>
    <row r="9240" spans="1:8">
      <c r="A9240" t="n">
        <v>92543</v>
      </c>
      <c r="B9240" s="35" t="n">
        <v>45</v>
      </c>
      <c r="C9240" s="7" t="n">
        <v>11</v>
      </c>
      <c r="D9240" s="7" t="n">
        <v>3</v>
      </c>
      <c r="E9240" s="7" t="n">
        <v>34.5</v>
      </c>
      <c r="F9240" s="7" t="n">
        <v>0</v>
      </c>
    </row>
    <row r="9241" spans="1:8">
      <c r="A9241" t="s">
        <v>4</v>
      </c>
      <c r="B9241" s="4" t="s">
        <v>5</v>
      </c>
      <c r="C9241" s="4" t="s">
        <v>7</v>
      </c>
      <c r="D9241" s="4" t="s">
        <v>7</v>
      </c>
      <c r="E9241" s="4" t="s">
        <v>13</v>
      </c>
      <c r="F9241" s="4" t="s">
        <v>13</v>
      </c>
      <c r="G9241" s="4" t="s">
        <v>13</v>
      </c>
      <c r="H9241" s="4" t="s">
        <v>11</v>
      </c>
    </row>
    <row r="9242" spans="1:8">
      <c r="A9242" t="n">
        <v>92552</v>
      </c>
      <c r="B9242" s="35" t="n">
        <v>45</v>
      </c>
      <c r="C9242" s="7" t="n">
        <v>2</v>
      </c>
      <c r="D9242" s="7" t="n">
        <v>3</v>
      </c>
      <c r="E9242" s="7" t="n">
        <v>-6.05999994277954</v>
      </c>
      <c r="F9242" s="7" t="n">
        <v>1.66999995708466</v>
      </c>
      <c r="G9242" s="7" t="n">
        <v>-1.53999996185303</v>
      </c>
      <c r="H9242" s="7" t="n">
        <v>6000</v>
      </c>
    </row>
    <row r="9243" spans="1:8">
      <c r="A9243" t="s">
        <v>4</v>
      </c>
      <c r="B9243" s="4" t="s">
        <v>5</v>
      </c>
      <c r="C9243" s="4" t="s">
        <v>7</v>
      </c>
      <c r="D9243" s="4" t="s">
        <v>7</v>
      </c>
      <c r="E9243" s="4" t="s">
        <v>13</v>
      </c>
      <c r="F9243" s="4" t="s">
        <v>13</v>
      </c>
      <c r="G9243" s="4" t="s">
        <v>13</v>
      </c>
      <c r="H9243" s="4" t="s">
        <v>11</v>
      </c>
      <c r="I9243" s="4" t="s">
        <v>7</v>
      </c>
    </row>
    <row r="9244" spans="1:8">
      <c r="A9244" t="n">
        <v>92569</v>
      </c>
      <c r="B9244" s="35" t="n">
        <v>45</v>
      </c>
      <c r="C9244" s="7" t="n">
        <v>4</v>
      </c>
      <c r="D9244" s="7" t="n">
        <v>3</v>
      </c>
      <c r="E9244" s="7" t="n">
        <v>12.3400001525879</v>
      </c>
      <c r="F9244" s="7" t="n">
        <v>169.089996337891</v>
      </c>
      <c r="G9244" s="7" t="n">
        <v>0</v>
      </c>
      <c r="H9244" s="7" t="n">
        <v>6000</v>
      </c>
      <c r="I9244" s="7" t="n">
        <v>1</v>
      </c>
    </row>
    <row r="9245" spans="1:8">
      <c r="A9245" t="s">
        <v>4</v>
      </c>
      <c r="B9245" s="4" t="s">
        <v>5</v>
      </c>
      <c r="C9245" s="4" t="s">
        <v>7</v>
      </c>
      <c r="D9245" s="4" t="s">
        <v>7</v>
      </c>
      <c r="E9245" s="4" t="s">
        <v>13</v>
      </c>
      <c r="F9245" s="4" t="s">
        <v>11</v>
      </c>
    </row>
    <row r="9246" spans="1:8">
      <c r="A9246" t="n">
        <v>92587</v>
      </c>
      <c r="B9246" s="35" t="n">
        <v>45</v>
      </c>
      <c r="C9246" s="7" t="n">
        <v>5</v>
      </c>
      <c r="D9246" s="7" t="n">
        <v>3</v>
      </c>
      <c r="E9246" s="7" t="n">
        <v>1.20000004768372</v>
      </c>
      <c r="F9246" s="7" t="n">
        <v>6000</v>
      </c>
    </row>
    <row r="9247" spans="1:8">
      <c r="A9247" t="s">
        <v>4</v>
      </c>
      <c r="B9247" s="4" t="s">
        <v>5</v>
      </c>
      <c r="C9247" s="4" t="s">
        <v>7</v>
      </c>
      <c r="D9247" s="4" t="s">
        <v>11</v>
      </c>
      <c r="E9247" s="4" t="s">
        <v>8</v>
      </c>
      <c r="F9247" s="4" t="s">
        <v>8</v>
      </c>
      <c r="G9247" s="4" t="s">
        <v>8</v>
      </c>
      <c r="H9247" s="4" t="s">
        <v>8</v>
      </c>
    </row>
    <row r="9248" spans="1:8">
      <c r="A9248" t="n">
        <v>92596</v>
      </c>
      <c r="B9248" s="38" t="n">
        <v>51</v>
      </c>
      <c r="C9248" s="7" t="n">
        <v>3</v>
      </c>
      <c r="D9248" s="7" t="n">
        <v>16</v>
      </c>
      <c r="E9248" s="7" t="s">
        <v>87</v>
      </c>
      <c r="F9248" s="7" t="s">
        <v>87</v>
      </c>
      <c r="G9248" s="7" t="s">
        <v>86</v>
      </c>
      <c r="H9248" s="7" t="s">
        <v>87</v>
      </c>
    </row>
    <row r="9249" spans="1:9">
      <c r="A9249" t="s">
        <v>4</v>
      </c>
      <c r="B9249" s="4" t="s">
        <v>5</v>
      </c>
      <c r="C9249" s="4" t="s">
        <v>11</v>
      </c>
      <c r="D9249" s="4" t="s">
        <v>11</v>
      </c>
      <c r="E9249" s="4" t="s">
        <v>13</v>
      </c>
      <c r="F9249" s="4" t="s">
        <v>13</v>
      </c>
      <c r="G9249" s="4" t="s">
        <v>13</v>
      </c>
      <c r="H9249" s="4" t="s">
        <v>13</v>
      </c>
      <c r="I9249" s="4" t="s">
        <v>7</v>
      </c>
      <c r="J9249" s="4" t="s">
        <v>11</v>
      </c>
    </row>
    <row r="9250" spans="1:9">
      <c r="A9250" t="n">
        <v>92609</v>
      </c>
      <c r="B9250" s="50" t="n">
        <v>55</v>
      </c>
      <c r="C9250" s="7" t="n">
        <v>16</v>
      </c>
      <c r="D9250" s="7" t="n">
        <v>65533</v>
      </c>
      <c r="E9250" s="7" t="n">
        <v>-6.13000011444092</v>
      </c>
      <c r="F9250" s="7" t="n">
        <v>0.159999996423721</v>
      </c>
      <c r="G9250" s="7" t="n">
        <v>-1.5</v>
      </c>
      <c r="H9250" s="7" t="n">
        <v>1.20000004768372</v>
      </c>
      <c r="I9250" s="7" t="n">
        <v>1</v>
      </c>
      <c r="J9250" s="7" t="n">
        <v>0</v>
      </c>
    </row>
    <row r="9251" spans="1:9">
      <c r="A9251" t="s">
        <v>4</v>
      </c>
      <c r="B9251" s="4" t="s">
        <v>5</v>
      </c>
      <c r="C9251" s="4" t="s">
        <v>7</v>
      </c>
      <c r="D9251" s="4" t="s">
        <v>11</v>
      </c>
    </row>
    <row r="9252" spans="1:9">
      <c r="A9252" t="n">
        <v>92633</v>
      </c>
      <c r="B9252" s="17" t="n">
        <v>58</v>
      </c>
      <c r="C9252" s="7" t="n">
        <v>255</v>
      </c>
      <c r="D9252" s="7" t="n">
        <v>0</v>
      </c>
    </row>
    <row r="9253" spans="1:9">
      <c r="A9253" t="s">
        <v>4</v>
      </c>
      <c r="B9253" s="4" t="s">
        <v>5</v>
      </c>
      <c r="C9253" s="4" t="s">
        <v>11</v>
      </c>
      <c r="D9253" s="4" t="s">
        <v>7</v>
      </c>
    </row>
    <row r="9254" spans="1:9">
      <c r="A9254" t="n">
        <v>92637</v>
      </c>
      <c r="B9254" s="51" t="n">
        <v>56</v>
      </c>
      <c r="C9254" s="7" t="n">
        <v>16</v>
      </c>
      <c r="D9254" s="7" t="n">
        <v>0</v>
      </c>
    </row>
    <row r="9255" spans="1:9">
      <c r="A9255" t="s">
        <v>4</v>
      </c>
      <c r="B9255" s="4" t="s">
        <v>5</v>
      </c>
      <c r="C9255" s="4" t="s">
        <v>11</v>
      </c>
      <c r="D9255" s="4" t="s">
        <v>13</v>
      </c>
      <c r="E9255" s="4" t="s">
        <v>13</v>
      </c>
      <c r="F9255" s="4" t="s">
        <v>7</v>
      </c>
    </row>
    <row r="9256" spans="1:9">
      <c r="A9256" t="n">
        <v>92641</v>
      </c>
      <c r="B9256" s="55" t="n">
        <v>52</v>
      </c>
      <c r="C9256" s="7" t="n">
        <v>16</v>
      </c>
      <c r="D9256" s="7" t="n">
        <v>160</v>
      </c>
      <c r="E9256" s="7" t="n">
        <v>5</v>
      </c>
      <c r="F9256" s="7" t="n">
        <v>0</v>
      </c>
    </row>
    <row r="9257" spans="1:9">
      <c r="A9257" t="s">
        <v>4</v>
      </c>
      <c r="B9257" s="4" t="s">
        <v>5</v>
      </c>
      <c r="C9257" s="4" t="s">
        <v>11</v>
      </c>
    </row>
    <row r="9258" spans="1:9">
      <c r="A9258" t="n">
        <v>92653</v>
      </c>
      <c r="B9258" s="53" t="n">
        <v>54</v>
      </c>
      <c r="C9258" s="7" t="n">
        <v>16</v>
      </c>
    </row>
    <row r="9259" spans="1:9">
      <c r="A9259" t="s">
        <v>4</v>
      </c>
      <c r="B9259" s="4" t="s">
        <v>5</v>
      </c>
      <c r="C9259" s="4" t="s">
        <v>7</v>
      </c>
      <c r="D9259" s="4" t="s">
        <v>11</v>
      </c>
    </row>
    <row r="9260" spans="1:9">
      <c r="A9260" t="n">
        <v>92656</v>
      </c>
      <c r="B9260" s="35" t="n">
        <v>45</v>
      </c>
      <c r="C9260" s="7" t="n">
        <v>7</v>
      </c>
      <c r="D9260" s="7" t="n">
        <v>255</v>
      </c>
    </row>
    <row r="9261" spans="1:9">
      <c r="A9261" t="s">
        <v>4</v>
      </c>
      <c r="B9261" s="4" t="s">
        <v>5</v>
      </c>
      <c r="C9261" s="4" t="s">
        <v>7</v>
      </c>
      <c r="D9261" s="4" t="s">
        <v>11</v>
      </c>
      <c r="E9261" s="4" t="s">
        <v>11</v>
      </c>
      <c r="F9261" s="4" t="s">
        <v>7</v>
      </c>
    </row>
    <row r="9262" spans="1:9">
      <c r="A9262" t="n">
        <v>92660</v>
      </c>
      <c r="B9262" s="43" t="n">
        <v>25</v>
      </c>
      <c r="C9262" s="7" t="n">
        <v>1</v>
      </c>
      <c r="D9262" s="7" t="n">
        <v>60</v>
      </c>
      <c r="E9262" s="7" t="n">
        <v>640</v>
      </c>
      <c r="F9262" s="7" t="n">
        <v>1</v>
      </c>
    </row>
    <row r="9263" spans="1:9">
      <c r="A9263" t="s">
        <v>4</v>
      </c>
      <c r="B9263" s="4" t="s">
        <v>5</v>
      </c>
      <c r="C9263" s="4" t="s">
        <v>7</v>
      </c>
      <c r="D9263" s="4" t="s">
        <v>11</v>
      </c>
      <c r="E9263" s="4" t="s">
        <v>8</v>
      </c>
    </row>
    <row r="9264" spans="1:9">
      <c r="A9264" t="n">
        <v>92667</v>
      </c>
      <c r="B9264" s="38" t="n">
        <v>51</v>
      </c>
      <c r="C9264" s="7" t="n">
        <v>4</v>
      </c>
      <c r="D9264" s="7" t="n">
        <v>0</v>
      </c>
      <c r="E9264" s="7" t="s">
        <v>121</v>
      </c>
    </row>
    <row r="9265" spans="1:10">
      <c r="A9265" t="s">
        <v>4</v>
      </c>
      <c r="B9265" s="4" t="s">
        <v>5</v>
      </c>
      <c r="C9265" s="4" t="s">
        <v>11</v>
      </c>
    </row>
    <row r="9266" spans="1:10">
      <c r="A9266" t="n">
        <v>92681</v>
      </c>
      <c r="B9266" s="24" t="n">
        <v>16</v>
      </c>
      <c r="C9266" s="7" t="n">
        <v>0</v>
      </c>
    </row>
    <row r="9267" spans="1:10">
      <c r="A9267" t="s">
        <v>4</v>
      </c>
      <c r="B9267" s="4" t="s">
        <v>5</v>
      </c>
      <c r="C9267" s="4" t="s">
        <v>11</v>
      </c>
      <c r="D9267" s="4" t="s">
        <v>7</v>
      </c>
      <c r="E9267" s="4" t="s">
        <v>14</v>
      </c>
      <c r="F9267" s="4" t="s">
        <v>79</v>
      </c>
      <c r="G9267" s="4" t="s">
        <v>7</v>
      </c>
      <c r="H9267" s="4" t="s">
        <v>7</v>
      </c>
      <c r="I9267" s="4" t="s">
        <v>7</v>
      </c>
      <c r="J9267" s="4" t="s">
        <v>14</v>
      </c>
      <c r="K9267" s="4" t="s">
        <v>79</v>
      </c>
      <c r="L9267" s="4" t="s">
        <v>7</v>
      </c>
      <c r="M9267" s="4" t="s">
        <v>7</v>
      </c>
    </row>
    <row r="9268" spans="1:10">
      <c r="A9268" t="n">
        <v>92684</v>
      </c>
      <c r="B9268" s="39" t="n">
        <v>26</v>
      </c>
      <c r="C9268" s="7" t="n">
        <v>0</v>
      </c>
      <c r="D9268" s="7" t="n">
        <v>17</v>
      </c>
      <c r="E9268" s="7" t="n">
        <v>60542</v>
      </c>
      <c r="F9268" s="7" t="s">
        <v>761</v>
      </c>
      <c r="G9268" s="7" t="n">
        <v>2</v>
      </c>
      <c r="H9268" s="7" t="n">
        <v>3</v>
      </c>
      <c r="I9268" s="7" t="n">
        <v>17</v>
      </c>
      <c r="J9268" s="7" t="n">
        <v>60543</v>
      </c>
      <c r="K9268" s="7" t="s">
        <v>762</v>
      </c>
      <c r="L9268" s="7" t="n">
        <v>2</v>
      </c>
      <c r="M9268" s="7" t="n">
        <v>0</v>
      </c>
    </row>
    <row r="9269" spans="1:10">
      <c r="A9269" t="s">
        <v>4</v>
      </c>
      <c r="B9269" s="4" t="s">
        <v>5</v>
      </c>
    </row>
    <row r="9270" spans="1:10">
      <c r="A9270" t="n">
        <v>92756</v>
      </c>
      <c r="B9270" s="40" t="n">
        <v>28</v>
      </c>
    </row>
    <row r="9271" spans="1:10">
      <c r="A9271" t="s">
        <v>4</v>
      </c>
      <c r="B9271" s="4" t="s">
        <v>5</v>
      </c>
      <c r="C9271" s="4" t="s">
        <v>7</v>
      </c>
      <c r="D9271" s="4" t="s">
        <v>11</v>
      </c>
      <c r="E9271" s="4" t="s">
        <v>11</v>
      </c>
      <c r="F9271" s="4" t="s">
        <v>7</v>
      </c>
    </row>
    <row r="9272" spans="1:10">
      <c r="A9272" t="n">
        <v>92757</v>
      </c>
      <c r="B9272" s="43" t="n">
        <v>25</v>
      </c>
      <c r="C9272" s="7" t="n">
        <v>1</v>
      </c>
      <c r="D9272" s="7" t="n">
        <v>65535</v>
      </c>
      <c r="E9272" s="7" t="n">
        <v>65535</v>
      </c>
      <c r="F9272" s="7" t="n">
        <v>0</v>
      </c>
    </row>
    <row r="9273" spans="1:10">
      <c r="A9273" t="s">
        <v>4</v>
      </c>
      <c r="B9273" s="4" t="s">
        <v>5</v>
      </c>
      <c r="C9273" s="4" t="s">
        <v>7</v>
      </c>
      <c r="D9273" s="4" t="s">
        <v>11</v>
      </c>
      <c r="E9273" s="4" t="s">
        <v>8</v>
      </c>
    </row>
    <row r="9274" spans="1:10">
      <c r="A9274" t="n">
        <v>92764</v>
      </c>
      <c r="B9274" s="38" t="n">
        <v>51</v>
      </c>
      <c r="C9274" s="7" t="n">
        <v>4</v>
      </c>
      <c r="D9274" s="7" t="n">
        <v>16</v>
      </c>
      <c r="E9274" s="7" t="s">
        <v>248</v>
      </c>
    </row>
    <row r="9275" spans="1:10">
      <c r="A9275" t="s">
        <v>4</v>
      </c>
      <c r="B9275" s="4" t="s">
        <v>5</v>
      </c>
      <c r="C9275" s="4" t="s">
        <v>11</v>
      </c>
    </row>
    <row r="9276" spans="1:10">
      <c r="A9276" t="n">
        <v>92778</v>
      </c>
      <c r="B9276" s="24" t="n">
        <v>16</v>
      </c>
      <c r="C9276" s="7" t="n">
        <v>0</v>
      </c>
    </row>
    <row r="9277" spans="1:10">
      <c r="A9277" t="s">
        <v>4</v>
      </c>
      <c r="B9277" s="4" t="s">
        <v>5</v>
      </c>
      <c r="C9277" s="4" t="s">
        <v>11</v>
      </c>
      <c r="D9277" s="4" t="s">
        <v>7</v>
      </c>
      <c r="E9277" s="4" t="s">
        <v>14</v>
      </c>
      <c r="F9277" s="4" t="s">
        <v>79</v>
      </c>
      <c r="G9277" s="4" t="s">
        <v>7</v>
      </c>
      <c r="H9277" s="4" t="s">
        <v>7</v>
      </c>
      <c r="I9277" s="4" t="s">
        <v>7</v>
      </c>
      <c r="J9277" s="4" t="s">
        <v>14</v>
      </c>
      <c r="K9277" s="4" t="s">
        <v>79</v>
      </c>
      <c r="L9277" s="4" t="s">
        <v>7</v>
      </c>
      <c r="M9277" s="4" t="s">
        <v>7</v>
      </c>
    </row>
    <row r="9278" spans="1:10">
      <c r="A9278" t="n">
        <v>92781</v>
      </c>
      <c r="B9278" s="39" t="n">
        <v>26</v>
      </c>
      <c r="C9278" s="7" t="n">
        <v>16</v>
      </c>
      <c r="D9278" s="7" t="n">
        <v>17</v>
      </c>
      <c r="E9278" s="7" t="n">
        <v>60544</v>
      </c>
      <c r="F9278" s="7" t="s">
        <v>763</v>
      </c>
      <c r="G9278" s="7" t="n">
        <v>2</v>
      </c>
      <c r="H9278" s="7" t="n">
        <v>3</v>
      </c>
      <c r="I9278" s="7" t="n">
        <v>17</v>
      </c>
      <c r="J9278" s="7" t="n">
        <v>60545</v>
      </c>
      <c r="K9278" s="7" t="s">
        <v>764</v>
      </c>
      <c r="L9278" s="7" t="n">
        <v>2</v>
      </c>
      <c r="M9278" s="7" t="n">
        <v>0</v>
      </c>
    </row>
    <row r="9279" spans="1:10">
      <c r="A9279" t="s">
        <v>4</v>
      </c>
      <c r="B9279" s="4" t="s">
        <v>5</v>
      </c>
    </row>
    <row r="9280" spans="1:10">
      <c r="A9280" t="n">
        <v>92895</v>
      </c>
      <c r="B9280" s="40" t="n">
        <v>28</v>
      </c>
    </row>
    <row r="9281" spans="1:13">
      <c r="A9281" t="s">
        <v>4</v>
      </c>
      <c r="B9281" s="4" t="s">
        <v>5</v>
      </c>
      <c r="C9281" s="4" t="s">
        <v>7</v>
      </c>
      <c r="D9281" s="4" t="s">
        <v>11</v>
      </c>
      <c r="E9281" s="4" t="s">
        <v>11</v>
      </c>
      <c r="F9281" s="4" t="s">
        <v>7</v>
      </c>
    </row>
    <row r="9282" spans="1:13">
      <c r="A9282" t="n">
        <v>92896</v>
      </c>
      <c r="B9282" s="43" t="n">
        <v>25</v>
      </c>
      <c r="C9282" s="7" t="n">
        <v>1</v>
      </c>
      <c r="D9282" s="7" t="n">
        <v>60</v>
      </c>
      <c r="E9282" s="7" t="n">
        <v>640</v>
      </c>
      <c r="F9282" s="7" t="n">
        <v>1</v>
      </c>
    </row>
    <row r="9283" spans="1:13">
      <c r="A9283" t="s">
        <v>4</v>
      </c>
      <c r="B9283" s="4" t="s">
        <v>5</v>
      </c>
      <c r="C9283" s="4" t="s">
        <v>7</v>
      </c>
      <c r="D9283" s="4" t="s">
        <v>11</v>
      </c>
      <c r="E9283" s="4" t="s">
        <v>8</v>
      </c>
    </row>
    <row r="9284" spans="1:13">
      <c r="A9284" t="n">
        <v>92903</v>
      </c>
      <c r="B9284" s="38" t="n">
        <v>51</v>
      </c>
      <c r="C9284" s="7" t="n">
        <v>4</v>
      </c>
      <c r="D9284" s="7" t="n">
        <v>0</v>
      </c>
      <c r="E9284" s="7" t="s">
        <v>238</v>
      </c>
    </row>
    <row r="9285" spans="1:13">
      <c r="A9285" t="s">
        <v>4</v>
      </c>
      <c r="B9285" s="4" t="s">
        <v>5</v>
      </c>
      <c r="C9285" s="4" t="s">
        <v>11</v>
      </c>
    </row>
    <row r="9286" spans="1:13">
      <c r="A9286" t="n">
        <v>92916</v>
      </c>
      <c r="B9286" s="24" t="n">
        <v>16</v>
      </c>
      <c r="C9286" s="7" t="n">
        <v>0</v>
      </c>
    </row>
    <row r="9287" spans="1:13">
      <c r="A9287" t="s">
        <v>4</v>
      </c>
      <c r="B9287" s="4" t="s">
        <v>5</v>
      </c>
      <c r="C9287" s="4" t="s">
        <v>11</v>
      </c>
      <c r="D9287" s="4" t="s">
        <v>7</v>
      </c>
      <c r="E9287" s="4" t="s">
        <v>14</v>
      </c>
      <c r="F9287" s="4" t="s">
        <v>79</v>
      </c>
      <c r="G9287" s="4" t="s">
        <v>7</v>
      </c>
      <c r="H9287" s="4" t="s">
        <v>7</v>
      </c>
    </row>
    <row r="9288" spans="1:13">
      <c r="A9288" t="n">
        <v>92919</v>
      </c>
      <c r="B9288" s="39" t="n">
        <v>26</v>
      </c>
      <c r="C9288" s="7" t="n">
        <v>0</v>
      </c>
      <c r="D9288" s="7" t="n">
        <v>17</v>
      </c>
      <c r="E9288" s="7" t="n">
        <v>60546</v>
      </c>
      <c r="F9288" s="7" t="s">
        <v>765</v>
      </c>
      <c r="G9288" s="7" t="n">
        <v>2</v>
      </c>
      <c r="H9288" s="7" t="n">
        <v>0</v>
      </c>
    </row>
    <row r="9289" spans="1:13">
      <c r="A9289" t="s">
        <v>4</v>
      </c>
      <c r="B9289" s="4" t="s">
        <v>5</v>
      </c>
    </row>
    <row r="9290" spans="1:13">
      <c r="A9290" t="n">
        <v>92961</v>
      </c>
      <c r="B9290" s="40" t="n">
        <v>28</v>
      </c>
    </row>
    <row r="9291" spans="1:13">
      <c r="A9291" t="s">
        <v>4</v>
      </c>
      <c r="B9291" s="4" t="s">
        <v>5</v>
      </c>
      <c r="C9291" s="4" t="s">
        <v>7</v>
      </c>
      <c r="D9291" s="4" t="s">
        <v>11</v>
      </c>
      <c r="E9291" s="4" t="s">
        <v>11</v>
      </c>
      <c r="F9291" s="4" t="s">
        <v>7</v>
      </c>
    </row>
    <row r="9292" spans="1:13">
      <c r="A9292" t="n">
        <v>92962</v>
      </c>
      <c r="B9292" s="43" t="n">
        <v>25</v>
      </c>
      <c r="C9292" s="7" t="n">
        <v>1</v>
      </c>
      <c r="D9292" s="7" t="n">
        <v>65535</v>
      </c>
      <c r="E9292" s="7" t="n">
        <v>65535</v>
      </c>
      <c r="F9292" s="7" t="n">
        <v>0</v>
      </c>
    </row>
    <row r="9293" spans="1:13">
      <c r="A9293" t="s">
        <v>4</v>
      </c>
      <c r="B9293" s="4" t="s">
        <v>5</v>
      </c>
      <c r="C9293" s="4" t="s">
        <v>11</v>
      </c>
      <c r="D9293" s="4" t="s">
        <v>7</v>
      </c>
    </row>
    <row r="9294" spans="1:13">
      <c r="A9294" t="n">
        <v>92969</v>
      </c>
      <c r="B9294" s="44" t="n">
        <v>89</v>
      </c>
      <c r="C9294" s="7" t="n">
        <v>65533</v>
      </c>
      <c r="D9294" s="7" t="n">
        <v>1</v>
      </c>
    </row>
    <row r="9295" spans="1:13">
      <c r="A9295" t="s">
        <v>4</v>
      </c>
      <c r="B9295" s="4" t="s">
        <v>5</v>
      </c>
      <c r="C9295" s="4" t="s">
        <v>7</v>
      </c>
      <c r="D9295" s="4" t="s">
        <v>11</v>
      </c>
      <c r="E9295" s="4" t="s">
        <v>13</v>
      </c>
    </row>
    <row r="9296" spans="1:13">
      <c r="A9296" t="n">
        <v>92973</v>
      </c>
      <c r="B9296" s="17" t="n">
        <v>58</v>
      </c>
      <c r="C9296" s="7" t="n">
        <v>0</v>
      </c>
      <c r="D9296" s="7" t="n">
        <v>1000</v>
      </c>
      <c r="E9296" s="7" t="n">
        <v>1</v>
      </c>
    </row>
    <row r="9297" spans="1:8">
      <c r="A9297" t="s">
        <v>4</v>
      </c>
      <c r="B9297" s="4" t="s">
        <v>5</v>
      </c>
      <c r="C9297" s="4" t="s">
        <v>7</v>
      </c>
      <c r="D9297" s="4" t="s">
        <v>11</v>
      </c>
    </row>
    <row r="9298" spans="1:8">
      <c r="A9298" t="n">
        <v>92981</v>
      </c>
      <c r="B9298" s="17" t="n">
        <v>58</v>
      </c>
      <c r="C9298" s="7" t="n">
        <v>255</v>
      </c>
      <c r="D9298" s="7" t="n">
        <v>0</v>
      </c>
    </row>
    <row r="9299" spans="1:8">
      <c r="A9299" t="s">
        <v>4</v>
      </c>
      <c r="B9299" s="4" t="s">
        <v>5</v>
      </c>
      <c r="C9299" s="4" t="s">
        <v>11</v>
      </c>
      <c r="D9299" s="4" t="s">
        <v>13</v>
      </c>
      <c r="E9299" s="4" t="s">
        <v>13</v>
      </c>
      <c r="F9299" s="4" t="s">
        <v>13</v>
      </c>
      <c r="G9299" s="4" t="s">
        <v>13</v>
      </c>
    </row>
    <row r="9300" spans="1:8">
      <c r="A9300" t="n">
        <v>92985</v>
      </c>
      <c r="B9300" s="32" t="n">
        <v>46</v>
      </c>
      <c r="C9300" s="7" t="n">
        <v>0</v>
      </c>
      <c r="D9300" s="7" t="n">
        <v>-1.01999998092651</v>
      </c>
      <c r="E9300" s="7" t="n">
        <v>-0.5</v>
      </c>
      <c r="F9300" s="7" t="n">
        <v>-11.0900001525879</v>
      </c>
      <c r="G9300" s="7" t="n">
        <v>197.899993896484</v>
      </c>
    </row>
    <row r="9301" spans="1:8">
      <c r="A9301" t="s">
        <v>4</v>
      </c>
      <c r="B9301" s="4" t="s">
        <v>5</v>
      </c>
      <c r="C9301" s="4" t="s">
        <v>11</v>
      </c>
      <c r="D9301" s="4" t="s">
        <v>7</v>
      </c>
      <c r="E9301" s="4" t="s">
        <v>8</v>
      </c>
      <c r="F9301" s="4" t="s">
        <v>13</v>
      </c>
      <c r="G9301" s="4" t="s">
        <v>13</v>
      </c>
      <c r="H9301" s="4" t="s">
        <v>13</v>
      </c>
    </row>
    <row r="9302" spans="1:8">
      <c r="A9302" t="n">
        <v>93004</v>
      </c>
      <c r="B9302" s="33" t="n">
        <v>48</v>
      </c>
      <c r="C9302" s="7" t="n">
        <v>0</v>
      </c>
      <c r="D9302" s="7" t="n">
        <v>0</v>
      </c>
      <c r="E9302" s="7" t="s">
        <v>63</v>
      </c>
      <c r="F9302" s="7" t="n">
        <v>0</v>
      </c>
      <c r="G9302" s="7" t="n">
        <v>1</v>
      </c>
      <c r="H9302" s="7" t="n">
        <v>0</v>
      </c>
    </row>
    <row r="9303" spans="1:8">
      <c r="A9303" t="s">
        <v>4</v>
      </c>
      <c r="B9303" s="4" t="s">
        <v>5</v>
      </c>
      <c r="C9303" s="4" t="s">
        <v>7</v>
      </c>
      <c r="D9303" s="4" t="s">
        <v>11</v>
      </c>
      <c r="E9303" s="4" t="s">
        <v>8</v>
      </c>
      <c r="F9303" s="4" t="s">
        <v>8</v>
      </c>
      <c r="G9303" s="4" t="s">
        <v>8</v>
      </c>
      <c r="H9303" s="4" t="s">
        <v>8</v>
      </c>
    </row>
    <row r="9304" spans="1:8">
      <c r="A9304" t="n">
        <v>93030</v>
      </c>
      <c r="B9304" s="38" t="n">
        <v>51</v>
      </c>
      <c r="C9304" s="7" t="n">
        <v>3</v>
      </c>
      <c r="D9304" s="7" t="n">
        <v>0</v>
      </c>
      <c r="E9304" s="7" t="s">
        <v>407</v>
      </c>
      <c r="F9304" s="7" t="s">
        <v>109</v>
      </c>
      <c r="G9304" s="7" t="s">
        <v>86</v>
      </c>
      <c r="H9304" s="7" t="s">
        <v>87</v>
      </c>
    </row>
    <row r="9305" spans="1:8">
      <c r="A9305" t="s">
        <v>4</v>
      </c>
      <c r="B9305" s="4" t="s">
        <v>5</v>
      </c>
      <c r="C9305" s="4" t="s">
        <v>11</v>
      </c>
      <c r="D9305" s="4" t="s">
        <v>13</v>
      </c>
      <c r="E9305" s="4" t="s">
        <v>13</v>
      </c>
      <c r="F9305" s="4" t="s">
        <v>13</v>
      </c>
      <c r="G9305" s="4" t="s">
        <v>13</v>
      </c>
    </row>
    <row r="9306" spans="1:8">
      <c r="A9306" t="n">
        <v>93043</v>
      </c>
      <c r="B9306" s="32" t="n">
        <v>46</v>
      </c>
      <c r="C9306" s="7" t="n">
        <v>16</v>
      </c>
      <c r="D9306" s="7" t="n">
        <v>-1.75999999046326</v>
      </c>
      <c r="E9306" s="7" t="n">
        <v>-0.5</v>
      </c>
      <c r="F9306" s="7" t="n">
        <v>-10.6400003433228</v>
      </c>
      <c r="G9306" s="7" t="n">
        <v>215.100006103516</v>
      </c>
    </row>
    <row r="9307" spans="1:8">
      <c r="A9307" t="s">
        <v>4</v>
      </c>
      <c r="B9307" s="4" t="s">
        <v>5</v>
      </c>
      <c r="C9307" s="4" t="s">
        <v>11</v>
      </c>
      <c r="D9307" s="4" t="s">
        <v>7</v>
      </c>
      <c r="E9307" s="4" t="s">
        <v>8</v>
      </c>
      <c r="F9307" s="4" t="s">
        <v>13</v>
      </c>
      <c r="G9307" s="4" t="s">
        <v>13</v>
      </c>
      <c r="H9307" s="4" t="s">
        <v>13</v>
      </c>
    </row>
    <row r="9308" spans="1:8">
      <c r="A9308" t="n">
        <v>93062</v>
      </c>
      <c r="B9308" s="33" t="n">
        <v>48</v>
      </c>
      <c r="C9308" s="7" t="n">
        <v>16</v>
      </c>
      <c r="D9308" s="7" t="n">
        <v>0</v>
      </c>
      <c r="E9308" s="7" t="s">
        <v>63</v>
      </c>
      <c r="F9308" s="7" t="n">
        <v>0</v>
      </c>
      <c r="G9308" s="7" t="n">
        <v>1</v>
      </c>
      <c r="H9308" s="7" t="n">
        <v>0</v>
      </c>
    </row>
    <row r="9309" spans="1:8">
      <c r="A9309" t="s">
        <v>4</v>
      </c>
      <c r="B9309" s="4" t="s">
        <v>5</v>
      </c>
      <c r="C9309" s="4" t="s">
        <v>7</v>
      </c>
      <c r="D9309" s="4" t="s">
        <v>11</v>
      </c>
      <c r="E9309" s="4" t="s">
        <v>8</v>
      </c>
      <c r="F9309" s="4" t="s">
        <v>8</v>
      </c>
      <c r="G9309" s="4" t="s">
        <v>8</v>
      </c>
      <c r="H9309" s="4" t="s">
        <v>8</v>
      </c>
    </row>
    <row r="9310" spans="1:8">
      <c r="A9310" t="n">
        <v>93088</v>
      </c>
      <c r="B9310" s="38" t="n">
        <v>51</v>
      </c>
      <c r="C9310" s="7" t="n">
        <v>3</v>
      </c>
      <c r="D9310" s="7" t="n">
        <v>16</v>
      </c>
      <c r="E9310" s="7" t="s">
        <v>407</v>
      </c>
      <c r="F9310" s="7" t="s">
        <v>109</v>
      </c>
      <c r="G9310" s="7" t="s">
        <v>17</v>
      </c>
      <c r="H9310" s="7" t="s">
        <v>17</v>
      </c>
    </row>
    <row r="9311" spans="1:8">
      <c r="A9311" t="s">
        <v>4</v>
      </c>
      <c r="B9311" s="4" t="s">
        <v>5</v>
      </c>
      <c r="C9311" s="4" t="s">
        <v>7</v>
      </c>
      <c r="D9311" s="4" t="s">
        <v>11</v>
      </c>
      <c r="E9311" s="4" t="s">
        <v>13</v>
      </c>
      <c r="F9311" s="4" t="s">
        <v>11</v>
      </c>
      <c r="G9311" s="4" t="s">
        <v>14</v>
      </c>
      <c r="H9311" s="4" t="s">
        <v>14</v>
      </c>
      <c r="I9311" s="4" t="s">
        <v>11</v>
      </c>
      <c r="J9311" s="4" t="s">
        <v>11</v>
      </c>
      <c r="K9311" s="4" t="s">
        <v>14</v>
      </c>
      <c r="L9311" s="4" t="s">
        <v>14</v>
      </c>
      <c r="M9311" s="4" t="s">
        <v>14</v>
      </c>
      <c r="N9311" s="4" t="s">
        <v>14</v>
      </c>
      <c r="O9311" s="4" t="s">
        <v>8</v>
      </c>
    </row>
    <row r="9312" spans="1:8">
      <c r="A9312" t="n">
        <v>93098</v>
      </c>
      <c r="B9312" s="14" t="n">
        <v>50</v>
      </c>
      <c r="C9312" s="7" t="n">
        <v>0</v>
      </c>
      <c r="D9312" s="7" t="n">
        <v>2203</v>
      </c>
      <c r="E9312" s="7" t="n">
        <v>0.800000011920929</v>
      </c>
      <c r="F9312" s="7" t="n">
        <v>0</v>
      </c>
      <c r="G9312" s="7" t="n">
        <v>0</v>
      </c>
      <c r="H9312" s="7" t="n">
        <v>-1069547520</v>
      </c>
      <c r="I9312" s="7" t="n">
        <v>0</v>
      </c>
      <c r="J9312" s="7" t="n">
        <v>65533</v>
      </c>
      <c r="K9312" s="7" t="n">
        <v>0</v>
      </c>
      <c r="L9312" s="7" t="n">
        <v>0</v>
      </c>
      <c r="M9312" s="7" t="n">
        <v>0</v>
      </c>
      <c r="N9312" s="7" t="n">
        <v>0</v>
      </c>
      <c r="O9312" s="7" t="s">
        <v>17</v>
      </c>
    </row>
    <row r="9313" spans="1:15">
      <c r="A9313" t="s">
        <v>4</v>
      </c>
      <c r="B9313" s="4" t="s">
        <v>5</v>
      </c>
      <c r="C9313" s="4" t="s">
        <v>11</v>
      </c>
    </row>
    <row r="9314" spans="1:15">
      <c r="A9314" t="n">
        <v>93137</v>
      </c>
      <c r="B9314" s="24" t="n">
        <v>16</v>
      </c>
      <c r="C9314" s="7" t="n">
        <v>1000</v>
      </c>
    </row>
    <row r="9315" spans="1:15">
      <c r="A9315" t="s">
        <v>4</v>
      </c>
      <c r="B9315" s="4" t="s">
        <v>5</v>
      </c>
      <c r="C9315" s="4" t="s">
        <v>7</v>
      </c>
      <c r="D9315" s="4" t="s">
        <v>7</v>
      </c>
      <c r="E9315" s="4" t="s">
        <v>13</v>
      </c>
      <c r="F9315" s="4" t="s">
        <v>13</v>
      </c>
      <c r="G9315" s="4" t="s">
        <v>13</v>
      </c>
      <c r="H9315" s="4" t="s">
        <v>11</v>
      </c>
    </row>
    <row r="9316" spans="1:15">
      <c r="A9316" t="n">
        <v>93140</v>
      </c>
      <c r="B9316" s="35" t="n">
        <v>45</v>
      </c>
      <c r="C9316" s="7" t="n">
        <v>2</v>
      </c>
      <c r="D9316" s="7" t="n">
        <v>3</v>
      </c>
      <c r="E9316" s="7" t="n">
        <v>-1.16999995708466</v>
      </c>
      <c r="F9316" s="7" t="n">
        <v>2.6800000667572</v>
      </c>
      <c r="G9316" s="7" t="n">
        <v>-13.039999961853</v>
      </c>
      <c r="H9316" s="7" t="n">
        <v>0</v>
      </c>
    </row>
    <row r="9317" spans="1:15">
      <c r="A9317" t="s">
        <v>4</v>
      </c>
      <c r="B9317" s="4" t="s">
        <v>5</v>
      </c>
      <c r="C9317" s="4" t="s">
        <v>7</v>
      </c>
      <c r="D9317" s="4" t="s">
        <v>7</v>
      </c>
      <c r="E9317" s="4" t="s">
        <v>13</v>
      </c>
      <c r="F9317" s="4" t="s">
        <v>13</v>
      </c>
      <c r="G9317" s="4" t="s">
        <v>13</v>
      </c>
      <c r="H9317" s="4" t="s">
        <v>11</v>
      </c>
      <c r="I9317" s="4" t="s">
        <v>7</v>
      </c>
    </row>
    <row r="9318" spans="1:15">
      <c r="A9318" t="n">
        <v>93157</v>
      </c>
      <c r="B9318" s="35" t="n">
        <v>45</v>
      </c>
      <c r="C9318" s="7" t="n">
        <v>4</v>
      </c>
      <c r="D9318" s="7" t="n">
        <v>3</v>
      </c>
      <c r="E9318" s="7" t="n">
        <v>345.130004882813</v>
      </c>
      <c r="F9318" s="7" t="n">
        <v>232.669998168945</v>
      </c>
      <c r="G9318" s="7" t="n">
        <v>0</v>
      </c>
      <c r="H9318" s="7" t="n">
        <v>0</v>
      </c>
      <c r="I9318" s="7" t="n">
        <v>0</v>
      </c>
    </row>
    <row r="9319" spans="1:15">
      <c r="A9319" t="s">
        <v>4</v>
      </c>
      <c r="B9319" s="4" t="s">
        <v>5</v>
      </c>
      <c r="C9319" s="4" t="s">
        <v>7</v>
      </c>
      <c r="D9319" s="4" t="s">
        <v>7</v>
      </c>
      <c r="E9319" s="4" t="s">
        <v>13</v>
      </c>
      <c r="F9319" s="4" t="s">
        <v>11</v>
      </c>
    </row>
    <row r="9320" spans="1:15">
      <c r="A9320" t="n">
        <v>93175</v>
      </c>
      <c r="B9320" s="35" t="n">
        <v>45</v>
      </c>
      <c r="C9320" s="7" t="n">
        <v>5</v>
      </c>
      <c r="D9320" s="7" t="n">
        <v>3</v>
      </c>
      <c r="E9320" s="7" t="n">
        <v>5.80000019073486</v>
      </c>
      <c r="F9320" s="7" t="n">
        <v>0</v>
      </c>
    </row>
    <row r="9321" spans="1:15">
      <c r="A9321" t="s">
        <v>4</v>
      </c>
      <c r="B9321" s="4" t="s">
        <v>5</v>
      </c>
      <c r="C9321" s="4" t="s">
        <v>7</v>
      </c>
      <c r="D9321" s="4" t="s">
        <v>7</v>
      </c>
      <c r="E9321" s="4" t="s">
        <v>13</v>
      </c>
      <c r="F9321" s="4" t="s">
        <v>11</v>
      </c>
    </row>
    <row r="9322" spans="1:15">
      <c r="A9322" t="n">
        <v>93184</v>
      </c>
      <c r="B9322" s="35" t="n">
        <v>45</v>
      </c>
      <c r="C9322" s="7" t="n">
        <v>11</v>
      </c>
      <c r="D9322" s="7" t="n">
        <v>3</v>
      </c>
      <c r="E9322" s="7" t="n">
        <v>25.7999992370605</v>
      </c>
      <c r="F9322" s="7" t="n">
        <v>0</v>
      </c>
    </row>
    <row r="9323" spans="1:15">
      <c r="A9323" t="s">
        <v>4</v>
      </c>
      <c r="B9323" s="4" t="s">
        <v>5</v>
      </c>
      <c r="C9323" s="4" t="s">
        <v>7</v>
      </c>
      <c r="D9323" s="4" t="s">
        <v>7</v>
      </c>
      <c r="E9323" s="4" t="s">
        <v>13</v>
      </c>
      <c r="F9323" s="4" t="s">
        <v>13</v>
      </c>
      <c r="G9323" s="4" t="s">
        <v>13</v>
      </c>
      <c r="H9323" s="4" t="s">
        <v>11</v>
      </c>
    </row>
    <row r="9324" spans="1:15">
      <c r="A9324" t="n">
        <v>93193</v>
      </c>
      <c r="B9324" s="35" t="n">
        <v>45</v>
      </c>
      <c r="C9324" s="7" t="n">
        <v>2</v>
      </c>
      <c r="D9324" s="7" t="n">
        <v>3</v>
      </c>
      <c r="E9324" s="7" t="n">
        <v>-1.36000001430511</v>
      </c>
      <c r="F9324" s="7" t="n">
        <v>0.0599999986588955</v>
      </c>
      <c r="G9324" s="7" t="n">
        <v>-10.8400001525879</v>
      </c>
      <c r="H9324" s="7" t="n">
        <v>7000</v>
      </c>
    </row>
    <row r="9325" spans="1:15">
      <c r="A9325" t="s">
        <v>4</v>
      </c>
      <c r="B9325" s="4" t="s">
        <v>5</v>
      </c>
      <c r="C9325" s="4" t="s">
        <v>7</v>
      </c>
      <c r="D9325" s="4" t="s">
        <v>7</v>
      </c>
      <c r="E9325" s="4" t="s">
        <v>13</v>
      </c>
      <c r="F9325" s="4" t="s">
        <v>13</v>
      </c>
      <c r="G9325" s="4" t="s">
        <v>13</v>
      </c>
      <c r="H9325" s="4" t="s">
        <v>11</v>
      </c>
      <c r="I9325" s="4" t="s">
        <v>7</v>
      </c>
    </row>
    <row r="9326" spans="1:15">
      <c r="A9326" t="n">
        <v>93210</v>
      </c>
      <c r="B9326" s="35" t="n">
        <v>45</v>
      </c>
      <c r="C9326" s="7" t="n">
        <v>4</v>
      </c>
      <c r="D9326" s="7" t="n">
        <v>3</v>
      </c>
      <c r="E9326" s="7" t="n">
        <v>12.6199998855591</v>
      </c>
      <c r="F9326" s="7" t="n">
        <v>213.270004272461</v>
      </c>
      <c r="G9326" s="7" t="n">
        <v>0</v>
      </c>
      <c r="H9326" s="7" t="n">
        <v>7000</v>
      </c>
      <c r="I9326" s="7" t="n">
        <v>1</v>
      </c>
    </row>
    <row r="9327" spans="1:15">
      <c r="A9327" t="s">
        <v>4</v>
      </c>
      <c r="B9327" s="4" t="s">
        <v>5</v>
      </c>
      <c r="C9327" s="4" t="s">
        <v>7</v>
      </c>
      <c r="D9327" s="4" t="s">
        <v>7</v>
      </c>
      <c r="E9327" s="4" t="s">
        <v>13</v>
      </c>
      <c r="F9327" s="4" t="s">
        <v>11</v>
      </c>
    </row>
    <row r="9328" spans="1:15">
      <c r="A9328" t="n">
        <v>93228</v>
      </c>
      <c r="B9328" s="35" t="n">
        <v>45</v>
      </c>
      <c r="C9328" s="7" t="n">
        <v>5</v>
      </c>
      <c r="D9328" s="7" t="n">
        <v>3</v>
      </c>
      <c r="E9328" s="7" t="n">
        <v>4.80000019073486</v>
      </c>
      <c r="F9328" s="7" t="n">
        <v>7000</v>
      </c>
    </row>
    <row r="9329" spans="1:9">
      <c r="A9329" t="s">
        <v>4</v>
      </c>
      <c r="B9329" s="4" t="s">
        <v>5</v>
      </c>
      <c r="C9329" s="4" t="s">
        <v>7</v>
      </c>
      <c r="D9329" s="4" t="s">
        <v>11</v>
      </c>
      <c r="E9329" s="4" t="s">
        <v>13</v>
      </c>
    </row>
    <row r="9330" spans="1:9">
      <c r="A9330" t="n">
        <v>93237</v>
      </c>
      <c r="B9330" s="17" t="n">
        <v>58</v>
      </c>
      <c r="C9330" s="7" t="n">
        <v>100</v>
      </c>
      <c r="D9330" s="7" t="n">
        <v>1000</v>
      </c>
      <c r="E9330" s="7" t="n">
        <v>1</v>
      </c>
    </row>
    <row r="9331" spans="1:9">
      <c r="A9331" t="s">
        <v>4</v>
      </c>
      <c r="B9331" s="4" t="s">
        <v>5</v>
      </c>
      <c r="C9331" s="4" t="s">
        <v>7</v>
      </c>
      <c r="D9331" s="4" t="s">
        <v>11</v>
      </c>
    </row>
    <row r="9332" spans="1:9">
      <c r="A9332" t="n">
        <v>93245</v>
      </c>
      <c r="B9332" s="17" t="n">
        <v>58</v>
      </c>
      <c r="C9332" s="7" t="n">
        <v>255</v>
      </c>
      <c r="D9332" s="7" t="n">
        <v>0</v>
      </c>
    </row>
    <row r="9333" spans="1:9">
      <c r="A9333" t="s">
        <v>4</v>
      </c>
      <c r="B9333" s="4" t="s">
        <v>5</v>
      </c>
      <c r="C9333" s="4" t="s">
        <v>7</v>
      </c>
      <c r="D9333" s="4" t="s">
        <v>11</v>
      </c>
    </row>
    <row r="9334" spans="1:9">
      <c r="A9334" t="n">
        <v>93249</v>
      </c>
      <c r="B9334" s="35" t="n">
        <v>45</v>
      </c>
      <c r="C9334" s="7" t="n">
        <v>7</v>
      </c>
      <c r="D9334" s="7" t="n">
        <v>255</v>
      </c>
    </row>
    <row r="9335" spans="1:9">
      <c r="A9335" t="s">
        <v>4</v>
      </c>
      <c r="B9335" s="4" t="s">
        <v>5</v>
      </c>
      <c r="C9335" s="4" t="s">
        <v>7</v>
      </c>
      <c r="D9335" s="4" t="s">
        <v>11</v>
      </c>
      <c r="E9335" s="4" t="s">
        <v>13</v>
      </c>
    </row>
    <row r="9336" spans="1:9">
      <c r="A9336" t="n">
        <v>93253</v>
      </c>
      <c r="B9336" s="17" t="n">
        <v>58</v>
      </c>
      <c r="C9336" s="7" t="n">
        <v>101</v>
      </c>
      <c r="D9336" s="7" t="n">
        <v>500</v>
      </c>
      <c r="E9336" s="7" t="n">
        <v>1</v>
      </c>
    </row>
    <row r="9337" spans="1:9">
      <c r="A9337" t="s">
        <v>4</v>
      </c>
      <c r="B9337" s="4" t="s">
        <v>5</v>
      </c>
      <c r="C9337" s="4" t="s">
        <v>7</v>
      </c>
      <c r="D9337" s="4" t="s">
        <v>11</v>
      </c>
    </row>
    <row r="9338" spans="1:9">
      <c r="A9338" t="n">
        <v>93261</v>
      </c>
      <c r="B9338" s="17" t="n">
        <v>58</v>
      </c>
      <c r="C9338" s="7" t="n">
        <v>254</v>
      </c>
      <c r="D9338" s="7" t="n">
        <v>0</v>
      </c>
    </row>
    <row r="9339" spans="1:9">
      <c r="A9339" t="s">
        <v>4</v>
      </c>
      <c r="B9339" s="4" t="s">
        <v>5</v>
      </c>
      <c r="C9339" s="4" t="s">
        <v>7</v>
      </c>
    </row>
    <row r="9340" spans="1:9">
      <c r="A9340" t="n">
        <v>93265</v>
      </c>
      <c r="B9340" s="31" t="n">
        <v>116</v>
      </c>
      <c r="C9340" s="7" t="n">
        <v>0</v>
      </c>
    </row>
    <row r="9341" spans="1:9">
      <c r="A9341" t="s">
        <v>4</v>
      </c>
      <c r="B9341" s="4" t="s">
        <v>5</v>
      </c>
      <c r="C9341" s="4" t="s">
        <v>7</v>
      </c>
      <c r="D9341" s="4" t="s">
        <v>11</v>
      </c>
    </row>
    <row r="9342" spans="1:9">
      <c r="A9342" t="n">
        <v>93267</v>
      </c>
      <c r="B9342" s="31" t="n">
        <v>116</v>
      </c>
      <c r="C9342" s="7" t="n">
        <v>2</v>
      </c>
      <c r="D9342" s="7" t="n">
        <v>1</v>
      </c>
    </row>
    <row r="9343" spans="1:9">
      <c r="A9343" t="s">
        <v>4</v>
      </c>
      <c r="B9343" s="4" t="s">
        <v>5</v>
      </c>
      <c r="C9343" s="4" t="s">
        <v>7</v>
      </c>
      <c r="D9343" s="4" t="s">
        <v>14</v>
      </c>
    </row>
    <row r="9344" spans="1:9">
      <c r="A9344" t="n">
        <v>93271</v>
      </c>
      <c r="B9344" s="31" t="n">
        <v>116</v>
      </c>
      <c r="C9344" s="7" t="n">
        <v>5</v>
      </c>
      <c r="D9344" s="7" t="n">
        <v>1092616192</v>
      </c>
    </row>
    <row r="9345" spans="1:5">
      <c r="A9345" t="s">
        <v>4</v>
      </c>
      <c r="B9345" s="4" t="s">
        <v>5</v>
      </c>
      <c r="C9345" s="4" t="s">
        <v>7</v>
      </c>
      <c r="D9345" s="4" t="s">
        <v>11</v>
      </c>
    </row>
    <row r="9346" spans="1:5">
      <c r="A9346" t="n">
        <v>93277</v>
      </c>
      <c r="B9346" s="31" t="n">
        <v>116</v>
      </c>
      <c r="C9346" s="7" t="n">
        <v>6</v>
      </c>
      <c r="D9346" s="7" t="n">
        <v>1</v>
      </c>
    </row>
    <row r="9347" spans="1:5">
      <c r="A9347" t="s">
        <v>4</v>
      </c>
      <c r="B9347" s="4" t="s">
        <v>5</v>
      </c>
      <c r="C9347" s="4" t="s">
        <v>7</v>
      </c>
      <c r="D9347" s="4" t="s">
        <v>7</v>
      </c>
      <c r="E9347" s="4" t="s">
        <v>13</v>
      </c>
      <c r="F9347" s="4" t="s">
        <v>13</v>
      </c>
      <c r="G9347" s="4" t="s">
        <v>13</v>
      </c>
      <c r="H9347" s="4" t="s">
        <v>11</v>
      </c>
    </row>
    <row r="9348" spans="1:5">
      <c r="A9348" t="n">
        <v>93281</v>
      </c>
      <c r="B9348" s="35" t="n">
        <v>45</v>
      </c>
      <c r="C9348" s="7" t="n">
        <v>2</v>
      </c>
      <c r="D9348" s="7" t="n">
        <v>3</v>
      </c>
      <c r="E9348" s="7" t="n">
        <v>-1.80999994277954</v>
      </c>
      <c r="F9348" s="7" t="n">
        <v>0.25</v>
      </c>
      <c r="G9348" s="7" t="n">
        <v>-10.7200002670288</v>
      </c>
      <c r="H9348" s="7" t="n">
        <v>0</v>
      </c>
    </row>
    <row r="9349" spans="1:5">
      <c r="A9349" t="s">
        <v>4</v>
      </c>
      <c r="B9349" s="4" t="s">
        <v>5</v>
      </c>
      <c r="C9349" s="4" t="s">
        <v>7</v>
      </c>
      <c r="D9349" s="4" t="s">
        <v>7</v>
      </c>
      <c r="E9349" s="4" t="s">
        <v>13</v>
      </c>
      <c r="F9349" s="4" t="s">
        <v>13</v>
      </c>
      <c r="G9349" s="4" t="s">
        <v>13</v>
      </c>
      <c r="H9349" s="4" t="s">
        <v>11</v>
      </c>
      <c r="I9349" s="4" t="s">
        <v>7</v>
      </c>
    </row>
    <row r="9350" spans="1:5">
      <c r="A9350" t="n">
        <v>93298</v>
      </c>
      <c r="B9350" s="35" t="n">
        <v>45</v>
      </c>
      <c r="C9350" s="7" t="n">
        <v>4</v>
      </c>
      <c r="D9350" s="7" t="n">
        <v>3</v>
      </c>
      <c r="E9350" s="7" t="n">
        <v>0.219999998807907</v>
      </c>
      <c r="F9350" s="7" t="n">
        <v>195.970001220703</v>
      </c>
      <c r="G9350" s="7" t="n">
        <v>0</v>
      </c>
      <c r="H9350" s="7" t="n">
        <v>0</v>
      </c>
      <c r="I9350" s="7" t="n">
        <v>0</v>
      </c>
    </row>
    <row r="9351" spans="1:5">
      <c r="A9351" t="s">
        <v>4</v>
      </c>
      <c r="B9351" s="4" t="s">
        <v>5</v>
      </c>
      <c r="C9351" s="4" t="s">
        <v>7</v>
      </c>
      <c r="D9351" s="4" t="s">
        <v>7</v>
      </c>
      <c r="E9351" s="4" t="s">
        <v>13</v>
      </c>
      <c r="F9351" s="4" t="s">
        <v>11</v>
      </c>
    </row>
    <row r="9352" spans="1:5">
      <c r="A9352" t="n">
        <v>93316</v>
      </c>
      <c r="B9352" s="35" t="n">
        <v>45</v>
      </c>
      <c r="C9352" s="7" t="n">
        <v>5</v>
      </c>
      <c r="D9352" s="7" t="n">
        <v>3</v>
      </c>
      <c r="E9352" s="7" t="n">
        <v>1.5</v>
      </c>
      <c r="F9352" s="7" t="n">
        <v>0</v>
      </c>
    </row>
    <row r="9353" spans="1:5">
      <c r="A9353" t="s">
        <v>4</v>
      </c>
      <c r="B9353" s="4" t="s">
        <v>5</v>
      </c>
      <c r="C9353" s="4" t="s">
        <v>7</v>
      </c>
      <c r="D9353" s="4" t="s">
        <v>7</v>
      </c>
      <c r="E9353" s="4" t="s">
        <v>13</v>
      </c>
      <c r="F9353" s="4" t="s">
        <v>11</v>
      </c>
    </row>
    <row r="9354" spans="1:5">
      <c r="A9354" t="n">
        <v>93325</v>
      </c>
      <c r="B9354" s="35" t="n">
        <v>45</v>
      </c>
      <c r="C9354" s="7" t="n">
        <v>11</v>
      </c>
      <c r="D9354" s="7" t="n">
        <v>3</v>
      </c>
      <c r="E9354" s="7" t="n">
        <v>25.7999992370605</v>
      </c>
      <c r="F9354" s="7" t="n">
        <v>0</v>
      </c>
    </row>
    <row r="9355" spans="1:5">
      <c r="A9355" t="s">
        <v>4</v>
      </c>
      <c r="B9355" s="4" t="s">
        <v>5</v>
      </c>
      <c r="C9355" s="4" t="s">
        <v>7</v>
      </c>
      <c r="D9355" s="4" t="s">
        <v>7</v>
      </c>
      <c r="E9355" s="4" t="s">
        <v>13</v>
      </c>
      <c r="F9355" s="4" t="s">
        <v>13</v>
      </c>
      <c r="G9355" s="4" t="s">
        <v>13</v>
      </c>
      <c r="H9355" s="4" t="s">
        <v>11</v>
      </c>
      <c r="I9355" s="4" t="s">
        <v>7</v>
      </c>
    </row>
    <row r="9356" spans="1:5">
      <c r="A9356" t="n">
        <v>93334</v>
      </c>
      <c r="B9356" s="35" t="n">
        <v>45</v>
      </c>
      <c r="C9356" s="7" t="n">
        <v>4</v>
      </c>
      <c r="D9356" s="7" t="n">
        <v>3</v>
      </c>
      <c r="E9356" s="7" t="n">
        <v>3.57999992370605</v>
      </c>
      <c r="F9356" s="7" t="n">
        <v>178.149993896484</v>
      </c>
      <c r="G9356" s="7" t="n">
        <v>0</v>
      </c>
      <c r="H9356" s="7" t="n">
        <v>20000</v>
      </c>
      <c r="I9356" s="7" t="n">
        <v>0</v>
      </c>
    </row>
    <row r="9357" spans="1:5">
      <c r="A9357" t="s">
        <v>4</v>
      </c>
      <c r="B9357" s="4" t="s">
        <v>5</v>
      </c>
      <c r="C9357" s="4" t="s">
        <v>8</v>
      </c>
      <c r="D9357" s="4" t="s">
        <v>8</v>
      </c>
    </row>
    <row r="9358" spans="1:5">
      <c r="A9358" t="n">
        <v>93352</v>
      </c>
      <c r="B9358" s="46" t="n">
        <v>70</v>
      </c>
      <c r="C9358" s="7" t="s">
        <v>478</v>
      </c>
      <c r="D9358" s="7" t="s">
        <v>420</v>
      </c>
    </row>
    <row r="9359" spans="1:5">
      <c r="A9359" t="s">
        <v>4</v>
      </c>
      <c r="B9359" s="4" t="s">
        <v>5</v>
      </c>
      <c r="C9359" s="4" t="s">
        <v>7</v>
      </c>
      <c r="D9359" s="4" t="s">
        <v>11</v>
      </c>
    </row>
    <row r="9360" spans="1:5">
      <c r="A9360" t="n">
        <v>93367</v>
      </c>
      <c r="B9360" s="17" t="n">
        <v>58</v>
      </c>
      <c r="C9360" s="7" t="n">
        <v>255</v>
      </c>
      <c r="D9360" s="7" t="n">
        <v>0</v>
      </c>
    </row>
    <row r="9361" spans="1:9">
      <c r="A9361" t="s">
        <v>4</v>
      </c>
      <c r="B9361" s="4" t="s">
        <v>5</v>
      </c>
      <c r="C9361" s="4" t="s">
        <v>7</v>
      </c>
      <c r="D9361" s="4" t="s">
        <v>11</v>
      </c>
      <c r="E9361" s="4" t="s">
        <v>8</v>
      </c>
    </row>
    <row r="9362" spans="1:9">
      <c r="A9362" t="n">
        <v>93371</v>
      </c>
      <c r="B9362" s="38" t="n">
        <v>51</v>
      </c>
      <c r="C9362" s="7" t="n">
        <v>4</v>
      </c>
      <c r="D9362" s="7" t="n">
        <v>16</v>
      </c>
      <c r="E9362" s="7" t="s">
        <v>285</v>
      </c>
    </row>
    <row r="9363" spans="1:9">
      <c r="A9363" t="s">
        <v>4</v>
      </c>
      <c r="B9363" s="4" t="s">
        <v>5</v>
      </c>
      <c r="C9363" s="4" t="s">
        <v>11</v>
      </c>
    </row>
    <row r="9364" spans="1:9">
      <c r="A9364" t="n">
        <v>93385</v>
      </c>
      <c r="B9364" s="24" t="n">
        <v>16</v>
      </c>
      <c r="C9364" s="7" t="n">
        <v>0</v>
      </c>
    </row>
    <row r="9365" spans="1:9">
      <c r="A9365" t="s">
        <v>4</v>
      </c>
      <c r="B9365" s="4" t="s">
        <v>5</v>
      </c>
      <c r="C9365" s="4" t="s">
        <v>11</v>
      </c>
      <c r="D9365" s="4" t="s">
        <v>7</v>
      </c>
      <c r="E9365" s="4" t="s">
        <v>14</v>
      </c>
      <c r="F9365" s="4" t="s">
        <v>79</v>
      </c>
      <c r="G9365" s="4" t="s">
        <v>7</v>
      </c>
      <c r="H9365" s="4" t="s">
        <v>7</v>
      </c>
      <c r="I9365" s="4" t="s">
        <v>7</v>
      </c>
      <c r="J9365" s="4" t="s">
        <v>14</v>
      </c>
      <c r="K9365" s="4" t="s">
        <v>79</v>
      </c>
      <c r="L9365" s="4" t="s">
        <v>7</v>
      </c>
      <c r="M9365" s="4" t="s">
        <v>7</v>
      </c>
    </row>
    <row r="9366" spans="1:9">
      <c r="A9366" t="n">
        <v>93388</v>
      </c>
      <c r="B9366" s="39" t="n">
        <v>26</v>
      </c>
      <c r="C9366" s="7" t="n">
        <v>16</v>
      </c>
      <c r="D9366" s="7" t="n">
        <v>17</v>
      </c>
      <c r="E9366" s="7" t="n">
        <v>60547</v>
      </c>
      <c r="F9366" s="7" t="s">
        <v>766</v>
      </c>
      <c r="G9366" s="7" t="n">
        <v>2</v>
      </c>
      <c r="H9366" s="7" t="n">
        <v>3</v>
      </c>
      <c r="I9366" s="7" t="n">
        <v>17</v>
      </c>
      <c r="J9366" s="7" t="n">
        <v>60548</v>
      </c>
      <c r="K9366" s="7" t="s">
        <v>767</v>
      </c>
      <c r="L9366" s="7" t="n">
        <v>2</v>
      </c>
      <c r="M9366" s="7" t="n">
        <v>0</v>
      </c>
    </row>
    <row r="9367" spans="1:9">
      <c r="A9367" t="s">
        <v>4</v>
      </c>
      <c r="B9367" s="4" t="s">
        <v>5</v>
      </c>
    </row>
    <row r="9368" spans="1:9">
      <c r="A9368" t="n">
        <v>93584</v>
      </c>
      <c r="B9368" s="40" t="n">
        <v>28</v>
      </c>
    </row>
    <row r="9369" spans="1:9">
      <c r="A9369" t="s">
        <v>4</v>
      </c>
      <c r="B9369" s="4" t="s">
        <v>5</v>
      </c>
      <c r="C9369" s="4" t="s">
        <v>7</v>
      </c>
      <c r="D9369" s="4" t="s">
        <v>11</v>
      </c>
      <c r="E9369" s="4" t="s">
        <v>11</v>
      </c>
      <c r="F9369" s="4" t="s">
        <v>7</v>
      </c>
    </row>
    <row r="9370" spans="1:9">
      <c r="A9370" t="n">
        <v>93585</v>
      </c>
      <c r="B9370" s="43" t="n">
        <v>25</v>
      </c>
      <c r="C9370" s="7" t="n">
        <v>1</v>
      </c>
      <c r="D9370" s="7" t="n">
        <v>60</v>
      </c>
      <c r="E9370" s="7" t="n">
        <v>640</v>
      </c>
      <c r="F9370" s="7" t="n">
        <v>1</v>
      </c>
    </row>
    <row r="9371" spans="1:9">
      <c r="A9371" t="s">
        <v>4</v>
      </c>
      <c r="B9371" s="4" t="s">
        <v>5</v>
      </c>
      <c r="C9371" s="4" t="s">
        <v>7</v>
      </c>
      <c r="D9371" s="4" t="s">
        <v>11</v>
      </c>
      <c r="E9371" s="4" t="s">
        <v>8</v>
      </c>
    </row>
    <row r="9372" spans="1:9">
      <c r="A9372" t="n">
        <v>93592</v>
      </c>
      <c r="B9372" s="38" t="n">
        <v>51</v>
      </c>
      <c r="C9372" s="7" t="n">
        <v>4</v>
      </c>
      <c r="D9372" s="7" t="n">
        <v>0</v>
      </c>
      <c r="E9372" s="7" t="s">
        <v>240</v>
      </c>
    </row>
    <row r="9373" spans="1:9">
      <c r="A9373" t="s">
        <v>4</v>
      </c>
      <c r="B9373" s="4" t="s">
        <v>5</v>
      </c>
      <c r="C9373" s="4" t="s">
        <v>11</v>
      </c>
    </row>
    <row r="9374" spans="1:9">
      <c r="A9374" t="n">
        <v>93606</v>
      </c>
      <c r="B9374" s="24" t="n">
        <v>16</v>
      </c>
      <c r="C9374" s="7" t="n">
        <v>0</v>
      </c>
    </row>
    <row r="9375" spans="1:9">
      <c r="A9375" t="s">
        <v>4</v>
      </c>
      <c r="B9375" s="4" t="s">
        <v>5</v>
      </c>
      <c r="C9375" s="4" t="s">
        <v>11</v>
      </c>
      <c r="D9375" s="4" t="s">
        <v>7</v>
      </c>
      <c r="E9375" s="4" t="s">
        <v>14</v>
      </c>
      <c r="F9375" s="4" t="s">
        <v>79</v>
      </c>
      <c r="G9375" s="4" t="s">
        <v>7</v>
      </c>
      <c r="H9375" s="4" t="s">
        <v>7</v>
      </c>
      <c r="I9375" s="4" t="s">
        <v>7</v>
      </c>
      <c r="J9375" s="4" t="s">
        <v>14</v>
      </c>
      <c r="K9375" s="4" t="s">
        <v>79</v>
      </c>
      <c r="L9375" s="4" t="s">
        <v>7</v>
      </c>
      <c r="M9375" s="4" t="s">
        <v>7</v>
      </c>
      <c r="N9375" s="4" t="s">
        <v>7</v>
      </c>
      <c r="O9375" s="4" t="s">
        <v>14</v>
      </c>
      <c r="P9375" s="4" t="s">
        <v>79</v>
      </c>
      <c r="Q9375" s="4" t="s">
        <v>7</v>
      </c>
      <c r="R9375" s="4" t="s">
        <v>7</v>
      </c>
    </row>
    <row r="9376" spans="1:9">
      <c r="A9376" t="n">
        <v>93609</v>
      </c>
      <c r="B9376" s="39" t="n">
        <v>26</v>
      </c>
      <c r="C9376" s="7" t="n">
        <v>0</v>
      </c>
      <c r="D9376" s="7" t="n">
        <v>17</v>
      </c>
      <c r="E9376" s="7" t="n">
        <v>60549</v>
      </c>
      <c r="F9376" s="7" t="s">
        <v>768</v>
      </c>
      <c r="G9376" s="7" t="n">
        <v>2</v>
      </c>
      <c r="H9376" s="7" t="n">
        <v>3</v>
      </c>
      <c r="I9376" s="7" t="n">
        <v>17</v>
      </c>
      <c r="J9376" s="7" t="n">
        <v>60550</v>
      </c>
      <c r="K9376" s="7" t="s">
        <v>769</v>
      </c>
      <c r="L9376" s="7" t="n">
        <v>2</v>
      </c>
      <c r="M9376" s="7" t="n">
        <v>3</v>
      </c>
      <c r="N9376" s="7" t="n">
        <v>17</v>
      </c>
      <c r="O9376" s="7" t="n">
        <v>60551</v>
      </c>
      <c r="P9376" s="7" t="s">
        <v>770</v>
      </c>
      <c r="Q9376" s="7" t="n">
        <v>2</v>
      </c>
      <c r="R9376" s="7" t="n">
        <v>0</v>
      </c>
    </row>
    <row r="9377" spans="1:18">
      <c r="A9377" t="s">
        <v>4</v>
      </c>
      <c r="B9377" s="4" t="s">
        <v>5</v>
      </c>
    </row>
    <row r="9378" spans="1:18">
      <c r="A9378" t="n">
        <v>93876</v>
      </c>
      <c r="B9378" s="40" t="n">
        <v>28</v>
      </c>
    </row>
    <row r="9379" spans="1:18">
      <c r="A9379" t="s">
        <v>4</v>
      </c>
      <c r="B9379" s="4" t="s">
        <v>5</v>
      </c>
      <c r="C9379" s="4" t="s">
        <v>7</v>
      </c>
      <c r="D9379" s="4" t="s">
        <v>11</v>
      </c>
      <c r="E9379" s="4" t="s">
        <v>11</v>
      </c>
      <c r="F9379" s="4" t="s">
        <v>7</v>
      </c>
    </row>
    <row r="9380" spans="1:18">
      <c r="A9380" t="n">
        <v>93877</v>
      </c>
      <c r="B9380" s="43" t="n">
        <v>25</v>
      </c>
      <c r="C9380" s="7" t="n">
        <v>1</v>
      </c>
      <c r="D9380" s="7" t="n">
        <v>65535</v>
      </c>
      <c r="E9380" s="7" t="n">
        <v>65535</v>
      </c>
      <c r="F9380" s="7" t="n">
        <v>0</v>
      </c>
    </row>
    <row r="9381" spans="1:18">
      <c r="A9381" t="s">
        <v>4</v>
      </c>
      <c r="B9381" s="4" t="s">
        <v>5</v>
      </c>
      <c r="C9381" s="4" t="s">
        <v>11</v>
      </c>
      <c r="D9381" s="4" t="s">
        <v>11</v>
      </c>
      <c r="E9381" s="4" t="s">
        <v>11</v>
      </c>
    </row>
    <row r="9382" spans="1:18">
      <c r="A9382" t="n">
        <v>93884</v>
      </c>
      <c r="B9382" s="48" t="n">
        <v>61</v>
      </c>
      <c r="C9382" s="7" t="n">
        <v>0</v>
      </c>
      <c r="D9382" s="7" t="n">
        <v>16</v>
      </c>
      <c r="E9382" s="7" t="n">
        <v>1000</v>
      </c>
    </row>
    <row r="9383" spans="1:18">
      <c r="A9383" t="s">
        <v>4</v>
      </c>
      <c r="B9383" s="4" t="s">
        <v>5</v>
      </c>
      <c r="C9383" s="4" t="s">
        <v>11</v>
      </c>
      <c r="D9383" s="4" t="s">
        <v>11</v>
      </c>
      <c r="E9383" s="4" t="s">
        <v>11</v>
      </c>
    </row>
    <row r="9384" spans="1:18">
      <c r="A9384" t="n">
        <v>93891</v>
      </c>
      <c r="B9384" s="48" t="n">
        <v>61</v>
      </c>
      <c r="C9384" s="7" t="n">
        <v>16</v>
      </c>
      <c r="D9384" s="7" t="n">
        <v>0</v>
      </c>
      <c r="E9384" s="7" t="n">
        <v>1000</v>
      </c>
    </row>
    <row r="9385" spans="1:18">
      <c r="A9385" t="s">
        <v>4</v>
      </c>
      <c r="B9385" s="4" t="s">
        <v>5</v>
      </c>
      <c r="C9385" s="4" t="s">
        <v>11</v>
      </c>
    </row>
    <row r="9386" spans="1:18">
      <c r="A9386" t="n">
        <v>93898</v>
      </c>
      <c r="B9386" s="24" t="n">
        <v>16</v>
      </c>
      <c r="C9386" s="7" t="n">
        <v>300</v>
      </c>
    </row>
    <row r="9387" spans="1:18">
      <c r="A9387" t="s">
        <v>4</v>
      </c>
      <c r="B9387" s="4" t="s">
        <v>5</v>
      </c>
      <c r="C9387" s="4" t="s">
        <v>7</v>
      </c>
      <c r="D9387" s="4" t="s">
        <v>11</v>
      </c>
      <c r="E9387" s="4" t="s">
        <v>8</v>
      </c>
    </row>
    <row r="9388" spans="1:18">
      <c r="A9388" t="n">
        <v>93901</v>
      </c>
      <c r="B9388" s="38" t="n">
        <v>51</v>
      </c>
      <c r="C9388" s="7" t="n">
        <v>4</v>
      </c>
      <c r="D9388" s="7" t="n">
        <v>16</v>
      </c>
      <c r="E9388" s="7" t="s">
        <v>505</v>
      </c>
    </row>
    <row r="9389" spans="1:18">
      <c r="A9389" t="s">
        <v>4</v>
      </c>
      <c r="B9389" s="4" t="s">
        <v>5</v>
      </c>
      <c r="C9389" s="4" t="s">
        <v>11</v>
      </c>
    </row>
    <row r="9390" spans="1:18">
      <c r="A9390" t="n">
        <v>93914</v>
      </c>
      <c r="B9390" s="24" t="n">
        <v>16</v>
      </c>
      <c r="C9390" s="7" t="n">
        <v>0</v>
      </c>
    </row>
    <row r="9391" spans="1:18">
      <c r="A9391" t="s">
        <v>4</v>
      </c>
      <c r="B9391" s="4" t="s">
        <v>5</v>
      </c>
      <c r="C9391" s="4" t="s">
        <v>11</v>
      </c>
      <c r="D9391" s="4" t="s">
        <v>7</v>
      </c>
      <c r="E9391" s="4" t="s">
        <v>14</v>
      </c>
      <c r="F9391" s="4" t="s">
        <v>79</v>
      </c>
      <c r="G9391" s="4" t="s">
        <v>7</v>
      </c>
      <c r="H9391" s="4" t="s">
        <v>7</v>
      </c>
      <c r="I9391" s="4" t="s">
        <v>7</v>
      </c>
      <c r="J9391" s="4" t="s">
        <v>14</v>
      </c>
      <c r="K9391" s="4" t="s">
        <v>79</v>
      </c>
      <c r="L9391" s="4" t="s">
        <v>7</v>
      </c>
      <c r="M9391" s="4" t="s">
        <v>7</v>
      </c>
      <c r="N9391" s="4" t="s">
        <v>7</v>
      </c>
      <c r="O9391" s="4" t="s">
        <v>14</v>
      </c>
      <c r="P9391" s="4" t="s">
        <v>79</v>
      </c>
      <c r="Q9391" s="4" t="s">
        <v>7</v>
      </c>
      <c r="R9391" s="4" t="s">
        <v>7</v>
      </c>
    </row>
    <row r="9392" spans="1:18">
      <c r="A9392" t="n">
        <v>93917</v>
      </c>
      <c r="B9392" s="39" t="n">
        <v>26</v>
      </c>
      <c r="C9392" s="7" t="n">
        <v>16</v>
      </c>
      <c r="D9392" s="7" t="n">
        <v>17</v>
      </c>
      <c r="E9392" s="7" t="n">
        <v>60552</v>
      </c>
      <c r="F9392" s="7" t="s">
        <v>771</v>
      </c>
      <c r="G9392" s="7" t="n">
        <v>2</v>
      </c>
      <c r="H9392" s="7" t="n">
        <v>3</v>
      </c>
      <c r="I9392" s="7" t="n">
        <v>17</v>
      </c>
      <c r="J9392" s="7" t="n">
        <v>60553</v>
      </c>
      <c r="K9392" s="7" t="s">
        <v>772</v>
      </c>
      <c r="L9392" s="7" t="n">
        <v>2</v>
      </c>
      <c r="M9392" s="7" t="n">
        <v>3</v>
      </c>
      <c r="N9392" s="7" t="n">
        <v>17</v>
      </c>
      <c r="O9392" s="7" t="n">
        <v>60554</v>
      </c>
      <c r="P9392" s="7" t="s">
        <v>773</v>
      </c>
      <c r="Q9392" s="7" t="n">
        <v>2</v>
      </c>
      <c r="R9392" s="7" t="n">
        <v>0</v>
      </c>
    </row>
    <row r="9393" spans="1:18">
      <c r="A9393" t="s">
        <v>4</v>
      </c>
      <c r="B9393" s="4" t="s">
        <v>5</v>
      </c>
    </row>
    <row r="9394" spans="1:18">
      <c r="A9394" t="n">
        <v>94150</v>
      </c>
      <c r="B9394" s="40" t="n">
        <v>28</v>
      </c>
    </row>
    <row r="9395" spans="1:18">
      <c r="A9395" t="s">
        <v>4</v>
      </c>
      <c r="B9395" s="4" t="s">
        <v>5</v>
      </c>
      <c r="C9395" s="4" t="s">
        <v>7</v>
      </c>
      <c r="D9395" s="4" t="s">
        <v>11</v>
      </c>
      <c r="E9395" s="4" t="s">
        <v>11</v>
      </c>
      <c r="F9395" s="4" t="s">
        <v>7</v>
      </c>
    </row>
    <row r="9396" spans="1:18">
      <c r="A9396" t="n">
        <v>94151</v>
      </c>
      <c r="B9396" s="43" t="n">
        <v>25</v>
      </c>
      <c r="C9396" s="7" t="n">
        <v>1</v>
      </c>
      <c r="D9396" s="7" t="n">
        <v>60</v>
      </c>
      <c r="E9396" s="7" t="n">
        <v>640</v>
      </c>
      <c r="F9396" s="7" t="n">
        <v>1</v>
      </c>
    </row>
    <row r="9397" spans="1:18">
      <c r="A9397" t="s">
        <v>4</v>
      </c>
      <c r="B9397" s="4" t="s">
        <v>5</v>
      </c>
      <c r="C9397" s="4" t="s">
        <v>7</v>
      </c>
      <c r="D9397" s="4" t="s">
        <v>11</v>
      </c>
      <c r="E9397" s="4" t="s">
        <v>8</v>
      </c>
    </row>
    <row r="9398" spans="1:18">
      <c r="A9398" t="n">
        <v>94158</v>
      </c>
      <c r="B9398" s="38" t="n">
        <v>51</v>
      </c>
      <c r="C9398" s="7" t="n">
        <v>4</v>
      </c>
      <c r="D9398" s="7" t="n">
        <v>0</v>
      </c>
      <c r="E9398" s="7" t="s">
        <v>121</v>
      </c>
    </row>
    <row r="9399" spans="1:18">
      <c r="A9399" t="s">
        <v>4</v>
      </c>
      <c r="B9399" s="4" t="s">
        <v>5</v>
      </c>
      <c r="C9399" s="4" t="s">
        <v>11</v>
      </c>
    </row>
    <row r="9400" spans="1:18">
      <c r="A9400" t="n">
        <v>94172</v>
      </c>
      <c r="B9400" s="24" t="n">
        <v>16</v>
      </c>
      <c r="C9400" s="7" t="n">
        <v>0</v>
      </c>
    </row>
    <row r="9401" spans="1:18">
      <c r="A9401" t="s">
        <v>4</v>
      </c>
      <c r="B9401" s="4" t="s">
        <v>5</v>
      </c>
      <c r="C9401" s="4" t="s">
        <v>11</v>
      </c>
      <c r="D9401" s="4" t="s">
        <v>7</v>
      </c>
      <c r="E9401" s="4" t="s">
        <v>14</v>
      </c>
      <c r="F9401" s="4" t="s">
        <v>79</v>
      </c>
      <c r="G9401" s="4" t="s">
        <v>7</v>
      </c>
      <c r="H9401" s="4" t="s">
        <v>7</v>
      </c>
    </row>
    <row r="9402" spans="1:18">
      <c r="A9402" t="n">
        <v>94175</v>
      </c>
      <c r="B9402" s="39" t="n">
        <v>26</v>
      </c>
      <c r="C9402" s="7" t="n">
        <v>0</v>
      </c>
      <c r="D9402" s="7" t="n">
        <v>17</v>
      </c>
      <c r="E9402" s="7" t="n">
        <v>60555</v>
      </c>
      <c r="F9402" s="7" t="s">
        <v>774</v>
      </c>
      <c r="G9402" s="7" t="n">
        <v>2</v>
      </c>
      <c r="H9402" s="7" t="n">
        <v>0</v>
      </c>
    </row>
    <row r="9403" spans="1:18">
      <c r="A9403" t="s">
        <v>4</v>
      </c>
      <c r="B9403" s="4" t="s">
        <v>5</v>
      </c>
    </row>
    <row r="9404" spans="1:18">
      <c r="A9404" t="n">
        <v>94243</v>
      </c>
      <c r="B9404" s="40" t="n">
        <v>28</v>
      </c>
    </row>
    <row r="9405" spans="1:18">
      <c r="A9405" t="s">
        <v>4</v>
      </c>
      <c r="B9405" s="4" t="s">
        <v>5</v>
      </c>
      <c r="C9405" s="4" t="s">
        <v>7</v>
      </c>
      <c r="D9405" s="4" t="s">
        <v>11</v>
      </c>
      <c r="E9405" s="4" t="s">
        <v>11</v>
      </c>
      <c r="F9405" s="4" t="s">
        <v>7</v>
      </c>
    </row>
    <row r="9406" spans="1:18">
      <c r="A9406" t="n">
        <v>94244</v>
      </c>
      <c r="B9406" s="43" t="n">
        <v>25</v>
      </c>
      <c r="C9406" s="7" t="n">
        <v>1</v>
      </c>
      <c r="D9406" s="7" t="n">
        <v>65535</v>
      </c>
      <c r="E9406" s="7" t="n">
        <v>65535</v>
      </c>
      <c r="F9406" s="7" t="n">
        <v>0</v>
      </c>
    </row>
    <row r="9407" spans="1:18">
      <c r="A9407" t="s">
        <v>4</v>
      </c>
      <c r="B9407" s="4" t="s">
        <v>5</v>
      </c>
      <c r="C9407" s="4" t="s">
        <v>11</v>
      </c>
      <c r="D9407" s="4" t="s">
        <v>7</v>
      </c>
    </row>
    <row r="9408" spans="1:18">
      <c r="A9408" t="n">
        <v>94251</v>
      </c>
      <c r="B9408" s="44" t="n">
        <v>89</v>
      </c>
      <c r="C9408" s="7" t="n">
        <v>65533</v>
      </c>
      <c r="D9408" s="7" t="n">
        <v>1</v>
      </c>
    </row>
    <row r="9409" spans="1:8">
      <c r="A9409" t="s">
        <v>4</v>
      </c>
      <c r="B9409" s="4" t="s">
        <v>5</v>
      </c>
      <c r="C9409" s="4" t="s">
        <v>7</v>
      </c>
      <c r="D9409" s="4" t="s">
        <v>11</v>
      </c>
      <c r="E9409" s="4" t="s">
        <v>13</v>
      </c>
    </row>
    <row r="9410" spans="1:8">
      <c r="A9410" t="n">
        <v>94255</v>
      </c>
      <c r="B9410" s="17" t="n">
        <v>58</v>
      </c>
      <c r="C9410" s="7" t="n">
        <v>101</v>
      </c>
      <c r="D9410" s="7" t="n">
        <v>500</v>
      </c>
      <c r="E9410" s="7" t="n">
        <v>1</v>
      </c>
    </row>
    <row r="9411" spans="1:8">
      <c r="A9411" t="s">
        <v>4</v>
      </c>
      <c r="B9411" s="4" t="s">
        <v>5</v>
      </c>
      <c r="C9411" s="4" t="s">
        <v>7</v>
      </c>
      <c r="D9411" s="4" t="s">
        <v>11</v>
      </c>
    </row>
    <row r="9412" spans="1:8">
      <c r="A9412" t="n">
        <v>94263</v>
      </c>
      <c r="B9412" s="17" t="n">
        <v>58</v>
      </c>
      <c r="C9412" s="7" t="n">
        <v>254</v>
      </c>
      <c r="D9412" s="7" t="n">
        <v>0</v>
      </c>
    </row>
    <row r="9413" spans="1:8">
      <c r="A9413" t="s">
        <v>4</v>
      </c>
      <c r="B9413" s="4" t="s">
        <v>5</v>
      </c>
      <c r="C9413" s="4" t="s">
        <v>7</v>
      </c>
      <c r="D9413" s="4" t="s">
        <v>7</v>
      </c>
      <c r="E9413" s="4" t="s">
        <v>13</v>
      </c>
      <c r="F9413" s="4" t="s">
        <v>13</v>
      </c>
      <c r="G9413" s="4" t="s">
        <v>13</v>
      </c>
      <c r="H9413" s="4" t="s">
        <v>11</v>
      </c>
    </row>
    <row r="9414" spans="1:8">
      <c r="A9414" t="n">
        <v>94267</v>
      </c>
      <c r="B9414" s="35" t="n">
        <v>45</v>
      </c>
      <c r="C9414" s="7" t="n">
        <v>2</v>
      </c>
      <c r="D9414" s="7" t="n">
        <v>3</v>
      </c>
      <c r="E9414" s="7" t="n">
        <v>-1.50999999046326</v>
      </c>
      <c r="F9414" s="7" t="n">
        <v>0.219999998807907</v>
      </c>
      <c r="G9414" s="7" t="n">
        <v>-11.1099996566772</v>
      </c>
      <c r="H9414" s="7" t="n">
        <v>0</v>
      </c>
    </row>
    <row r="9415" spans="1:8">
      <c r="A9415" t="s">
        <v>4</v>
      </c>
      <c r="B9415" s="4" t="s">
        <v>5</v>
      </c>
      <c r="C9415" s="4" t="s">
        <v>7</v>
      </c>
      <c r="D9415" s="4" t="s">
        <v>7</v>
      </c>
      <c r="E9415" s="4" t="s">
        <v>13</v>
      </c>
      <c r="F9415" s="4" t="s">
        <v>13</v>
      </c>
      <c r="G9415" s="4" t="s">
        <v>13</v>
      </c>
      <c r="H9415" s="4" t="s">
        <v>11</v>
      </c>
      <c r="I9415" s="4" t="s">
        <v>7</v>
      </c>
    </row>
    <row r="9416" spans="1:8">
      <c r="A9416" t="n">
        <v>94284</v>
      </c>
      <c r="B9416" s="35" t="n">
        <v>45</v>
      </c>
      <c r="C9416" s="7" t="n">
        <v>4</v>
      </c>
      <c r="D9416" s="7" t="n">
        <v>3</v>
      </c>
      <c r="E9416" s="7" t="n">
        <v>359.450012207031</v>
      </c>
      <c r="F9416" s="7" t="n">
        <v>218.889999389648</v>
      </c>
      <c r="G9416" s="7" t="n">
        <v>5</v>
      </c>
      <c r="H9416" s="7" t="n">
        <v>0</v>
      </c>
      <c r="I9416" s="7" t="n">
        <v>0</v>
      </c>
    </row>
    <row r="9417" spans="1:8">
      <c r="A9417" t="s">
        <v>4</v>
      </c>
      <c r="B9417" s="4" t="s">
        <v>5</v>
      </c>
      <c r="C9417" s="4" t="s">
        <v>7</v>
      </c>
      <c r="D9417" s="4" t="s">
        <v>7</v>
      </c>
      <c r="E9417" s="4" t="s">
        <v>13</v>
      </c>
      <c r="F9417" s="4" t="s">
        <v>11</v>
      </c>
    </row>
    <row r="9418" spans="1:8">
      <c r="A9418" t="n">
        <v>94302</v>
      </c>
      <c r="B9418" s="35" t="n">
        <v>45</v>
      </c>
      <c r="C9418" s="7" t="n">
        <v>5</v>
      </c>
      <c r="D9418" s="7" t="n">
        <v>3</v>
      </c>
      <c r="E9418" s="7" t="n">
        <v>1.5</v>
      </c>
      <c r="F9418" s="7" t="n">
        <v>0</v>
      </c>
    </row>
    <row r="9419" spans="1:8">
      <c r="A9419" t="s">
        <v>4</v>
      </c>
      <c r="B9419" s="4" t="s">
        <v>5</v>
      </c>
      <c r="C9419" s="4" t="s">
        <v>7</v>
      </c>
      <c r="D9419" s="4" t="s">
        <v>7</v>
      </c>
      <c r="E9419" s="4" t="s">
        <v>13</v>
      </c>
      <c r="F9419" s="4" t="s">
        <v>11</v>
      </c>
    </row>
    <row r="9420" spans="1:8">
      <c r="A9420" t="n">
        <v>94311</v>
      </c>
      <c r="B9420" s="35" t="n">
        <v>45</v>
      </c>
      <c r="C9420" s="7" t="n">
        <v>11</v>
      </c>
      <c r="D9420" s="7" t="n">
        <v>3</v>
      </c>
      <c r="E9420" s="7" t="n">
        <v>25.7999992370605</v>
      </c>
      <c r="F9420" s="7" t="n">
        <v>0</v>
      </c>
    </row>
    <row r="9421" spans="1:8">
      <c r="A9421" t="s">
        <v>4</v>
      </c>
      <c r="B9421" s="4" t="s">
        <v>5</v>
      </c>
      <c r="C9421" s="4" t="s">
        <v>7</v>
      </c>
      <c r="D9421" s="4" t="s">
        <v>7</v>
      </c>
      <c r="E9421" s="4" t="s">
        <v>13</v>
      </c>
      <c r="F9421" s="4" t="s">
        <v>13</v>
      </c>
      <c r="G9421" s="4" t="s">
        <v>13</v>
      </c>
      <c r="H9421" s="4" t="s">
        <v>11</v>
      </c>
    </row>
    <row r="9422" spans="1:8">
      <c r="A9422" t="n">
        <v>94320</v>
      </c>
      <c r="B9422" s="35" t="n">
        <v>45</v>
      </c>
      <c r="C9422" s="7" t="n">
        <v>2</v>
      </c>
      <c r="D9422" s="7" t="n">
        <v>3</v>
      </c>
      <c r="E9422" s="7" t="n">
        <v>-1.50999999046326</v>
      </c>
      <c r="F9422" s="7" t="n">
        <v>0.219999998807907</v>
      </c>
      <c r="G9422" s="7" t="n">
        <v>-11.1099996566772</v>
      </c>
      <c r="H9422" s="7" t="n">
        <v>25000</v>
      </c>
    </row>
    <row r="9423" spans="1:8">
      <c r="A9423" t="s">
        <v>4</v>
      </c>
      <c r="B9423" s="4" t="s">
        <v>5</v>
      </c>
      <c r="C9423" s="4" t="s">
        <v>7</v>
      </c>
      <c r="D9423" s="4" t="s">
        <v>7</v>
      </c>
      <c r="E9423" s="4" t="s">
        <v>13</v>
      </c>
      <c r="F9423" s="4" t="s">
        <v>13</v>
      </c>
      <c r="G9423" s="4" t="s">
        <v>13</v>
      </c>
      <c r="H9423" s="4" t="s">
        <v>11</v>
      </c>
      <c r="I9423" s="4" t="s">
        <v>7</v>
      </c>
    </row>
    <row r="9424" spans="1:8">
      <c r="A9424" t="n">
        <v>94337</v>
      </c>
      <c r="B9424" s="35" t="n">
        <v>45</v>
      </c>
      <c r="C9424" s="7" t="n">
        <v>4</v>
      </c>
      <c r="D9424" s="7" t="n">
        <v>3</v>
      </c>
      <c r="E9424" s="7" t="n">
        <v>4.05999994277954</v>
      </c>
      <c r="F9424" s="7" t="n">
        <v>211.050003051758</v>
      </c>
      <c r="G9424" s="7" t="n">
        <v>5</v>
      </c>
      <c r="H9424" s="7" t="n">
        <v>25000</v>
      </c>
      <c r="I9424" s="7" t="n">
        <v>1</v>
      </c>
    </row>
    <row r="9425" spans="1:9">
      <c r="A9425" t="s">
        <v>4</v>
      </c>
      <c r="B9425" s="4" t="s">
        <v>5</v>
      </c>
      <c r="C9425" s="4" t="s">
        <v>7</v>
      </c>
      <c r="D9425" s="4" t="s">
        <v>11</v>
      </c>
    </row>
    <row r="9426" spans="1:9">
      <c r="A9426" t="n">
        <v>94355</v>
      </c>
      <c r="B9426" s="17" t="n">
        <v>58</v>
      </c>
      <c r="C9426" s="7" t="n">
        <v>255</v>
      </c>
      <c r="D9426" s="7" t="n">
        <v>0</v>
      </c>
    </row>
    <row r="9427" spans="1:9">
      <c r="A9427" t="s">
        <v>4</v>
      </c>
      <c r="B9427" s="4" t="s">
        <v>5</v>
      </c>
      <c r="C9427" s="4" t="s">
        <v>7</v>
      </c>
      <c r="D9427" s="4" t="s">
        <v>11</v>
      </c>
      <c r="E9427" s="4" t="s">
        <v>8</v>
      </c>
    </row>
    <row r="9428" spans="1:9">
      <c r="A9428" t="n">
        <v>94359</v>
      </c>
      <c r="B9428" s="38" t="n">
        <v>51</v>
      </c>
      <c r="C9428" s="7" t="n">
        <v>4</v>
      </c>
      <c r="D9428" s="7" t="n">
        <v>16</v>
      </c>
      <c r="E9428" s="7" t="s">
        <v>248</v>
      </c>
    </row>
    <row r="9429" spans="1:9">
      <c r="A9429" t="s">
        <v>4</v>
      </c>
      <c r="B9429" s="4" t="s">
        <v>5</v>
      </c>
      <c r="C9429" s="4" t="s">
        <v>11</v>
      </c>
    </row>
    <row r="9430" spans="1:9">
      <c r="A9430" t="n">
        <v>94373</v>
      </c>
      <c r="B9430" s="24" t="n">
        <v>16</v>
      </c>
      <c r="C9430" s="7" t="n">
        <v>0</v>
      </c>
    </row>
    <row r="9431" spans="1:9">
      <c r="A9431" t="s">
        <v>4</v>
      </c>
      <c r="B9431" s="4" t="s">
        <v>5</v>
      </c>
      <c r="C9431" s="4" t="s">
        <v>11</v>
      </c>
      <c r="D9431" s="4" t="s">
        <v>7</v>
      </c>
      <c r="E9431" s="4" t="s">
        <v>14</v>
      </c>
      <c r="F9431" s="4" t="s">
        <v>79</v>
      </c>
      <c r="G9431" s="4" t="s">
        <v>7</v>
      </c>
      <c r="H9431" s="4" t="s">
        <v>7</v>
      </c>
      <c r="I9431" s="4" t="s">
        <v>7</v>
      </c>
      <c r="J9431" s="4" t="s">
        <v>14</v>
      </c>
      <c r="K9431" s="4" t="s">
        <v>79</v>
      </c>
      <c r="L9431" s="4" t="s">
        <v>7</v>
      </c>
      <c r="M9431" s="4" t="s">
        <v>7</v>
      </c>
      <c r="N9431" s="4" t="s">
        <v>7</v>
      </c>
      <c r="O9431" s="4" t="s">
        <v>14</v>
      </c>
      <c r="P9431" s="4" t="s">
        <v>79</v>
      </c>
      <c r="Q9431" s="4" t="s">
        <v>7</v>
      </c>
      <c r="R9431" s="4" t="s">
        <v>7</v>
      </c>
    </row>
    <row r="9432" spans="1:9">
      <c r="A9432" t="n">
        <v>94376</v>
      </c>
      <c r="B9432" s="39" t="n">
        <v>26</v>
      </c>
      <c r="C9432" s="7" t="n">
        <v>16</v>
      </c>
      <c r="D9432" s="7" t="n">
        <v>17</v>
      </c>
      <c r="E9432" s="7" t="n">
        <v>60556</v>
      </c>
      <c r="F9432" s="7" t="s">
        <v>775</v>
      </c>
      <c r="G9432" s="7" t="n">
        <v>2</v>
      </c>
      <c r="H9432" s="7" t="n">
        <v>3</v>
      </c>
      <c r="I9432" s="7" t="n">
        <v>17</v>
      </c>
      <c r="J9432" s="7" t="n">
        <v>60557</v>
      </c>
      <c r="K9432" s="7" t="s">
        <v>776</v>
      </c>
      <c r="L9432" s="7" t="n">
        <v>2</v>
      </c>
      <c r="M9432" s="7" t="n">
        <v>3</v>
      </c>
      <c r="N9432" s="7" t="n">
        <v>17</v>
      </c>
      <c r="O9432" s="7" t="n">
        <v>60558</v>
      </c>
      <c r="P9432" s="7" t="s">
        <v>777</v>
      </c>
      <c r="Q9432" s="7" t="n">
        <v>2</v>
      </c>
      <c r="R9432" s="7" t="n">
        <v>0</v>
      </c>
    </row>
    <row r="9433" spans="1:9">
      <c r="A9433" t="s">
        <v>4</v>
      </c>
      <c r="B9433" s="4" t="s">
        <v>5</v>
      </c>
    </row>
    <row r="9434" spans="1:9">
      <c r="A9434" t="n">
        <v>94666</v>
      </c>
      <c r="B9434" s="40" t="n">
        <v>28</v>
      </c>
    </row>
    <row r="9435" spans="1:9">
      <c r="A9435" t="s">
        <v>4</v>
      </c>
      <c r="B9435" s="4" t="s">
        <v>5</v>
      </c>
      <c r="C9435" s="4" t="s">
        <v>7</v>
      </c>
      <c r="D9435" s="4" t="s">
        <v>11</v>
      </c>
      <c r="E9435" s="4" t="s">
        <v>8</v>
      </c>
      <c r="F9435" s="4" t="s">
        <v>8</v>
      </c>
      <c r="G9435" s="4" t="s">
        <v>8</v>
      </c>
      <c r="H9435" s="4" t="s">
        <v>8</v>
      </c>
    </row>
    <row r="9436" spans="1:9">
      <c r="A9436" t="n">
        <v>94667</v>
      </c>
      <c r="B9436" s="38" t="n">
        <v>51</v>
      </c>
      <c r="C9436" s="7" t="n">
        <v>3</v>
      </c>
      <c r="D9436" s="7" t="n">
        <v>0</v>
      </c>
      <c r="E9436" s="7" t="s">
        <v>117</v>
      </c>
      <c r="F9436" s="7" t="s">
        <v>183</v>
      </c>
      <c r="G9436" s="7" t="s">
        <v>86</v>
      </c>
      <c r="H9436" s="7" t="s">
        <v>87</v>
      </c>
    </row>
    <row r="9437" spans="1:9">
      <c r="A9437" t="s">
        <v>4</v>
      </c>
      <c r="B9437" s="4" t="s">
        <v>5</v>
      </c>
      <c r="C9437" s="4" t="s">
        <v>11</v>
      </c>
      <c r="D9437" s="4" t="s">
        <v>7</v>
      </c>
      <c r="E9437" s="4" t="s">
        <v>13</v>
      </c>
      <c r="F9437" s="4" t="s">
        <v>11</v>
      </c>
    </row>
    <row r="9438" spans="1:9">
      <c r="A9438" t="n">
        <v>94680</v>
      </c>
      <c r="B9438" s="41" t="n">
        <v>59</v>
      </c>
      <c r="C9438" s="7" t="n">
        <v>0</v>
      </c>
      <c r="D9438" s="7" t="n">
        <v>1</v>
      </c>
      <c r="E9438" s="7" t="n">
        <v>0.0799999982118607</v>
      </c>
      <c r="F9438" s="7" t="n">
        <v>0</v>
      </c>
    </row>
    <row r="9439" spans="1:9">
      <c r="A9439" t="s">
        <v>4</v>
      </c>
      <c r="B9439" s="4" t="s">
        <v>5</v>
      </c>
      <c r="C9439" s="4" t="s">
        <v>11</v>
      </c>
    </row>
    <row r="9440" spans="1:9">
      <c r="A9440" t="n">
        <v>94690</v>
      </c>
      <c r="B9440" s="24" t="n">
        <v>16</v>
      </c>
      <c r="C9440" s="7" t="n">
        <v>1300</v>
      </c>
    </row>
    <row r="9441" spans="1:18">
      <c r="A9441" t="s">
        <v>4</v>
      </c>
      <c r="B9441" s="4" t="s">
        <v>5</v>
      </c>
      <c r="C9441" s="4" t="s">
        <v>7</v>
      </c>
      <c r="D9441" s="4" t="s">
        <v>11</v>
      </c>
      <c r="E9441" s="4" t="s">
        <v>8</v>
      </c>
    </row>
    <row r="9442" spans="1:18">
      <c r="A9442" t="n">
        <v>94693</v>
      </c>
      <c r="B9442" s="38" t="n">
        <v>51</v>
      </c>
      <c r="C9442" s="7" t="n">
        <v>4</v>
      </c>
      <c r="D9442" s="7" t="n">
        <v>0</v>
      </c>
      <c r="E9442" s="7" t="s">
        <v>121</v>
      </c>
    </row>
    <row r="9443" spans="1:18">
      <c r="A9443" t="s">
        <v>4</v>
      </c>
      <c r="B9443" s="4" t="s">
        <v>5</v>
      </c>
      <c r="C9443" s="4" t="s">
        <v>11</v>
      </c>
    </row>
    <row r="9444" spans="1:18">
      <c r="A9444" t="n">
        <v>94707</v>
      </c>
      <c r="B9444" s="24" t="n">
        <v>16</v>
      </c>
      <c r="C9444" s="7" t="n">
        <v>0</v>
      </c>
    </row>
    <row r="9445" spans="1:18">
      <c r="A9445" t="s">
        <v>4</v>
      </c>
      <c r="B9445" s="4" t="s">
        <v>5</v>
      </c>
      <c r="C9445" s="4" t="s">
        <v>11</v>
      </c>
      <c r="D9445" s="4" t="s">
        <v>7</v>
      </c>
      <c r="E9445" s="4" t="s">
        <v>14</v>
      </c>
      <c r="F9445" s="4" t="s">
        <v>79</v>
      </c>
      <c r="G9445" s="4" t="s">
        <v>7</v>
      </c>
      <c r="H9445" s="4" t="s">
        <v>7</v>
      </c>
      <c r="I9445" s="4" t="s">
        <v>7</v>
      </c>
      <c r="J9445" s="4" t="s">
        <v>14</v>
      </c>
      <c r="K9445" s="4" t="s">
        <v>79</v>
      </c>
      <c r="L9445" s="4" t="s">
        <v>7</v>
      </c>
      <c r="M9445" s="4" t="s">
        <v>7</v>
      </c>
    </row>
    <row r="9446" spans="1:18">
      <c r="A9446" t="n">
        <v>94710</v>
      </c>
      <c r="B9446" s="39" t="n">
        <v>26</v>
      </c>
      <c r="C9446" s="7" t="n">
        <v>0</v>
      </c>
      <c r="D9446" s="7" t="n">
        <v>17</v>
      </c>
      <c r="E9446" s="7" t="n">
        <v>60559</v>
      </c>
      <c r="F9446" s="7" t="s">
        <v>778</v>
      </c>
      <c r="G9446" s="7" t="n">
        <v>2</v>
      </c>
      <c r="H9446" s="7" t="n">
        <v>3</v>
      </c>
      <c r="I9446" s="7" t="n">
        <v>17</v>
      </c>
      <c r="J9446" s="7" t="n">
        <v>60560</v>
      </c>
      <c r="K9446" s="7" t="s">
        <v>779</v>
      </c>
      <c r="L9446" s="7" t="n">
        <v>2</v>
      </c>
      <c r="M9446" s="7" t="n">
        <v>0</v>
      </c>
    </row>
    <row r="9447" spans="1:18">
      <c r="A9447" t="s">
        <v>4</v>
      </c>
      <c r="B9447" s="4" t="s">
        <v>5</v>
      </c>
    </row>
    <row r="9448" spans="1:18">
      <c r="A9448" t="n">
        <v>94876</v>
      </c>
      <c r="B9448" s="40" t="n">
        <v>28</v>
      </c>
    </row>
    <row r="9449" spans="1:18">
      <c r="A9449" t="s">
        <v>4</v>
      </c>
      <c r="B9449" s="4" t="s">
        <v>5</v>
      </c>
      <c r="C9449" s="4" t="s">
        <v>7</v>
      </c>
      <c r="D9449" s="4" t="s">
        <v>11</v>
      </c>
      <c r="E9449" s="4" t="s">
        <v>8</v>
      </c>
    </row>
    <row r="9450" spans="1:18">
      <c r="A9450" t="n">
        <v>94877</v>
      </c>
      <c r="B9450" s="38" t="n">
        <v>51</v>
      </c>
      <c r="C9450" s="7" t="n">
        <v>4</v>
      </c>
      <c r="D9450" s="7" t="n">
        <v>16</v>
      </c>
      <c r="E9450" s="7" t="s">
        <v>505</v>
      </c>
    </row>
    <row r="9451" spans="1:18">
      <c r="A9451" t="s">
        <v>4</v>
      </c>
      <c r="B9451" s="4" t="s">
        <v>5</v>
      </c>
      <c r="C9451" s="4" t="s">
        <v>11</v>
      </c>
    </row>
    <row r="9452" spans="1:18">
      <c r="A9452" t="n">
        <v>94890</v>
      </c>
      <c r="B9452" s="24" t="n">
        <v>16</v>
      </c>
      <c r="C9452" s="7" t="n">
        <v>0</v>
      </c>
    </row>
    <row r="9453" spans="1:18">
      <c r="A9453" t="s">
        <v>4</v>
      </c>
      <c r="B9453" s="4" t="s">
        <v>5</v>
      </c>
      <c r="C9453" s="4" t="s">
        <v>11</v>
      </c>
      <c r="D9453" s="4" t="s">
        <v>7</v>
      </c>
      <c r="E9453" s="4" t="s">
        <v>14</v>
      </c>
      <c r="F9453" s="4" t="s">
        <v>79</v>
      </c>
      <c r="G9453" s="4" t="s">
        <v>7</v>
      </c>
      <c r="H9453" s="4" t="s">
        <v>7</v>
      </c>
      <c r="I9453" s="4" t="s">
        <v>7</v>
      </c>
      <c r="J9453" s="4" t="s">
        <v>14</v>
      </c>
      <c r="K9453" s="4" t="s">
        <v>79</v>
      </c>
      <c r="L9453" s="4" t="s">
        <v>7</v>
      </c>
      <c r="M9453" s="4" t="s">
        <v>7</v>
      </c>
      <c r="N9453" s="4" t="s">
        <v>7</v>
      </c>
      <c r="O9453" s="4" t="s">
        <v>14</v>
      </c>
      <c r="P9453" s="4" t="s">
        <v>79</v>
      </c>
      <c r="Q9453" s="4" t="s">
        <v>7</v>
      </c>
      <c r="R9453" s="4" t="s">
        <v>7</v>
      </c>
      <c r="S9453" s="4" t="s">
        <v>7</v>
      </c>
      <c r="T9453" s="4" t="s">
        <v>14</v>
      </c>
      <c r="U9453" s="4" t="s">
        <v>79</v>
      </c>
      <c r="V9453" s="4" t="s">
        <v>7</v>
      </c>
      <c r="W9453" s="4" t="s">
        <v>7</v>
      </c>
    </row>
    <row r="9454" spans="1:18">
      <c r="A9454" t="n">
        <v>94893</v>
      </c>
      <c r="B9454" s="39" t="n">
        <v>26</v>
      </c>
      <c r="C9454" s="7" t="n">
        <v>16</v>
      </c>
      <c r="D9454" s="7" t="n">
        <v>17</v>
      </c>
      <c r="E9454" s="7" t="n">
        <v>60561</v>
      </c>
      <c r="F9454" s="7" t="s">
        <v>780</v>
      </c>
      <c r="G9454" s="7" t="n">
        <v>2</v>
      </c>
      <c r="H9454" s="7" t="n">
        <v>3</v>
      </c>
      <c r="I9454" s="7" t="n">
        <v>17</v>
      </c>
      <c r="J9454" s="7" t="n">
        <v>60562</v>
      </c>
      <c r="K9454" s="7" t="s">
        <v>781</v>
      </c>
      <c r="L9454" s="7" t="n">
        <v>2</v>
      </c>
      <c r="M9454" s="7" t="n">
        <v>3</v>
      </c>
      <c r="N9454" s="7" t="n">
        <v>17</v>
      </c>
      <c r="O9454" s="7" t="n">
        <v>60563</v>
      </c>
      <c r="P9454" s="7" t="s">
        <v>782</v>
      </c>
      <c r="Q9454" s="7" t="n">
        <v>2</v>
      </c>
      <c r="R9454" s="7" t="n">
        <v>3</v>
      </c>
      <c r="S9454" s="7" t="n">
        <v>17</v>
      </c>
      <c r="T9454" s="7" t="n">
        <v>60564</v>
      </c>
      <c r="U9454" s="7" t="s">
        <v>783</v>
      </c>
      <c r="V9454" s="7" t="n">
        <v>2</v>
      </c>
      <c r="W9454" s="7" t="n">
        <v>0</v>
      </c>
    </row>
    <row r="9455" spans="1:18">
      <c r="A9455" t="s">
        <v>4</v>
      </c>
      <c r="B9455" s="4" t="s">
        <v>5</v>
      </c>
    </row>
    <row r="9456" spans="1:18">
      <c r="A9456" t="n">
        <v>95338</v>
      </c>
      <c r="B9456" s="40" t="n">
        <v>28</v>
      </c>
    </row>
    <row r="9457" spans="1:23">
      <c r="A9457" t="s">
        <v>4</v>
      </c>
      <c r="B9457" s="4" t="s">
        <v>5</v>
      </c>
      <c r="C9457" s="4" t="s">
        <v>7</v>
      </c>
      <c r="D9457" s="4" t="s">
        <v>11</v>
      </c>
      <c r="E9457" s="4" t="s">
        <v>8</v>
      </c>
    </row>
    <row r="9458" spans="1:23">
      <c r="A9458" t="n">
        <v>95339</v>
      </c>
      <c r="B9458" s="38" t="n">
        <v>51</v>
      </c>
      <c r="C9458" s="7" t="n">
        <v>4</v>
      </c>
      <c r="D9458" s="7" t="n">
        <v>0</v>
      </c>
      <c r="E9458" s="7" t="s">
        <v>121</v>
      </c>
    </row>
    <row r="9459" spans="1:23">
      <c r="A9459" t="s">
        <v>4</v>
      </c>
      <c r="B9459" s="4" t="s">
        <v>5</v>
      </c>
      <c r="C9459" s="4" t="s">
        <v>11</v>
      </c>
    </row>
    <row r="9460" spans="1:23">
      <c r="A9460" t="n">
        <v>95353</v>
      </c>
      <c r="B9460" s="24" t="n">
        <v>16</v>
      </c>
      <c r="C9460" s="7" t="n">
        <v>0</v>
      </c>
    </row>
    <row r="9461" spans="1:23">
      <c r="A9461" t="s">
        <v>4</v>
      </c>
      <c r="B9461" s="4" t="s">
        <v>5</v>
      </c>
      <c r="C9461" s="4" t="s">
        <v>11</v>
      </c>
      <c r="D9461" s="4" t="s">
        <v>7</v>
      </c>
      <c r="E9461" s="4" t="s">
        <v>14</v>
      </c>
      <c r="F9461" s="4" t="s">
        <v>79</v>
      </c>
      <c r="G9461" s="4" t="s">
        <v>7</v>
      </c>
      <c r="H9461" s="4" t="s">
        <v>7</v>
      </c>
    </row>
    <row r="9462" spans="1:23">
      <c r="A9462" t="n">
        <v>95356</v>
      </c>
      <c r="B9462" s="39" t="n">
        <v>26</v>
      </c>
      <c r="C9462" s="7" t="n">
        <v>0</v>
      </c>
      <c r="D9462" s="7" t="n">
        <v>17</v>
      </c>
      <c r="E9462" s="7" t="n">
        <v>60291</v>
      </c>
      <c r="F9462" s="7" t="s">
        <v>452</v>
      </c>
      <c r="G9462" s="7" t="n">
        <v>2</v>
      </c>
      <c r="H9462" s="7" t="n">
        <v>0</v>
      </c>
    </row>
    <row r="9463" spans="1:23">
      <c r="A9463" t="s">
        <v>4</v>
      </c>
      <c r="B9463" s="4" t="s">
        <v>5</v>
      </c>
    </row>
    <row r="9464" spans="1:23">
      <c r="A9464" t="n">
        <v>95373</v>
      </c>
      <c r="B9464" s="40" t="n">
        <v>28</v>
      </c>
    </row>
    <row r="9465" spans="1:23">
      <c r="A9465" t="s">
        <v>4</v>
      </c>
      <c r="B9465" s="4" t="s">
        <v>5</v>
      </c>
      <c r="C9465" s="4" t="s">
        <v>11</v>
      </c>
      <c r="D9465" s="4" t="s">
        <v>7</v>
      </c>
    </row>
    <row r="9466" spans="1:23">
      <c r="A9466" t="n">
        <v>95374</v>
      </c>
      <c r="B9466" s="44" t="n">
        <v>89</v>
      </c>
      <c r="C9466" s="7" t="n">
        <v>65533</v>
      </c>
      <c r="D9466" s="7" t="n">
        <v>1</v>
      </c>
    </row>
    <row r="9467" spans="1:23">
      <c r="A9467" t="s">
        <v>4</v>
      </c>
      <c r="B9467" s="4" t="s">
        <v>5</v>
      </c>
      <c r="C9467" s="4" t="s">
        <v>7</v>
      </c>
      <c r="D9467" s="4" t="s">
        <v>11</v>
      </c>
      <c r="E9467" s="4" t="s">
        <v>13</v>
      </c>
    </row>
    <row r="9468" spans="1:23">
      <c r="A9468" t="n">
        <v>95378</v>
      </c>
      <c r="B9468" s="17" t="n">
        <v>58</v>
      </c>
      <c r="C9468" s="7" t="n">
        <v>101</v>
      </c>
      <c r="D9468" s="7" t="n">
        <v>500</v>
      </c>
      <c r="E9468" s="7" t="n">
        <v>1</v>
      </c>
    </row>
    <row r="9469" spans="1:23">
      <c r="A9469" t="s">
        <v>4</v>
      </c>
      <c r="B9469" s="4" t="s">
        <v>5</v>
      </c>
      <c r="C9469" s="4" t="s">
        <v>7</v>
      </c>
      <c r="D9469" s="4" t="s">
        <v>11</v>
      </c>
    </row>
    <row r="9470" spans="1:23">
      <c r="A9470" t="n">
        <v>95386</v>
      </c>
      <c r="B9470" s="17" t="n">
        <v>58</v>
      </c>
      <c r="C9470" s="7" t="n">
        <v>254</v>
      </c>
      <c r="D9470" s="7" t="n">
        <v>0</v>
      </c>
    </row>
    <row r="9471" spans="1:23">
      <c r="A9471" t="s">
        <v>4</v>
      </c>
      <c r="B9471" s="4" t="s">
        <v>5</v>
      </c>
      <c r="C9471" s="4" t="s">
        <v>7</v>
      </c>
    </row>
    <row r="9472" spans="1:23">
      <c r="A9472" t="n">
        <v>95390</v>
      </c>
      <c r="B9472" s="35" t="n">
        <v>45</v>
      </c>
      <c r="C9472" s="7" t="n">
        <v>0</v>
      </c>
    </row>
    <row r="9473" spans="1:8">
      <c r="A9473" t="s">
        <v>4</v>
      </c>
      <c r="B9473" s="4" t="s">
        <v>5</v>
      </c>
      <c r="C9473" s="4" t="s">
        <v>7</v>
      </c>
      <c r="D9473" s="4" t="s">
        <v>7</v>
      </c>
      <c r="E9473" s="4" t="s">
        <v>13</v>
      </c>
      <c r="F9473" s="4" t="s">
        <v>13</v>
      </c>
      <c r="G9473" s="4" t="s">
        <v>13</v>
      </c>
      <c r="H9473" s="4" t="s">
        <v>11</v>
      </c>
    </row>
    <row r="9474" spans="1:8">
      <c r="A9474" t="n">
        <v>95392</v>
      </c>
      <c r="B9474" s="35" t="n">
        <v>45</v>
      </c>
      <c r="C9474" s="7" t="n">
        <v>2</v>
      </c>
      <c r="D9474" s="7" t="n">
        <v>3</v>
      </c>
      <c r="E9474" s="7" t="n">
        <v>-1.10000002384186</v>
      </c>
      <c r="F9474" s="7" t="n">
        <v>0.230000004172325</v>
      </c>
      <c r="G9474" s="7" t="n">
        <v>-11.210000038147</v>
      </c>
      <c r="H9474" s="7" t="n">
        <v>0</v>
      </c>
    </row>
    <row r="9475" spans="1:8">
      <c r="A9475" t="s">
        <v>4</v>
      </c>
      <c r="B9475" s="4" t="s">
        <v>5</v>
      </c>
      <c r="C9475" s="4" t="s">
        <v>7</v>
      </c>
      <c r="D9475" s="4" t="s">
        <v>7</v>
      </c>
      <c r="E9475" s="4" t="s">
        <v>13</v>
      </c>
      <c r="F9475" s="4" t="s">
        <v>13</v>
      </c>
      <c r="G9475" s="4" t="s">
        <v>13</v>
      </c>
      <c r="H9475" s="4" t="s">
        <v>11</v>
      </c>
      <c r="I9475" s="4" t="s">
        <v>7</v>
      </c>
    </row>
    <row r="9476" spans="1:8">
      <c r="A9476" t="n">
        <v>95409</v>
      </c>
      <c r="B9476" s="35" t="n">
        <v>45</v>
      </c>
      <c r="C9476" s="7" t="n">
        <v>4</v>
      </c>
      <c r="D9476" s="7" t="n">
        <v>3</v>
      </c>
      <c r="E9476" s="7" t="n">
        <v>357.540008544922</v>
      </c>
      <c r="F9476" s="7" t="n">
        <v>234.199996948242</v>
      </c>
      <c r="G9476" s="7" t="n">
        <v>0</v>
      </c>
      <c r="H9476" s="7" t="n">
        <v>0</v>
      </c>
      <c r="I9476" s="7" t="n">
        <v>0</v>
      </c>
    </row>
    <row r="9477" spans="1:8">
      <c r="A9477" t="s">
        <v>4</v>
      </c>
      <c r="B9477" s="4" t="s">
        <v>5</v>
      </c>
      <c r="C9477" s="4" t="s">
        <v>7</v>
      </c>
      <c r="D9477" s="4" t="s">
        <v>7</v>
      </c>
      <c r="E9477" s="4" t="s">
        <v>13</v>
      </c>
      <c r="F9477" s="4" t="s">
        <v>11</v>
      </c>
    </row>
    <row r="9478" spans="1:8">
      <c r="A9478" t="n">
        <v>95427</v>
      </c>
      <c r="B9478" s="35" t="n">
        <v>45</v>
      </c>
      <c r="C9478" s="7" t="n">
        <v>5</v>
      </c>
      <c r="D9478" s="7" t="n">
        <v>3</v>
      </c>
      <c r="E9478" s="7" t="n">
        <v>1.20000004768372</v>
      </c>
      <c r="F9478" s="7" t="n">
        <v>0</v>
      </c>
    </row>
    <row r="9479" spans="1:8">
      <c r="A9479" t="s">
        <v>4</v>
      </c>
      <c r="B9479" s="4" t="s">
        <v>5</v>
      </c>
      <c r="C9479" s="4" t="s">
        <v>7</v>
      </c>
      <c r="D9479" s="4" t="s">
        <v>7</v>
      </c>
      <c r="E9479" s="4" t="s">
        <v>13</v>
      </c>
      <c r="F9479" s="4" t="s">
        <v>11</v>
      </c>
    </row>
    <row r="9480" spans="1:8">
      <c r="A9480" t="n">
        <v>95436</v>
      </c>
      <c r="B9480" s="35" t="n">
        <v>45</v>
      </c>
      <c r="C9480" s="7" t="n">
        <v>11</v>
      </c>
      <c r="D9480" s="7" t="n">
        <v>3</v>
      </c>
      <c r="E9480" s="7" t="n">
        <v>28.7000007629395</v>
      </c>
      <c r="F9480" s="7" t="n">
        <v>0</v>
      </c>
    </row>
    <row r="9481" spans="1:8">
      <c r="A9481" t="s">
        <v>4</v>
      </c>
      <c r="B9481" s="4" t="s">
        <v>5</v>
      </c>
      <c r="C9481" s="4" t="s">
        <v>7</v>
      </c>
      <c r="D9481" s="4" t="s">
        <v>11</v>
      </c>
    </row>
    <row r="9482" spans="1:8">
      <c r="A9482" t="n">
        <v>95445</v>
      </c>
      <c r="B9482" s="17" t="n">
        <v>58</v>
      </c>
      <c r="C9482" s="7" t="n">
        <v>255</v>
      </c>
      <c r="D9482" s="7" t="n">
        <v>0</v>
      </c>
    </row>
    <row r="9483" spans="1:8">
      <c r="A9483" t="s">
        <v>4</v>
      </c>
      <c r="B9483" s="4" t="s">
        <v>5</v>
      </c>
      <c r="C9483" s="4" t="s">
        <v>11</v>
      </c>
      <c r="D9483" s="4" t="s">
        <v>7</v>
      </c>
      <c r="E9483" s="4" t="s">
        <v>13</v>
      </c>
      <c r="F9483" s="4" t="s">
        <v>11</v>
      </c>
    </row>
    <row r="9484" spans="1:8">
      <c r="A9484" t="n">
        <v>95449</v>
      </c>
      <c r="B9484" s="41" t="n">
        <v>59</v>
      </c>
      <c r="C9484" s="7" t="n">
        <v>0</v>
      </c>
      <c r="D9484" s="7" t="n">
        <v>8</v>
      </c>
      <c r="E9484" s="7" t="n">
        <v>0.150000005960464</v>
      </c>
      <c r="F9484" s="7" t="n">
        <v>0</v>
      </c>
    </row>
    <row r="9485" spans="1:8">
      <c r="A9485" t="s">
        <v>4</v>
      </c>
      <c r="B9485" s="4" t="s">
        <v>5</v>
      </c>
      <c r="C9485" s="4" t="s">
        <v>11</v>
      </c>
    </row>
    <row r="9486" spans="1:8">
      <c r="A9486" t="n">
        <v>95459</v>
      </c>
      <c r="B9486" s="24" t="n">
        <v>16</v>
      </c>
      <c r="C9486" s="7" t="n">
        <v>1500</v>
      </c>
    </row>
    <row r="9487" spans="1:8">
      <c r="A9487" t="s">
        <v>4</v>
      </c>
      <c r="B9487" s="4" t="s">
        <v>5</v>
      </c>
      <c r="C9487" s="4" t="s">
        <v>11</v>
      </c>
      <c r="D9487" s="4" t="s">
        <v>7</v>
      </c>
      <c r="E9487" s="4" t="s">
        <v>13</v>
      </c>
      <c r="F9487" s="4" t="s">
        <v>11</v>
      </c>
    </row>
    <row r="9488" spans="1:8">
      <c r="A9488" t="n">
        <v>95462</v>
      </c>
      <c r="B9488" s="41" t="n">
        <v>59</v>
      </c>
      <c r="C9488" s="7" t="n">
        <v>0</v>
      </c>
      <c r="D9488" s="7" t="n">
        <v>255</v>
      </c>
      <c r="E9488" s="7" t="n">
        <v>0</v>
      </c>
      <c r="F9488" s="7" t="n">
        <v>0</v>
      </c>
    </row>
    <row r="9489" spans="1:9">
      <c r="A9489" t="s">
        <v>4</v>
      </c>
      <c r="B9489" s="4" t="s">
        <v>5</v>
      </c>
      <c r="C9489" s="4" t="s">
        <v>7</v>
      </c>
      <c r="D9489" s="4" t="s">
        <v>11</v>
      </c>
      <c r="E9489" s="4" t="s">
        <v>8</v>
      </c>
    </row>
    <row r="9490" spans="1:9">
      <c r="A9490" t="n">
        <v>95472</v>
      </c>
      <c r="B9490" s="38" t="n">
        <v>51</v>
      </c>
      <c r="C9490" s="7" t="n">
        <v>4</v>
      </c>
      <c r="D9490" s="7" t="n">
        <v>0</v>
      </c>
      <c r="E9490" s="7" t="s">
        <v>453</v>
      </c>
    </row>
    <row r="9491" spans="1:9">
      <c r="A9491" t="s">
        <v>4</v>
      </c>
      <c r="B9491" s="4" t="s">
        <v>5</v>
      </c>
      <c r="C9491" s="4" t="s">
        <v>11</v>
      </c>
    </row>
    <row r="9492" spans="1:9">
      <c r="A9492" t="n">
        <v>95486</v>
      </c>
      <c r="B9492" s="24" t="n">
        <v>16</v>
      </c>
      <c r="C9492" s="7" t="n">
        <v>0</v>
      </c>
    </row>
    <row r="9493" spans="1:9">
      <c r="A9493" t="s">
        <v>4</v>
      </c>
      <c r="B9493" s="4" t="s">
        <v>5</v>
      </c>
      <c r="C9493" s="4" t="s">
        <v>11</v>
      </c>
      <c r="D9493" s="4" t="s">
        <v>7</v>
      </c>
      <c r="E9493" s="4" t="s">
        <v>14</v>
      </c>
      <c r="F9493" s="4" t="s">
        <v>79</v>
      </c>
      <c r="G9493" s="4" t="s">
        <v>7</v>
      </c>
      <c r="H9493" s="4" t="s">
        <v>7</v>
      </c>
    </row>
    <row r="9494" spans="1:9">
      <c r="A9494" t="n">
        <v>95489</v>
      </c>
      <c r="B9494" s="39" t="n">
        <v>26</v>
      </c>
      <c r="C9494" s="7" t="n">
        <v>0</v>
      </c>
      <c r="D9494" s="7" t="n">
        <v>17</v>
      </c>
      <c r="E9494" s="7" t="n">
        <v>60292</v>
      </c>
      <c r="F9494" s="7" t="s">
        <v>454</v>
      </c>
      <c r="G9494" s="7" t="n">
        <v>2</v>
      </c>
      <c r="H9494" s="7" t="n">
        <v>0</v>
      </c>
    </row>
    <row r="9495" spans="1:9">
      <c r="A9495" t="s">
        <v>4</v>
      </c>
      <c r="B9495" s="4" t="s">
        <v>5</v>
      </c>
    </row>
    <row r="9496" spans="1:9">
      <c r="A9496" t="n">
        <v>95509</v>
      </c>
      <c r="B9496" s="40" t="n">
        <v>28</v>
      </c>
    </row>
    <row r="9497" spans="1:9">
      <c r="A9497" t="s">
        <v>4</v>
      </c>
      <c r="B9497" s="4" t="s">
        <v>5</v>
      </c>
      <c r="C9497" s="4" t="s">
        <v>11</v>
      </c>
    </row>
    <row r="9498" spans="1:9">
      <c r="A9498" t="n">
        <v>95510</v>
      </c>
      <c r="B9498" s="24" t="n">
        <v>16</v>
      </c>
      <c r="C9498" s="7" t="n">
        <v>500</v>
      </c>
    </row>
    <row r="9499" spans="1:9">
      <c r="A9499" t="s">
        <v>4</v>
      </c>
      <c r="B9499" s="4" t="s">
        <v>5</v>
      </c>
      <c r="C9499" s="4" t="s">
        <v>7</v>
      </c>
      <c r="D9499" s="4" t="s">
        <v>13</v>
      </c>
      <c r="E9499" s="4" t="s">
        <v>13</v>
      </c>
      <c r="F9499" s="4" t="s">
        <v>13</v>
      </c>
    </row>
    <row r="9500" spans="1:9">
      <c r="A9500" t="n">
        <v>95513</v>
      </c>
      <c r="B9500" s="35" t="n">
        <v>45</v>
      </c>
      <c r="C9500" s="7" t="n">
        <v>9</v>
      </c>
      <c r="D9500" s="7" t="n">
        <v>0.0199999995529652</v>
      </c>
      <c r="E9500" s="7" t="n">
        <v>0.0199999995529652</v>
      </c>
      <c r="F9500" s="7" t="n">
        <v>0.5</v>
      </c>
    </row>
    <row r="9501" spans="1:9">
      <c r="A9501" t="s">
        <v>4</v>
      </c>
      <c r="B9501" s="4" t="s">
        <v>5</v>
      </c>
      <c r="C9501" s="4" t="s">
        <v>7</v>
      </c>
      <c r="D9501" s="4" t="s">
        <v>7</v>
      </c>
      <c r="E9501" s="4" t="s">
        <v>13</v>
      </c>
      <c r="F9501" s="4" t="s">
        <v>11</v>
      </c>
    </row>
    <row r="9502" spans="1:9">
      <c r="A9502" t="n">
        <v>95527</v>
      </c>
      <c r="B9502" s="35" t="n">
        <v>45</v>
      </c>
      <c r="C9502" s="7" t="n">
        <v>5</v>
      </c>
      <c r="D9502" s="7" t="n">
        <v>3</v>
      </c>
      <c r="E9502" s="7" t="n">
        <v>1.39999997615814</v>
      </c>
      <c r="F9502" s="7" t="n">
        <v>500</v>
      </c>
    </row>
    <row r="9503" spans="1:9">
      <c r="A9503" t="s">
        <v>4</v>
      </c>
      <c r="B9503" s="4" t="s">
        <v>5</v>
      </c>
      <c r="C9503" s="4" t="s">
        <v>7</v>
      </c>
      <c r="D9503" s="4" t="s">
        <v>11</v>
      </c>
      <c r="E9503" s="4" t="s">
        <v>8</v>
      </c>
    </row>
    <row r="9504" spans="1:9">
      <c r="A9504" t="n">
        <v>95536</v>
      </c>
      <c r="B9504" s="38" t="n">
        <v>51</v>
      </c>
      <c r="C9504" s="7" t="n">
        <v>4</v>
      </c>
      <c r="D9504" s="7" t="n">
        <v>0</v>
      </c>
      <c r="E9504" s="7" t="s">
        <v>455</v>
      </c>
    </row>
    <row r="9505" spans="1:8">
      <c r="A9505" t="s">
        <v>4</v>
      </c>
      <c r="B9505" s="4" t="s">
        <v>5</v>
      </c>
      <c r="C9505" s="4" t="s">
        <v>11</v>
      </c>
    </row>
    <row r="9506" spans="1:8">
      <c r="A9506" t="n">
        <v>95550</v>
      </c>
      <c r="B9506" s="24" t="n">
        <v>16</v>
      </c>
      <c r="C9506" s="7" t="n">
        <v>0</v>
      </c>
    </row>
    <row r="9507" spans="1:8">
      <c r="A9507" t="s">
        <v>4</v>
      </c>
      <c r="B9507" s="4" t="s">
        <v>5</v>
      </c>
      <c r="C9507" s="4" t="s">
        <v>11</v>
      </c>
      <c r="D9507" s="4" t="s">
        <v>7</v>
      </c>
      <c r="E9507" s="4" t="s">
        <v>14</v>
      </c>
      <c r="F9507" s="4" t="s">
        <v>79</v>
      </c>
      <c r="G9507" s="4" t="s">
        <v>7</v>
      </c>
      <c r="H9507" s="4" t="s">
        <v>7</v>
      </c>
    </row>
    <row r="9508" spans="1:8">
      <c r="A9508" t="n">
        <v>95553</v>
      </c>
      <c r="B9508" s="39" t="n">
        <v>26</v>
      </c>
      <c r="C9508" s="7" t="n">
        <v>0</v>
      </c>
      <c r="D9508" s="7" t="n">
        <v>17</v>
      </c>
      <c r="E9508" s="7" t="n">
        <v>60293</v>
      </c>
      <c r="F9508" s="7" t="s">
        <v>456</v>
      </c>
      <c r="G9508" s="7" t="n">
        <v>2</v>
      </c>
      <c r="H9508" s="7" t="n">
        <v>0</v>
      </c>
    </row>
    <row r="9509" spans="1:8">
      <c r="A9509" t="s">
        <v>4</v>
      </c>
      <c r="B9509" s="4" t="s">
        <v>5</v>
      </c>
    </row>
    <row r="9510" spans="1:8">
      <c r="A9510" t="n">
        <v>95578</v>
      </c>
      <c r="B9510" s="40" t="n">
        <v>28</v>
      </c>
    </row>
    <row r="9511" spans="1:8">
      <c r="A9511" t="s">
        <v>4</v>
      </c>
      <c r="B9511" s="4" t="s">
        <v>5</v>
      </c>
      <c r="C9511" s="4" t="s">
        <v>11</v>
      </c>
      <c r="D9511" s="4" t="s">
        <v>7</v>
      </c>
    </row>
    <row r="9512" spans="1:8">
      <c r="A9512" t="n">
        <v>95579</v>
      </c>
      <c r="B9512" s="44" t="n">
        <v>89</v>
      </c>
      <c r="C9512" s="7" t="n">
        <v>65533</v>
      </c>
      <c r="D9512" s="7" t="n">
        <v>1</v>
      </c>
    </row>
    <row r="9513" spans="1:8">
      <c r="A9513" t="s">
        <v>4</v>
      </c>
      <c r="B9513" s="4" t="s">
        <v>5</v>
      </c>
      <c r="C9513" s="4" t="s">
        <v>7</v>
      </c>
      <c r="D9513" s="4" t="s">
        <v>11</v>
      </c>
      <c r="E9513" s="4" t="s">
        <v>11</v>
      </c>
      <c r="F9513" s="4" t="s">
        <v>7</v>
      </c>
    </row>
    <row r="9514" spans="1:8">
      <c r="A9514" t="n">
        <v>95583</v>
      </c>
      <c r="B9514" s="43" t="n">
        <v>25</v>
      </c>
      <c r="C9514" s="7" t="n">
        <v>1</v>
      </c>
      <c r="D9514" s="7" t="n">
        <v>60</v>
      </c>
      <c r="E9514" s="7" t="n">
        <v>640</v>
      </c>
      <c r="F9514" s="7" t="n">
        <v>2</v>
      </c>
    </row>
    <row r="9515" spans="1:8">
      <c r="A9515" t="s">
        <v>4</v>
      </c>
      <c r="B9515" s="4" t="s">
        <v>5</v>
      </c>
      <c r="C9515" s="4" t="s">
        <v>7</v>
      </c>
      <c r="D9515" s="4" t="s">
        <v>11</v>
      </c>
      <c r="E9515" s="4" t="s">
        <v>8</v>
      </c>
    </row>
    <row r="9516" spans="1:8">
      <c r="A9516" t="n">
        <v>95590</v>
      </c>
      <c r="B9516" s="38" t="n">
        <v>51</v>
      </c>
      <c r="C9516" s="7" t="n">
        <v>4</v>
      </c>
      <c r="D9516" s="7" t="n">
        <v>16</v>
      </c>
      <c r="E9516" s="7" t="s">
        <v>290</v>
      </c>
    </row>
    <row r="9517" spans="1:8">
      <c r="A9517" t="s">
        <v>4</v>
      </c>
      <c r="B9517" s="4" t="s">
        <v>5</v>
      </c>
      <c r="C9517" s="4" t="s">
        <v>11</v>
      </c>
    </row>
    <row r="9518" spans="1:8">
      <c r="A9518" t="n">
        <v>95604</v>
      </c>
      <c r="B9518" s="24" t="n">
        <v>16</v>
      </c>
      <c r="C9518" s="7" t="n">
        <v>0</v>
      </c>
    </row>
    <row r="9519" spans="1:8">
      <c r="A9519" t="s">
        <v>4</v>
      </c>
      <c r="B9519" s="4" t="s">
        <v>5</v>
      </c>
      <c r="C9519" s="4" t="s">
        <v>11</v>
      </c>
      <c r="D9519" s="4" t="s">
        <v>7</v>
      </c>
      <c r="E9519" s="4" t="s">
        <v>14</v>
      </c>
      <c r="F9519" s="4" t="s">
        <v>79</v>
      </c>
      <c r="G9519" s="4" t="s">
        <v>7</v>
      </c>
      <c r="H9519" s="4" t="s">
        <v>7</v>
      </c>
      <c r="I9519" s="4" t="s">
        <v>7</v>
      </c>
      <c r="J9519" s="4" t="s">
        <v>14</v>
      </c>
      <c r="K9519" s="4" t="s">
        <v>79</v>
      </c>
      <c r="L9519" s="4" t="s">
        <v>7</v>
      </c>
      <c r="M9519" s="4" t="s">
        <v>7</v>
      </c>
    </row>
    <row r="9520" spans="1:8">
      <c r="A9520" t="n">
        <v>95607</v>
      </c>
      <c r="B9520" s="39" t="n">
        <v>26</v>
      </c>
      <c r="C9520" s="7" t="n">
        <v>16</v>
      </c>
      <c r="D9520" s="7" t="n">
        <v>17</v>
      </c>
      <c r="E9520" s="7" t="n">
        <v>60565</v>
      </c>
      <c r="F9520" s="7" t="s">
        <v>784</v>
      </c>
      <c r="G9520" s="7" t="n">
        <v>2</v>
      </c>
      <c r="H9520" s="7" t="n">
        <v>3</v>
      </c>
      <c r="I9520" s="7" t="n">
        <v>17</v>
      </c>
      <c r="J9520" s="7" t="n">
        <v>60566</v>
      </c>
      <c r="K9520" s="7" t="s">
        <v>785</v>
      </c>
      <c r="L9520" s="7" t="n">
        <v>2</v>
      </c>
      <c r="M9520" s="7" t="n">
        <v>0</v>
      </c>
    </row>
    <row r="9521" spans="1:13">
      <c r="A9521" t="s">
        <v>4</v>
      </c>
      <c r="B9521" s="4" t="s">
        <v>5</v>
      </c>
    </row>
    <row r="9522" spans="1:13">
      <c r="A9522" t="n">
        <v>95716</v>
      </c>
      <c r="B9522" s="40" t="n">
        <v>28</v>
      </c>
    </row>
    <row r="9523" spans="1:13">
      <c r="A9523" t="s">
        <v>4</v>
      </c>
      <c r="B9523" s="4" t="s">
        <v>5</v>
      </c>
      <c r="C9523" s="4" t="s">
        <v>7</v>
      </c>
      <c r="D9523" s="4" t="s">
        <v>11</v>
      </c>
      <c r="E9523" s="4" t="s">
        <v>11</v>
      </c>
      <c r="F9523" s="4" t="s">
        <v>7</v>
      </c>
    </row>
    <row r="9524" spans="1:13">
      <c r="A9524" t="n">
        <v>95717</v>
      </c>
      <c r="B9524" s="43" t="n">
        <v>25</v>
      </c>
      <c r="C9524" s="7" t="n">
        <v>1</v>
      </c>
      <c r="D9524" s="7" t="n">
        <v>65535</v>
      </c>
      <c r="E9524" s="7" t="n">
        <v>65535</v>
      </c>
      <c r="F9524" s="7" t="n">
        <v>0</v>
      </c>
    </row>
    <row r="9525" spans="1:13">
      <c r="A9525" t="s">
        <v>4</v>
      </c>
      <c r="B9525" s="4" t="s">
        <v>5</v>
      </c>
      <c r="C9525" s="4" t="s">
        <v>7</v>
      </c>
      <c r="D9525" s="4" t="s">
        <v>11</v>
      </c>
      <c r="E9525" s="4" t="s">
        <v>8</v>
      </c>
    </row>
    <row r="9526" spans="1:13">
      <c r="A9526" t="n">
        <v>95724</v>
      </c>
      <c r="B9526" s="38" t="n">
        <v>51</v>
      </c>
      <c r="C9526" s="7" t="n">
        <v>4</v>
      </c>
      <c r="D9526" s="7" t="n">
        <v>0</v>
      </c>
      <c r="E9526" s="7" t="s">
        <v>446</v>
      </c>
    </row>
    <row r="9527" spans="1:13">
      <c r="A9527" t="s">
        <v>4</v>
      </c>
      <c r="B9527" s="4" t="s">
        <v>5</v>
      </c>
      <c r="C9527" s="4" t="s">
        <v>11</v>
      </c>
    </row>
    <row r="9528" spans="1:13">
      <c r="A9528" t="n">
        <v>95737</v>
      </c>
      <c r="B9528" s="24" t="n">
        <v>16</v>
      </c>
      <c r="C9528" s="7" t="n">
        <v>0</v>
      </c>
    </row>
    <row r="9529" spans="1:13">
      <c r="A9529" t="s">
        <v>4</v>
      </c>
      <c r="B9529" s="4" t="s">
        <v>5</v>
      </c>
      <c r="C9529" s="4" t="s">
        <v>11</v>
      </c>
      <c r="D9529" s="4" t="s">
        <v>7</v>
      </c>
      <c r="E9529" s="4" t="s">
        <v>14</v>
      </c>
      <c r="F9529" s="4" t="s">
        <v>79</v>
      </c>
      <c r="G9529" s="4" t="s">
        <v>7</v>
      </c>
      <c r="H9529" s="4" t="s">
        <v>7</v>
      </c>
      <c r="I9529" s="4" t="s">
        <v>7</v>
      </c>
      <c r="J9529" s="4" t="s">
        <v>14</v>
      </c>
      <c r="K9529" s="4" t="s">
        <v>79</v>
      </c>
      <c r="L9529" s="4" t="s">
        <v>7</v>
      </c>
      <c r="M9529" s="4" t="s">
        <v>7</v>
      </c>
      <c r="N9529" s="4" t="s">
        <v>7</v>
      </c>
      <c r="O9529" s="4" t="s">
        <v>14</v>
      </c>
      <c r="P9529" s="4" t="s">
        <v>79</v>
      </c>
      <c r="Q9529" s="4" t="s">
        <v>7</v>
      </c>
      <c r="R9529" s="4" t="s">
        <v>7</v>
      </c>
      <c r="S9529" s="4" t="s">
        <v>7</v>
      </c>
      <c r="T9529" s="4" t="s">
        <v>14</v>
      </c>
      <c r="U9529" s="4" t="s">
        <v>79</v>
      </c>
      <c r="V9529" s="4" t="s">
        <v>7</v>
      </c>
      <c r="W9529" s="4" t="s">
        <v>7</v>
      </c>
      <c r="X9529" s="4" t="s">
        <v>7</v>
      </c>
      <c r="Y9529" s="4" t="s">
        <v>14</v>
      </c>
      <c r="Z9529" s="4" t="s">
        <v>79</v>
      </c>
      <c r="AA9529" s="4" t="s">
        <v>7</v>
      </c>
      <c r="AB9529" s="4" t="s">
        <v>7</v>
      </c>
    </row>
    <row r="9530" spans="1:13">
      <c r="A9530" t="n">
        <v>95740</v>
      </c>
      <c r="B9530" s="39" t="n">
        <v>26</v>
      </c>
      <c r="C9530" s="7" t="n">
        <v>0</v>
      </c>
      <c r="D9530" s="7" t="n">
        <v>17</v>
      </c>
      <c r="E9530" s="7" t="n">
        <v>60297</v>
      </c>
      <c r="F9530" s="7" t="s">
        <v>786</v>
      </c>
      <c r="G9530" s="7" t="n">
        <v>2</v>
      </c>
      <c r="H9530" s="7" t="n">
        <v>3</v>
      </c>
      <c r="I9530" s="7" t="n">
        <v>17</v>
      </c>
      <c r="J9530" s="7" t="n">
        <v>60298</v>
      </c>
      <c r="K9530" s="7" t="s">
        <v>461</v>
      </c>
      <c r="L9530" s="7" t="n">
        <v>2</v>
      </c>
      <c r="M9530" s="7" t="n">
        <v>3</v>
      </c>
      <c r="N9530" s="7" t="n">
        <v>17</v>
      </c>
      <c r="O9530" s="7" t="n">
        <v>60299</v>
      </c>
      <c r="P9530" s="7" t="s">
        <v>462</v>
      </c>
      <c r="Q9530" s="7" t="n">
        <v>2</v>
      </c>
      <c r="R9530" s="7" t="n">
        <v>3</v>
      </c>
      <c r="S9530" s="7" t="n">
        <v>17</v>
      </c>
      <c r="T9530" s="7" t="n">
        <v>60300</v>
      </c>
      <c r="U9530" s="7" t="s">
        <v>508</v>
      </c>
      <c r="V9530" s="7" t="n">
        <v>2</v>
      </c>
      <c r="W9530" s="7" t="n">
        <v>3</v>
      </c>
      <c r="X9530" s="7" t="n">
        <v>17</v>
      </c>
      <c r="Y9530" s="7" t="n">
        <v>60301</v>
      </c>
      <c r="Z9530" s="7" t="s">
        <v>464</v>
      </c>
      <c r="AA9530" s="7" t="n">
        <v>2</v>
      </c>
      <c r="AB9530" s="7" t="n">
        <v>0</v>
      </c>
    </row>
    <row r="9531" spans="1:13">
      <c r="A9531" t="s">
        <v>4</v>
      </c>
      <c r="B9531" s="4" t="s">
        <v>5</v>
      </c>
    </row>
    <row r="9532" spans="1:13">
      <c r="A9532" t="n">
        <v>96134</v>
      </c>
      <c r="B9532" s="40" t="n">
        <v>28</v>
      </c>
    </row>
    <row r="9533" spans="1:13">
      <c r="A9533" t="s">
        <v>4</v>
      </c>
      <c r="B9533" s="4" t="s">
        <v>5</v>
      </c>
      <c r="C9533" s="4" t="s">
        <v>11</v>
      </c>
      <c r="D9533" s="4" t="s">
        <v>7</v>
      </c>
    </row>
    <row r="9534" spans="1:13">
      <c r="A9534" t="n">
        <v>96135</v>
      </c>
      <c r="B9534" s="44" t="n">
        <v>89</v>
      </c>
      <c r="C9534" s="7" t="n">
        <v>65533</v>
      </c>
      <c r="D9534" s="7" t="n">
        <v>1</v>
      </c>
    </row>
    <row r="9535" spans="1:13">
      <c r="A9535" t="s">
        <v>4</v>
      </c>
      <c r="B9535" s="4" t="s">
        <v>5</v>
      </c>
      <c r="C9535" s="4" t="s">
        <v>7</v>
      </c>
      <c r="D9535" s="4" t="s">
        <v>11</v>
      </c>
      <c r="E9535" s="4" t="s">
        <v>13</v>
      </c>
    </row>
    <row r="9536" spans="1:13">
      <c r="A9536" t="n">
        <v>96139</v>
      </c>
      <c r="B9536" s="17" t="n">
        <v>58</v>
      </c>
      <c r="C9536" s="7" t="n">
        <v>101</v>
      </c>
      <c r="D9536" s="7" t="n">
        <v>300</v>
      </c>
      <c r="E9536" s="7" t="n">
        <v>1</v>
      </c>
    </row>
    <row r="9537" spans="1:28">
      <c r="A9537" t="s">
        <v>4</v>
      </c>
      <c r="B9537" s="4" t="s">
        <v>5</v>
      </c>
      <c r="C9537" s="4" t="s">
        <v>7</v>
      </c>
      <c r="D9537" s="4" t="s">
        <v>11</v>
      </c>
    </row>
    <row r="9538" spans="1:28">
      <c r="A9538" t="n">
        <v>96147</v>
      </c>
      <c r="B9538" s="17" t="n">
        <v>58</v>
      </c>
      <c r="C9538" s="7" t="n">
        <v>254</v>
      </c>
      <c r="D9538" s="7" t="n">
        <v>0</v>
      </c>
    </row>
    <row r="9539" spans="1:28">
      <c r="A9539" t="s">
        <v>4</v>
      </c>
      <c r="B9539" s="4" t="s">
        <v>5</v>
      </c>
      <c r="C9539" s="4" t="s">
        <v>7</v>
      </c>
      <c r="D9539" s="4" t="s">
        <v>7</v>
      </c>
      <c r="E9539" s="4" t="s">
        <v>13</v>
      </c>
      <c r="F9539" s="4" t="s">
        <v>13</v>
      </c>
      <c r="G9539" s="4" t="s">
        <v>13</v>
      </c>
      <c r="H9539" s="4" t="s">
        <v>11</v>
      </c>
    </row>
    <row r="9540" spans="1:28">
      <c r="A9540" t="n">
        <v>96151</v>
      </c>
      <c r="B9540" s="35" t="n">
        <v>45</v>
      </c>
      <c r="C9540" s="7" t="n">
        <v>2</v>
      </c>
      <c r="D9540" s="7" t="n">
        <v>3</v>
      </c>
      <c r="E9540" s="7" t="n">
        <v>-1.77999997138977</v>
      </c>
      <c r="F9540" s="7" t="n">
        <v>0.259999990463257</v>
      </c>
      <c r="G9540" s="7" t="n">
        <v>-10.7600002288818</v>
      </c>
      <c r="H9540" s="7" t="n">
        <v>0</v>
      </c>
    </row>
    <row r="9541" spans="1:28">
      <c r="A9541" t="s">
        <v>4</v>
      </c>
      <c r="B9541" s="4" t="s">
        <v>5</v>
      </c>
      <c r="C9541" s="4" t="s">
        <v>7</v>
      </c>
      <c r="D9541" s="4" t="s">
        <v>7</v>
      </c>
      <c r="E9541" s="4" t="s">
        <v>13</v>
      </c>
      <c r="F9541" s="4" t="s">
        <v>13</v>
      </c>
      <c r="G9541" s="4" t="s">
        <v>13</v>
      </c>
      <c r="H9541" s="4" t="s">
        <v>11</v>
      </c>
      <c r="I9541" s="4" t="s">
        <v>7</v>
      </c>
    </row>
    <row r="9542" spans="1:28">
      <c r="A9542" t="n">
        <v>96168</v>
      </c>
      <c r="B9542" s="35" t="n">
        <v>45</v>
      </c>
      <c r="C9542" s="7" t="n">
        <v>4</v>
      </c>
      <c r="D9542" s="7" t="n">
        <v>3</v>
      </c>
      <c r="E9542" s="7" t="n">
        <v>10.3599996566772</v>
      </c>
      <c r="F9542" s="7" t="n">
        <v>185.830001831055</v>
      </c>
      <c r="G9542" s="7" t="n">
        <v>4.55999994277954</v>
      </c>
      <c r="H9542" s="7" t="n">
        <v>0</v>
      </c>
      <c r="I9542" s="7" t="n">
        <v>0</v>
      </c>
    </row>
    <row r="9543" spans="1:28">
      <c r="A9543" t="s">
        <v>4</v>
      </c>
      <c r="B9543" s="4" t="s">
        <v>5</v>
      </c>
      <c r="C9543" s="4" t="s">
        <v>7</v>
      </c>
      <c r="D9543" s="4" t="s">
        <v>7</v>
      </c>
      <c r="E9543" s="4" t="s">
        <v>13</v>
      </c>
      <c r="F9543" s="4" t="s">
        <v>11</v>
      </c>
    </row>
    <row r="9544" spans="1:28">
      <c r="A9544" t="n">
        <v>96186</v>
      </c>
      <c r="B9544" s="35" t="n">
        <v>45</v>
      </c>
      <c r="C9544" s="7" t="n">
        <v>5</v>
      </c>
      <c r="D9544" s="7" t="n">
        <v>3</v>
      </c>
      <c r="E9544" s="7" t="n">
        <v>1.20000004768372</v>
      </c>
      <c r="F9544" s="7" t="n">
        <v>0</v>
      </c>
    </row>
    <row r="9545" spans="1:28">
      <c r="A9545" t="s">
        <v>4</v>
      </c>
      <c r="B9545" s="4" t="s">
        <v>5</v>
      </c>
      <c r="C9545" s="4" t="s">
        <v>7</v>
      </c>
      <c r="D9545" s="4" t="s">
        <v>7</v>
      </c>
      <c r="E9545" s="4" t="s">
        <v>13</v>
      </c>
      <c r="F9545" s="4" t="s">
        <v>11</v>
      </c>
    </row>
    <row r="9546" spans="1:28">
      <c r="A9546" t="n">
        <v>96195</v>
      </c>
      <c r="B9546" s="35" t="n">
        <v>45</v>
      </c>
      <c r="C9546" s="7" t="n">
        <v>11</v>
      </c>
      <c r="D9546" s="7" t="n">
        <v>3</v>
      </c>
      <c r="E9546" s="7" t="n">
        <v>28.7000007629395</v>
      </c>
      <c r="F9546" s="7" t="n">
        <v>0</v>
      </c>
    </row>
    <row r="9547" spans="1:28">
      <c r="A9547" t="s">
        <v>4</v>
      </c>
      <c r="B9547" s="4" t="s">
        <v>5</v>
      </c>
      <c r="C9547" s="4" t="s">
        <v>7</v>
      </c>
      <c r="D9547" s="4" t="s">
        <v>7</v>
      </c>
      <c r="E9547" s="4" t="s">
        <v>13</v>
      </c>
      <c r="F9547" s="4" t="s">
        <v>13</v>
      </c>
      <c r="G9547" s="4" t="s">
        <v>13</v>
      </c>
      <c r="H9547" s="4" t="s">
        <v>11</v>
      </c>
      <c r="I9547" s="4" t="s">
        <v>7</v>
      </c>
    </row>
    <row r="9548" spans="1:28">
      <c r="A9548" t="n">
        <v>96204</v>
      </c>
      <c r="B9548" s="35" t="n">
        <v>45</v>
      </c>
      <c r="C9548" s="7" t="n">
        <v>4</v>
      </c>
      <c r="D9548" s="7" t="n">
        <v>3</v>
      </c>
      <c r="E9548" s="7" t="n">
        <v>4.8899998664856</v>
      </c>
      <c r="F9548" s="7" t="n">
        <v>172.210006713867</v>
      </c>
      <c r="G9548" s="7" t="n">
        <v>4.55999994277954</v>
      </c>
      <c r="H9548" s="7" t="n">
        <v>20000</v>
      </c>
      <c r="I9548" s="7" t="n">
        <v>1</v>
      </c>
    </row>
    <row r="9549" spans="1:28">
      <c r="A9549" t="s">
        <v>4</v>
      </c>
      <c r="B9549" s="4" t="s">
        <v>5</v>
      </c>
      <c r="C9549" s="4" t="s">
        <v>7</v>
      </c>
      <c r="D9549" s="4" t="s">
        <v>11</v>
      </c>
      <c r="E9549" s="4" t="s">
        <v>8</v>
      </c>
      <c r="F9549" s="4" t="s">
        <v>8</v>
      </c>
      <c r="G9549" s="4" t="s">
        <v>8</v>
      </c>
      <c r="H9549" s="4" t="s">
        <v>8</v>
      </c>
    </row>
    <row r="9550" spans="1:28">
      <c r="A9550" t="n">
        <v>96222</v>
      </c>
      <c r="B9550" s="38" t="n">
        <v>51</v>
      </c>
      <c r="C9550" s="7" t="n">
        <v>3</v>
      </c>
      <c r="D9550" s="7" t="n">
        <v>16</v>
      </c>
      <c r="E9550" s="7" t="s">
        <v>276</v>
      </c>
      <c r="F9550" s="7" t="s">
        <v>87</v>
      </c>
      <c r="G9550" s="7" t="s">
        <v>86</v>
      </c>
      <c r="H9550" s="7" t="s">
        <v>87</v>
      </c>
    </row>
    <row r="9551" spans="1:28">
      <c r="A9551" t="s">
        <v>4</v>
      </c>
      <c r="B9551" s="4" t="s">
        <v>5</v>
      </c>
      <c r="C9551" s="4" t="s">
        <v>7</v>
      </c>
      <c r="D9551" s="4" t="s">
        <v>11</v>
      </c>
    </row>
    <row r="9552" spans="1:28">
      <c r="A9552" t="n">
        <v>96235</v>
      </c>
      <c r="B9552" s="17" t="n">
        <v>58</v>
      </c>
      <c r="C9552" s="7" t="n">
        <v>255</v>
      </c>
      <c r="D9552" s="7" t="n">
        <v>0</v>
      </c>
    </row>
    <row r="9553" spans="1:9">
      <c r="A9553" t="s">
        <v>4</v>
      </c>
      <c r="B9553" s="4" t="s">
        <v>5</v>
      </c>
      <c r="C9553" s="4" t="s">
        <v>7</v>
      </c>
      <c r="D9553" s="4" t="s">
        <v>11</v>
      </c>
      <c r="E9553" s="4" t="s">
        <v>8</v>
      </c>
    </row>
    <row r="9554" spans="1:9">
      <c r="A9554" t="n">
        <v>96239</v>
      </c>
      <c r="B9554" s="38" t="n">
        <v>51</v>
      </c>
      <c r="C9554" s="7" t="n">
        <v>4</v>
      </c>
      <c r="D9554" s="7" t="n">
        <v>16</v>
      </c>
      <c r="E9554" s="7" t="s">
        <v>787</v>
      </c>
    </row>
    <row r="9555" spans="1:9">
      <c r="A9555" t="s">
        <v>4</v>
      </c>
      <c r="B9555" s="4" t="s">
        <v>5</v>
      </c>
      <c r="C9555" s="4" t="s">
        <v>11</v>
      </c>
    </row>
    <row r="9556" spans="1:9">
      <c r="A9556" t="n">
        <v>96252</v>
      </c>
      <c r="B9556" s="24" t="n">
        <v>16</v>
      </c>
      <c r="C9556" s="7" t="n">
        <v>0</v>
      </c>
    </row>
    <row r="9557" spans="1:9">
      <c r="A9557" t="s">
        <v>4</v>
      </c>
      <c r="B9557" s="4" t="s">
        <v>5</v>
      </c>
      <c r="C9557" s="4" t="s">
        <v>11</v>
      </c>
      <c r="D9557" s="4" t="s">
        <v>7</v>
      </c>
      <c r="E9557" s="4" t="s">
        <v>14</v>
      </c>
      <c r="F9557" s="4" t="s">
        <v>79</v>
      </c>
      <c r="G9557" s="4" t="s">
        <v>7</v>
      </c>
      <c r="H9557" s="4" t="s">
        <v>7</v>
      </c>
      <c r="I9557" s="4" t="s">
        <v>7</v>
      </c>
      <c r="J9557" s="4" t="s">
        <v>14</v>
      </c>
      <c r="K9557" s="4" t="s">
        <v>79</v>
      </c>
      <c r="L9557" s="4" t="s">
        <v>7</v>
      </c>
      <c r="M9557" s="4" t="s">
        <v>7</v>
      </c>
      <c r="N9557" s="4" t="s">
        <v>7</v>
      </c>
      <c r="O9557" s="4" t="s">
        <v>14</v>
      </c>
      <c r="P9557" s="4" t="s">
        <v>79</v>
      </c>
      <c r="Q9557" s="4" t="s">
        <v>7</v>
      </c>
      <c r="R9557" s="4" t="s">
        <v>7</v>
      </c>
      <c r="S9557" s="4" t="s">
        <v>7</v>
      </c>
      <c r="T9557" s="4" t="s">
        <v>14</v>
      </c>
      <c r="U9557" s="4" t="s">
        <v>79</v>
      </c>
      <c r="V9557" s="4" t="s">
        <v>7</v>
      </c>
      <c r="W9557" s="4" t="s">
        <v>7</v>
      </c>
    </row>
    <row r="9558" spans="1:9">
      <c r="A9558" t="n">
        <v>96255</v>
      </c>
      <c r="B9558" s="39" t="n">
        <v>26</v>
      </c>
      <c r="C9558" s="7" t="n">
        <v>16</v>
      </c>
      <c r="D9558" s="7" t="n">
        <v>17</v>
      </c>
      <c r="E9558" s="7" t="n">
        <v>60567</v>
      </c>
      <c r="F9558" s="7" t="s">
        <v>788</v>
      </c>
      <c r="G9558" s="7" t="n">
        <v>2</v>
      </c>
      <c r="H9558" s="7" t="n">
        <v>3</v>
      </c>
      <c r="I9558" s="7" t="n">
        <v>17</v>
      </c>
      <c r="J9558" s="7" t="n">
        <v>60568</v>
      </c>
      <c r="K9558" s="7" t="s">
        <v>789</v>
      </c>
      <c r="L9558" s="7" t="n">
        <v>2</v>
      </c>
      <c r="M9558" s="7" t="n">
        <v>3</v>
      </c>
      <c r="N9558" s="7" t="n">
        <v>17</v>
      </c>
      <c r="O9558" s="7" t="n">
        <v>60569</v>
      </c>
      <c r="P9558" s="7" t="s">
        <v>790</v>
      </c>
      <c r="Q9558" s="7" t="n">
        <v>2</v>
      </c>
      <c r="R9558" s="7" t="n">
        <v>3</v>
      </c>
      <c r="S9558" s="7" t="n">
        <v>17</v>
      </c>
      <c r="T9558" s="7" t="n">
        <v>60570</v>
      </c>
      <c r="U9558" s="7" t="s">
        <v>791</v>
      </c>
      <c r="V9558" s="7" t="n">
        <v>2</v>
      </c>
      <c r="W9558" s="7" t="n">
        <v>0</v>
      </c>
    </row>
    <row r="9559" spans="1:9">
      <c r="A9559" t="s">
        <v>4</v>
      </c>
      <c r="B9559" s="4" t="s">
        <v>5</v>
      </c>
    </row>
    <row r="9560" spans="1:9">
      <c r="A9560" t="n">
        <v>96511</v>
      </c>
      <c r="B9560" s="40" t="n">
        <v>28</v>
      </c>
    </row>
    <row r="9561" spans="1:9">
      <c r="A9561" t="s">
        <v>4</v>
      </c>
      <c r="B9561" s="4" t="s">
        <v>5</v>
      </c>
      <c r="C9561" s="4" t="s">
        <v>11</v>
      </c>
    </row>
    <row r="9562" spans="1:9">
      <c r="A9562" t="n">
        <v>96512</v>
      </c>
      <c r="B9562" s="24" t="n">
        <v>16</v>
      </c>
      <c r="C9562" s="7" t="n">
        <v>100</v>
      </c>
    </row>
    <row r="9563" spans="1:9">
      <c r="A9563" t="s">
        <v>4</v>
      </c>
      <c r="B9563" s="4" t="s">
        <v>5</v>
      </c>
      <c r="C9563" s="4" t="s">
        <v>7</v>
      </c>
      <c r="D9563" s="4" t="s">
        <v>11</v>
      </c>
      <c r="E9563" s="4" t="s">
        <v>8</v>
      </c>
      <c r="F9563" s="4" t="s">
        <v>8</v>
      </c>
      <c r="G9563" s="4" t="s">
        <v>8</v>
      </c>
      <c r="H9563" s="4" t="s">
        <v>8</v>
      </c>
    </row>
    <row r="9564" spans="1:9">
      <c r="A9564" t="n">
        <v>96515</v>
      </c>
      <c r="B9564" s="38" t="n">
        <v>51</v>
      </c>
      <c r="C9564" s="7" t="n">
        <v>3</v>
      </c>
      <c r="D9564" s="7" t="n">
        <v>16</v>
      </c>
      <c r="E9564" s="7" t="s">
        <v>276</v>
      </c>
      <c r="F9564" s="7" t="s">
        <v>87</v>
      </c>
      <c r="G9564" s="7" t="s">
        <v>276</v>
      </c>
      <c r="H9564" s="7" t="s">
        <v>87</v>
      </c>
    </row>
    <row r="9565" spans="1:9">
      <c r="A9565" t="s">
        <v>4</v>
      </c>
      <c r="B9565" s="4" t="s">
        <v>5</v>
      </c>
      <c r="C9565" s="4" t="s">
        <v>7</v>
      </c>
      <c r="D9565" s="4" t="s">
        <v>11</v>
      </c>
      <c r="E9565" s="4" t="s">
        <v>11</v>
      </c>
      <c r="F9565" s="4" t="s">
        <v>7</v>
      </c>
    </row>
    <row r="9566" spans="1:9">
      <c r="A9566" t="n">
        <v>96527</v>
      </c>
      <c r="B9566" s="43" t="n">
        <v>25</v>
      </c>
      <c r="C9566" s="7" t="n">
        <v>1</v>
      </c>
      <c r="D9566" s="7" t="n">
        <v>60</v>
      </c>
      <c r="E9566" s="7" t="n">
        <v>640</v>
      </c>
      <c r="F9566" s="7" t="n">
        <v>1</v>
      </c>
    </row>
    <row r="9567" spans="1:9">
      <c r="A9567" t="s">
        <v>4</v>
      </c>
      <c r="B9567" s="4" t="s">
        <v>5</v>
      </c>
      <c r="C9567" s="4" t="s">
        <v>7</v>
      </c>
      <c r="D9567" s="4" t="s">
        <v>11</v>
      </c>
      <c r="E9567" s="4" t="s">
        <v>8</v>
      </c>
    </row>
    <row r="9568" spans="1:9">
      <c r="A9568" t="n">
        <v>96534</v>
      </c>
      <c r="B9568" s="38" t="n">
        <v>51</v>
      </c>
      <c r="C9568" s="7" t="n">
        <v>4</v>
      </c>
      <c r="D9568" s="7" t="n">
        <v>0</v>
      </c>
      <c r="E9568" s="7" t="s">
        <v>227</v>
      </c>
    </row>
    <row r="9569" spans="1:23">
      <c r="A9569" t="s">
        <v>4</v>
      </c>
      <c r="B9569" s="4" t="s">
        <v>5</v>
      </c>
      <c r="C9569" s="4" t="s">
        <v>11</v>
      </c>
    </row>
    <row r="9570" spans="1:23">
      <c r="A9570" t="n">
        <v>96548</v>
      </c>
      <c r="B9570" s="24" t="n">
        <v>16</v>
      </c>
      <c r="C9570" s="7" t="n">
        <v>0</v>
      </c>
    </row>
    <row r="9571" spans="1:23">
      <c r="A9571" t="s">
        <v>4</v>
      </c>
      <c r="B9571" s="4" t="s">
        <v>5</v>
      </c>
      <c r="C9571" s="4" t="s">
        <v>11</v>
      </c>
      <c r="D9571" s="4" t="s">
        <v>7</v>
      </c>
      <c r="E9571" s="4" t="s">
        <v>14</v>
      </c>
      <c r="F9571" s="4" t="s">
        <v>79</v>
      </c>
      <c r="G9571" s="4" t="s">
        <v>7</v>
      </c>
      <c r="H9571" s="4" t="s">
        <v>7</v>
      </c>
      <c r="I9571" s="4" t="s">
        <v>7</v>
      </c>
      <c r="J9571" s="4" t="s">
        <v>14</v>
      </c>
      <c r="K9571" s="4" t="s">
        <v>79</v>
      </c>
      <c r="L9571" s="4" t="s">
        <v>7</v>
      </c>
      <c r="M9571" s="4" t="s">
        <v>7</v>
      </c>
      <c r="N9571" s="4" t="s">
        <v>7</v>
      </c>
      <c r="O9571" s="4" t="s">
        <v>14</v>
      </c>
      <c r="P9571" s="4" t="s">
        <v>79</v>
      </c>
      <c r="Q9571" s="4" t="s">
        <v>7</v>
      </c>
      <c r="R9571" s="4" t="s">
        <v>7</v>
      </c>
      <c r="S9571" s="4" t="s">
        <v>7</v>
      </c>
      <c r="T9571" s="4" t="s">
        <v>14</v>
      </c>
      <c r="U9571" s="4" t="s">
        <v>79</v>
      </c>
      <c r="V9571" s="4" t="s">
        <v>7</v>
      </c>
      <c r="W9571" s="4" t="s">
        <v>7</v>
      </c>
    </row>
    <row r="9572" spans="1:23">
      <c r="A9572" t="n">
        <v>96551</v>
      </c>
      <c r="B9572" s="39" t="n">
        <v>26</v>
      </c>
      <c r="C9572" s="7" t="n">
        <v>0</v>
      </c>
      <c r="D9572" s="7" t="n">
        <v>17</v>
      </c>
      <c r="E9572" s="7" t="n">
        <v>60571</v>
      </c>
      <c r="F9572" s="7" t="s">
        <v>792</v>
      </c>
      <c r="G9572" s="7" t="n">
        <v>2</v>
      </c>
      <c r="H9572" s="7" t="n">
        <v>3</v>
      </c>
      <c r="I9572" s="7" t="n">
        <v>17</v>
      </c>
      <c r="J9572" s="7" t="n">
        <v>60306</v>
      </c>
      <c r="K9572" s="7" t="s">
        <v>470</v>
      </c>
      <c r="L9572" s="7" t="n">
        <v>2</v>
      </c>
      <c r="M9572" s="7" t="n">
        <v>3</v>
      </c>
      <c r="N9572" s="7" t="n">
        <v>17</v>
      </c>
      <c r="O9572" s="7" t="n">
        <v>60307</v>
      </c>
      <c r="P9572" s="7" t="s">
        <v>471</v>
      </c>
      <c r="Q9572" s="7" t="n">
        <v>2</v>
      </c>
      <c r="R9572" s="7" t="n">
        <v>3</v>
      </c>
      <c r="S9572" s="7" t="n">
        <v>17</v>
      </c>
      <c r="T9572" s="7" t="n">
        <v>60572</v>
      </c>
      <c r="U9572" s="7" t="s">
        <v>793</v>
      </c>
      <c r="V9572" s="7" t="n">
        <v>2</v>
      </c>
      <c r="W9572" s="7" t="n">
        <v>0</v>
      </c>
    </row>
    <row r="9573" spans="1:23">
      <c r="A9573" t="s">
        <v>4</v>
      </c>
      <c r="B9573" s="4" t="s">
        <v>5</v>
      </c>
    </row>
    <row r="9574" spans="1:23">
      <c r="A9574" t="n">
        <v>96884</v>
      </c>
      <c r="B9574" s="40" t="n">
        <v>28</v>
      </c>
    </row>
    <row r="9575" spans="1:23">
      <c r="A9575" t="s">
        <v>4</v>
      </c>
      <c r="B9575" s="4" t="s">
        <v>5</v>
      </c>
      <c r="C9575" s="4" t="s">
        <v>7</v>
      </c>
      <c r="D9575" s="4" t="s">
        <v>11</v>
      </c>
      <c r="E9575" s="4" t="s">
        <v>11</v>
      </c>
      <c r="F9575" s="4" t="s">
        <v>7</v>
      </c>
    </row>
    <row r="9576" spans="1:23">
      <c r="A9576" t="n">
        <v>96885</v>
      </c>
      <c r="B9576" s="43" t="n">
        <v>25</v>
      </c>
      <c r="C9576" s="7" t="n">
        <v>1</v>
      </c>
      <c r="D9576" s="7" t="n">
        <v>65535</v>
      </c>
      <c r="E9576" s="7" t="n">
        <v>65535</v>
      </c>
      <c r="F9576" s="7" t="n">
        <v>0</v>
      </c>
    </row>
    <row r="9577" spans="1:23">
      <c r="A9577" t="s">
        <v>4</v>
      </c>
      <c r="B9577" s="4" t="s">
        <v>5</v>
      </c>
      <c r="C9577" s="4" t="s">
        <v>7</v>
      </c>
      <c r="D9577" s="4" t="s">
        <v>11</v>
      </c>
      <c r="E9577" s="4" t="s">
        <v>8</v>
      </c>
    </row>
    <row r="9578" spans="1:23">
      <c r="A9578" t="n">
        <v>96892</v>
      </c>
      <c r="B9578" s="38" t="n">
        <v>51</v>
      </c>
      <c r="C9578" s="7" t="n">
        <v>4</v>
      </c>
      <c r="D9578" s="7" t="n">
        <v>16</v>
      </c>
      <c r="E9578" s="7" t="s">
        <v>794</v>
      </c>
    </row>
    <row r="9579" spans="1:23">
      <c r="A9579" t="s">
        <v>4</v>
      </c>
      <c r="B9579" s="4" t="s">
        <v>5</v>
      </c>
      <c r="C9579" s="4" t="s">
        <v>11</v>
      </c>
    </row>
    <row r="9580" spans="1:23">
      <c r="A9580" t="n">
        <v>96912</v>
      </c>
      <c r="B9580" s="24" t="n">
        <v>16</v>
      </c>
      <c r="C9580" s="7" t="n">
        <v>0</v>
      </c>
    </row>
    <row r="9581" spans="1:23">
      <c r="A9581" t="s">
        <v>4</v>
      </c>
      <c r="B9581" s="4" t="s">
        <v>5</v>
      </c>
      <c r="C9581" s="4" t="s">
        <v>11</v>
      </c>
      <c r="D9581" s="4" t="s">
        <v>7</v>
      </c>
      <c r="E9581" s="4" t="s">
        <v>14</v>
      </c>
      <c r="F9581" s="4" t="s">
        <v>79</v>
      </c>
      <c r="G9581" s="4" t="s">
        <v>7</v>
      </c>
      <c r="H9581" s="4" t="s">
        <v>7</v>
      </c>
    </row>
    <row r="9582" spans="1:23">
      <c r="A9582" t="n">
        <v>96915</v>
      </c>
      <c r="B9582" s="39" t="n">
        <v>26</v>
      </c>
      <c r="C9582" s="7" t="n">
        <v>16</v>
      </c>
      <c r="D9582" s="7" t="n">
        <v>17</v>
      </c>
      <c r="E9582" s="7" t="n">
        <v>60573</v>
      </c>
      <c r="F9582" s="7" t="s">
        <v>795</v>
      </c>
      <c r="G9582" s="7" t="n">
        <v>2</v>
      </c>
      <c r="H9582" s="7" t="n">
        <v>0</v>
      </c>
    </row>
    <row r="9583" spans="1:23">
      <c r="A9583" t="s">
        <v>4</v>
      </c>
      <c r="B9583" s="4" t="s">
        <v>5</v>
      </c>
    </row>
    <row r="9584" spans="1:23">
      <c r="A9584" t="n">
        <v>96990</v>
      </c>
      <c r="B9584" s="40" t="n">
        <v>28</v>
      </c>
    </row>
    <row r="9585" spans="1:23">
      <c r="A9585" t="s">
        <v>4</v>
      </c>
      <c r="B9585" s="4" t="s">
        <v>5</v>
      </c>
      <c r="C9585" s="4" t="s">
        <v>11</v>
      </c>
      <c r="D9585" s="4" t="s">
        <v>7</v>
      </c>
    </row>
    <row r="9586" spans="1:23">
      <c r="A9586" t="n">
        <v>96991</v>
      </c>
      <c r="B9586" s="44" t="n">
        <v>89</v>
      </c>
      <c r="C9586" s="7" t="n">
        <v>65533</v>
      </c>
      <c r="D9586" s="7" t="n">
        <v>1</v>
      </c>
    </row>
    <row r="9587" spans="1:23">
      <c r="A9587" t="s">
        <v>4</v>
      </c>
      <c r="B9587" s="4" t="s">
        <v>5</v>
      </c>
      <c r="C9587" s="4" t="s">
        <v>7</v>
      </c>
      <c r="D9587" s="4" t="s">
        <v>11</v>
      </c>
      <c r="E9587" s="4" t="s">
        <v>13</v>
      </c>
    </row>
    <row r="9588" spans="1:23">
      <c r="A9588" t="n">
        <v>96995</v>
      </c>
      <c r="B9588" s="17" t="n">
        <v>58</v>
      </c>
      <c r="C9588" s="7" t="n">
        <v>101</v>
      </c>
      <c r="D9588" s="7" t="n">
        <v>1000</v>
      </c>
      <c r="E9588" s="7" t="n">
        <v>1</v>
      </c>
    </row>
    <row r="9589" spans="1:23">
      <c r="A9589" t="s">
        <v>4</v>
      </c>
      <c r="B9589" s="4" t="s">
        <v>5</v>
      </c>
      <c r="C9589" s="4" t="s">
        <v>7</v>
      </c>
      <c r="D9589" s="4" t="s">
        <v>11</v>
      </c>
    </row>
    <row r="9590" spans="1:23">
      <c r="A9590" t="n">
        <v>97003</v>
      </c>
      <c r="B9590" s="17" t="n">
        <v>58</v>
      </c>
      <c r="C9590" s="7" t="n">
        <v>254</v>
      </c>
      <c r="D9590" s="7" t="n">
        <v>0</v>
      </c>
    </row>
    <row r="9591" spans="1:23">
      <c r="A9591" t="s">
        <v>4</v>
      </c>
      <c r="B9591" s="4" t="s">
        <v>5</v>
      </c>
      <c r="C9591" s="4" t="s">
        <v>7</v>
      </c>
    </row>
    <row r="9592" spans="1:23">
      <c r="A9592" t="n">
        <v>97007</v>
      </c>
      <c r="B9592" s="31" t="n">
        <v>116</v>
      </c>
      <c r="C9592" s="7" t="n">
        <v>1</v>
      </c>
    </row>
    <row r="9593" spans="1:23">
      <c r="A9593" t="s">
        <v>4</v>
      </c>
      <c r="B9593" s="4" t="s">
        <v>5</v>
      </c>
      <c r="C9593" s="4" t="s">
        <v>7</v>
      </c>
      <c r="D9593" s="4" t="s">
        <v>7</v>
      </c>
      <c r="E9593" s="4" t="s">
        <v>13</v>
      </c>
      <c r="F9593" s="4" t="s">
        <v>13</v>
      </c>
      <c r="G9593" s="4" t="s">
        <v>13</v>
      </c>
      <c r="H9593" s="4" t="s">
        <v>11</v>
      </c>
    </row>
    <row r="9594" spans="1:23">
      <c r="A9594" t="n">
        <v>97009</v>
      </c>
      <c r="B9594" s="35" t="n">
        <v>45</v>
      </c>
      <c r="C9594" s="7" t="n">
        <v>2</v>
      </c>
      <c r="D9594" s="7" t="n">
        <v>3</v>
      </c>
      <c r="E9594" s="7" t="n">
        <v>-1.12999999523163</v>
      </c>
      <c r="F9594" s="7" t="n">
        <v>0.360000014305115</v>
      </c>
      <c r="G9594" s="7" t="n">
        <v>-11.4200000762939</v>
      </c>
      <c r="H9594" s="7" t="n">
        <v>0</v>
      </c>
    </row>
    <row r="9595" spans="1:23">
      <c r="A9595" t="s">
        <v>4</v>
      </c>
      <c r="B9595" s="4" t="s">
        <v>5</v>
      </c>
      <c r="C9595" s="4" t="s">
        <v>7</v>
      </c>
      <c r="D9595" s="4" t="s">
        <v>7</v>
      </c>
      <c r="E9595" s="4" t="s">
        <v>13</v>
      </c>
      <c r="F9595" s="4" t="s">
        <v>13</v>
      </c>
      <c r="G9595" s="4" t="s">
        <v>13</v>
      </c>
      <c r="H9595" s="4" t="s">
        <v>11</v>
      </c>
      <c r="I9595" s="4" t="s">
        <v>7</v>
      </c>
    </row>
    <row r="9596" spans="1:23">
      <c r="A9596" t="n">
        <v>97026</v>
      </c>
      <c r="B9596" s="35" t="n">
        <v>45</v>
      </c>
      <c r="C9596" s="7" t="n">
        <v>4</v>
      </c>
      <c r="D9596" s="7" t="n">
        <v>3</v>
      </c>
      <c r="E9596" s="7" t="n">
        <v>359.609985351563</v>
      </c>
      <c r="F9596" s="7" t="n">
        <v>81.6500015258789</v>
      </c>
      <c r="G9596" s="7" t="n">
        <v>0</v>
      </c>
      <c r="H9596" s="7" t="n">
        <v>0</v>
      </c>
      <c r="I9596" s="7" t="n">
        <v>0</v>
      </c>
    </row>
    <row r="9597" spans="1:23">
      <c r="A9597" t="s">
        <v>4</v>
      </c>
      <c r="B9597" s="4" t="s">
        <v>5</v>
      </c>
      <c r="C9597" s="4" t="s">
        <v>7</v>
      </c>
      <c r="D9597" s="4" t="s">
        <v>7</v>
      </c>
      <c r="E9597" s="4" t="s">
        <v>13</v>
      </c>
      <c r="F9597" s="4" t="s">
        <v>11</v>
      </c>
    </row>
    <row r="9598" spans="1:23">
      <c r="A9598" t="n">
        <v>97044</v>
      </c>
      <c r="B9598" s="35" t="n">
        <v>45</v>
      </c>
      <c r="C9598" s="7" t="n">
        <v>5</v>
      </c>
      <c r="D9598" s="7" t="n">
        <v>3</v>
      </c>
      <c r="E9598" s="7" t="n">
        <v>1.70000004768372</v>
      </c>
      <c r="F9598" s="7" t="n">
        <v>0</v>
      </c>
    </row>
    <row r="9599" spans="1:23">
      <c r="A9599" t="s">
        <v>4</v>
      </c>
      <c r="B9599" s="4" t="s">
        <v>5</v>
      </c>
      <c r="C9599" s="4" t="s">
        <v>7</v>
      </c>
      <c r="D9599" s="4" t="s">
        <v>7</v>
      </c>
      <c r="E9599" s="4" t="s">
        <v>13</v>
      </c>
      <c r="F9599" s="4" t="s">
        <v>11</v>
      </c>
    </row>
    <row r="9600" spans="1:23">
      <c r="A9600" t="n">
        <v>97053</v>
      </c>
      <c r="B9600" s="35" t="n">
        <v>45</v>
      </c>
      <c r="C9600" s="7" t="n">
        <v>11</v>
      </c>
      <c r="D9600" s="7" t="n">
        <v>3</v>
      </c>
      <c r="E9600" s="7" t="n">
        <v>28.7000007629395</v>
      </c>
      <c r="F9600" s="7" t="n">
        <v>0</v>
      </c>
    </row>
    <row r="9601" spans="1:9">
      <c r="A9601" t="s">
        <v>4</v>
      </c>
      <c r="B9601" s="4" t="s">
        <v>5</v>
      </c>
      <c r="C9601" s="4" t="s">
        <v>7</v>
      </c>
      <c r="D9601" s="4" t="s">
        <v>7</v>
      </c>
      <c r="E9601" s="4" t="s">
        <v>13</v>
      </c>
      <c r="F9601" s="4" t="s">
        <v>13</v>
      </c>
      <c r="G9601" s="4" t="s">
        <v>13</v>
      </c>
      <c r="H9601" s="4" t="s">
        <v>11</v>
      </c>
    </row>
    <row r="9602" spans="1:9">
      <c r="A9602" t="n">
        <v>97062</v>
      </c>
      <c r="B9602" s="35" t="n">
        <v>45</v>
      </c>
      <c r="C9602" s="7" t="n">
        <v>2</v>
      </c>
      <c r="D9602" s="7" t="n">
        <v>3</v>
      </c>
      <c r="E9602" s="7" t="n">
        <v>-1.3400000333786</v>
      </c>
      <c r="F9602" s="7" t="n">
        <v>1.53999996185303</v>
      </c>
      <c r="G9602" s="7" t="n">
        <v>-12.2299995422363</v>
      </c>
      <c r="H9602" s="7" t="n">
        <v>8000</v>
      </c>
    </row>
    <row r="9603" spans="1:9">
      <c r="A9603" t="s">
        <v>4</v>
      </c>
      <c r="B9603" s="4" t="s">
        <v>5</v>
      </c>
      <c r="C9603" s="4" t="s">
        <v>7</v>
      </c>
      <c r="D9603" s="4" t="s">
        <v>7</v>
      </c>
      <c r="E9603" s="4" t="s">
        <v>13</v>
      </c>
      <c r="F9603" s="4" t="s">
        <v>13</v>
      </c>
      <c r="G9603" s="4" t="s">
        <v>13</v>
      </c>
      <c r="H9603" s="4" t="s">
        <v>11</v>
      </c>
      <c r="I9603" s="4" t="s">
        <v>7</v>
      </c>
    </row>
    <row r="9604" spans="1:9">
      <c r="A9604" t="n">
        <v>97079</v>
      </c>
      <c r="B9604" s="35" t="n">
        <v>45</v>
      </c>
      <c r="C9604" s="7" t="n">
        <v>4</v>
      </c>
      <c r="D9604" s="7" t="n">
        <v>3</v>
      </c>
      <c r="E9604" s="7" t="n">
        <v>328.010009765625</v>
      </c>
      <c r="F9604" s="7" t="n">
        <v>17.1599998474121</v>
      </c>
      <c r="G9604" s="7" t="n">
        <v>0</v>
      </c>
      <c r="H9604" s="7" t="n">
        <v>8000</v>
      </c>
      <c r="I9604" s="7" t="n">
        <v>0</v>
      </c>
    </row>
    <row r="9605" spans="1:9">
      <c r="A9605" t="s">
        <v>4</v>
      </c>
      <c r="B9605" s="4" t="s">
        <v>5</v>
      </c>
      <c r="C9605" s="4" t="s">
        <v>11</v>
      </c>
    </row>
    <row r="9606" spans="1:9">
      <c r="A9606" t="n">
        <v>97097</v>
      </c>
      <c r="B9606" s="24" t="n">
        <v>16</v>
      </c>
      <c r="C9606" s="7" t="n">
        <v>6000</v>
      </c>
    </row>
    <row r="9607" spans="1:9">
      <c r="A9607" t="s">
        <v>4</v>
      </c>
      <c r="B9607" s="4" t="s">
        <v>5</v>
      </c>
      <c r="C9607" s="4" t="s">
        <v>7</v>
      </c>
      <c r="D9607" s="4" t="s">
        <v>11</v>
      </c>
      <c r="E9607" s="4" t="s">
        <v>7</v>
      </c>
    </row>
    <row r="9608" spans="1:9">
      <c r="A9608" t="n">
        <v>97100</v>
      </c>
      <c r="B9608" s="36" t="n">
        <v>49</v>
      </c>
      <c r="C9608" s="7" t="n">
        <v>1</v>
      </c>
      <c r="D9608" s="7" t="n">
        <v>4000</v>
      </c>
      <c r="E9608" s="7" t="n">
        <v>0</v>
      </c>
    </row>
    <row r="9609" spans="1:9">
      <c r="A9609" t="s">
        <v>4</v>
      </c>
      <c r="B9609" s="4" t="s">
        <v>5</v>
      </c>
      <c r="C9609" s="4" t="s">
        <v>7</v>
      </c>
      <c r="D9609" s="4" t="s">
        <v>11</v>
      </c>
      <c r="E9609" s="4" t="s">
        <v>11</v>
      </c>
    </row>
    <row r="9610" spans="1:9">
      <c r="A9610" t="n">
        <v>97105</v>
      </c>
      <c r="B9610" s="14" t="n">
        <v>50</v>
      </c>
      <c r="C9610" s="7" t="n">
        <v>1</v>
      </c>
      <c r="D9610" s="7" t="n">
        <v>8040</v>
      </c>
      <c r="E9610" s="7" t="n">
        <v>2000</v>
      </c>
    </row>
    <row r="9611" spans="1:9">
      <c r="A9611" t="s">
        <v>4</v>
      </c>
      <c r="B9611" s="4" t="s">
        <v>5</v>
      </c>
      <c r="C9611" s="4" t="s">
        <v>7</v>
      </c>
      <c r="D9611" s="4" t="s">
        <v>11</v>
      </c>
      <c r="E9611" s="4" t="s">
        <v>13</v>
      </c>
    </row>
    <row r="9612" spans="1:9">
      <c r="A9612" t="n">
        <v>97111</v>
      </c>
      <c r="B9612" s="17" t="n">
        <v>58</v>
      </c>
      <c r="C9612" s="7" t="n">
        <v>0</v>
      </c>
      <c r="D9612" s="7" t="n">
        <v>2000</v>
      </c>
      <c r="E9612" s="7" t="n">
        <v>1</v>
      </c>
    </row>
    <row r="9613" spans="1:9">
      <c r="A9613" t="s">
        <v>4</v>
      </c>
      <c r="B9613" s="4" t="s">
        <v>5</v>
      </c>
      <c r="C9613" s="4" t="s">
        <v>7</v>
      </c>
      <c r="D9613" s="4" t="s">
        <v>11</v>
      </c>
    </row>
    <row r="9614" spans="1:9">
      <c r="A9614" t="n">
        <v>97119</v>
      </c>
      <c r="B9614" s="17" t="n">
        <v>58</v>
      </c>
      <c r="C9614" s="7" t="n">
        <v>255</v>
      </c>
      <c r="D9614" s="7" t="n">
        <v>0</v>
      </c>
    </row>
    <row r="9615" spans="1:9">
      <c r="A9615" t="s">
        <v>4</v>
      </c>
      <c r="B9615" s="4" t="s">
        <v>5</v>
      </c>
      <c r="C9615" s="4" t="s">
        <v>7</v>
      </c>
      <c r="D9615" s="4" t="s">
        <v>7</v>
      </c>
    </row>
    <row r="9616" spans="1:9">
      <c r="A9616" t="n">
        <v>97123</v>
      </c>
      <c r="B9616" s="36" t="n">
        <v>49</v>
      </c>
      <c r="C9616" s="7" t="n">
        <v>2</v>
      </c>
      <c r="D9616" s="7" t="n">
        <v>0</v>
      </c>
    </row>
    <row r="9617" spans="1:9">
      <c r="A9617" t="s">
        <v>4</v>
      </c>
      <c r="B9617" s="4" t="s">
        <v>5</v>
      </c>
      <c r="C9617" s="4" t="s">
        <v>7</v>
      </c>
      <c r="D9617" s="4" t="s">
        <v>11</v>
      </c>
      <c r="E9617" s="4" t="s">
        <v>13</v>
      </c>
      <c r="F9617" s="4" t="s">
        <v>11</v>
      </c>
      <c r="G9617" s="4" t="s">
        <v>14</v>
      </c>
      <c r="H9617" s="4" t="s">
        <v>14</v>
      </c>
      <c r="I9617" s="4" t="s">
        <v>11</v>
      </c>
      <c r="J9617" s="4" t="s">
        <v>11</v>
      </c>
      <c r="K9617" s="4" t="s">
        <v>14</v>
      </c>
      <c r="L9617" s="4" t="s">
        <v>14</v>
      </c>
      <c r="M9617" s="4" t="s">
        <v>14</v>
      </c>
      <c r="N9617" s="4" t="s">
        <v>14</v>
      </c>
      <c r="O9617" s="4" t="s">
        <v>8</v>
      </c>
    </row>
    <row r="9618" spans="1:9">
      <c r="A9618" t="n">
        <v>97126</v>
      </c>
      <c r="B9618" s="14" t="n">
        <v>50</v>
      </c>
      <c r="C9618" s="7" t="n">
        <v>0</v>
      </c>
      <c r="D9618" s="7" t="n">
        <v>12101</v>
      </c>
      <c r="E9618" s="7" t="n">
        <v>1</v>
      </c>
      <c r="F9618" s="7" t="n">
        <v>0</v>
      </c>
      <c r="G9618" s="7" t="n">
        <v>0</v>
      </c>
      <c r="H9618" s="7" t="n">
        <v>0</v>
      </c>
      <c r="I9618" s="7" t="n">
        <v>0</v>
      </c>
      <c r="J9618" s="7" t="n">
        <v>65533</v>
      </c>
      <c r="K9618" s="7" t="n">
        <v>0</v>
      </c>
      <c r="L9618" s="7" t="n">
        <v>0</v>
      </c>
      <c r="M9618" s="7" t="n">
        <v>0</v>
      </c>
      <c r="N9618" s="7" t="n">
        <v>0</v>
      </c>
      <c r="O9618" s="7" t="s">
        <v>17</v>
      </c>
    </row>
    <row r="9619" spans="1:9">
      <c r="A9619" t="s">
        <v>4</v>
      </c>
      <c r="B9619" s="4" t="s">
        <v>5</v>
      </c>
      <c r="C9619" s="4" t="s">
        <v>7</v>
      </c>
      <c r="D9619" s="4" t="s">
        <v>11</v>
      </c>
      <c r="E9619" s="4" t="s">
        <v>11</v>
      </c>
      <c r="F9619" s="4" t="s">
        <v>11</v>
      </c>
      <c r="G9619" s="4" t="s">
        <v>11</v>
      </c>
      <c r="H9619" s="4" t="s">
        <v>7</v>
      </c>
    </row>
    <row r="9620" spans="1:9">
      <c r="A9620" t="n">
        <v>97165</v>
      </c>
      <c r="B9620" s="43" t="n">
        <v>25</v>
      </c>
      <c r="C9620" s="7" t="n">
        <v>5</v>
      </c>
      <c r="D9620" s="7" t="n">
        <v>65535</v>
      </c>
      <c r="E9620" s="7" t="n">
        <v>65535</v>
      </c>
      <c r="F9620" s="7" t="n">
        <v>65535</v>
      </c>
      <c r="G9620" s="7" t="n">
        <v>65535</v>
      </c>
      <c r="H9620" s="7" t="n">
        <v>0</v>
      </c>
    </row>
    <row r="9621" spans="1:9">
      <c r="A9621" t="s">
        <v>4</v>
      </c>
      <c r="B9621" s="4" t="s">
        <v>5</v>
      </c>
      <c r="C9621" s="4" t="s">
        <v>11</v>
      </c>
      <c r="D9621" s="4" t="s">
        <v>7</v>
      </c>
      <c r="E9621" s="4" t="s">
        <v>7</v>
      </c>
      <c r="F9621" s="4" t="s">
        <v>79</v>
      </c>
      <c r="G9621" s="4" t="s">
        <v>7</v>
      </c>
      <c r="H9621" s="4" t="s">
        <v>7</v>
      </c>
    </row>
    <row r="9622" spans="1:9">
      <c r="A9622" t="n">
        <v>97176</v>
      </c>
      <c r="B9622" s="58" t="n">
        <v>24</v>
      </c>
      <c r="C9622" s="7" t="n">
        <v>65533</v>
      </c>
      <c r="D9622" s="7" t="n">
        <v>11</v>
      </c>
      <c r="E9622" s="7" t="n">
        <v>6</v>
      </c>
      <c r="F9622" s="7" t="s">
        <v>796</v>
      </c>
      <c r="G9622" s="7" t="n">
        <v>2</v>
      </c>
      <c r="H9622" s="7" t="n">
        <v>0</v>
      </c>
    </row>
    <row r="9623" spans="1:9">
      <c r="A9623" t="s">
        <v>4</v>
      </c>
      <c r="B9623" s="4" t="s">
        <v>5</v>
      </c>
    </row>
    <row r="9624" spans="1:9">
      <c r="A9624" t="n">
        <v>97217</v>
      </c>
      <c r="B9624" s="40" t="n">
        <v>28</v>
      </c>
    </row>
    <row r="9625" spans="1:9">
      <c r="A9625" t="s">
        <v>4</v>
      </c>
      <c r="B9625" s="4" t="s">
        <v>5</v>
      </c>
      <c r="C9625" s="4" t="s">
        <v>7</v>
      </c>
    </row>
    <row r="9626" spans="1:9">
      <c r="A9626" t="n">
        <v>97218</v>
      </c>
      <c r="B9626" s="61" t="n">
        <v>27</v>
      </c>
      <c r="C9626" s="7" t="n">
        <v>0</v>
      </c>
    </row>
    <row r="9627" spans="1:9">
      <c r="A9627" t="s">
        <v>4</v>
      </c>
      <c r="B9627" s="4" t="s">
        <v>5</v>
      </c>
      <c r="C9627" s="4" t="s">
        <v>7</v>
      </c>
    </row>
    <row r="9628" spans="1:9">
      <c r="A9628" t="n">
        <v>97220</v>
      </c>
      <c r="B9628" s="61" t="n">
        <v>27</v>
      </c>
      <c r="C9628" s="7" t="n">
        <v>1</v>
      </c>
    </row>
    <row r="9629" spans="1:9">
      <c r="A9629" t="s">
        <v>4</v>
      </c>
      <c r="B9629" s="4" t="s">
        <v>5</v>
      </c>
      <c r="C9629" s="4" t="s">
        <v>7</v>
      </c>
      <c r="D9629" s="4" t="s">
        <v>11</v>
      </c>
      <c r="E9629" s="4" t="s">
        <v>11</v>
      </c>
      <c r="F9629" s="4" t="s">
        <v>11</v>
      </c>
      <c r="G9629" s="4" t="s">
        <v>11</v>
      </c>
      <c r="H9629" s="4" t="s">
        <v>7</v>
      </c>
    </row>
    <row r="9630" spans="1:9">
      <c r="A9630" t="n">
        <v>97222</v>
      </c>
      <c r="B9630" s="43" t="n">
        <v>25</v>
      </c>
      <c r="C9630" s="7" t="n">
        <v>5</v>
      </c>
      <c r="D9630" s="7" t="n">
        <v>65535</v>
      </c>
      <c r="E9630" s="7" t="n">
        <v>65535</v>
      </c>
      <c r="F9630" s="7" t="n">
        <v>65535</v>
      </c>
      <c r="G9630" s="7" t="n">
        <v>65535</v>
      </c>
      <c r="H9630" s="7" t="n">
        <v>0</v>
      </c>
    </row>
    <row r="9631" spans="1:9">
      <c r="A9631" t="s">
        <v>4</v>
      </c>
      <c r="B9631" s="4" t="s">
        <v>5</v>
      </c>
      <c r="C9631" s="4" t="s">
        <v>11</v>
      </c>
    </row>
    <row r="9632" spans="1:9">
      <c r="A9632" t="n">
        <v>97233</v>
      </c>
      <c r="B9632" s="24" t="n">
        <v>16</v>
      </c>
      <c r="C9632" s="7" t="n">
        <v>300</v>
      </c>
    </row>
    <row r="9633" spans="1:15">
      <c r="A9633" t="s">
        <v>4</v>
      </c>
      <c r="B9633" s="4" t="s">
        <v>5</v>
      </c>
      <c r="C9633" s="4" t="s">
        <v>7</v>
      </c>
      <c r="D9633" s="4" t="s">
        <v>11</v>
      </c>
      <c r="E9633" s="4" t="s">
        <v>11</v>
      </c>
      <c r="F9633" s="4" t="s">
        <v>11</v>
      </c>
      <c r="G9633" s="4" t="s">
        <v>14</v>
      </c>
    </row>
    <row r="9634" spans="1:15">
      <c r="A9634" t="n">
        <v>97236</v>
      </c>
      <c r="B9634" s="57" t="n">
        <v>95</v>
      </c>
      <c r="C9634" s="7" t="n">
        <v>6</v>
      </c>
      <c r="D9634" s="7" t="n">
        <v>0</v>
      </c>
      <c r="E9634" s="7" t="n">
        <v>16</v>
      </c>
      <c r="F9634" s="7" t="n">
        <v>600</v>
      </c>
      <c r="G9634" s="7" t="n">
        <v>0</v>
      </c>
    </row>
    <row r="9635" spans="1:15">
      <c r="A9635" t="s">
        <v>4</v>
      </c>
      <c r="B9635" s="4" t="s">
        <v>5</v>
      </c>
      <c r="C9635" s="4" t="s">
        <v>7</v>
      </c>
      <c r="D9635" s="4" t="s">
        <v>11</v>
      </c>
    </row>
    <row r="9636" spans="1:15">
      <c r="A9636" t="n">
        <v>97248</v>
      </c>
      <c r="B9636" s="57" t="n">
        <v>95</v>
      </c>
      <c r="C9636" s="7" t="n">
        <v>7</v>
      </c>
      <c r="D9636" s="7" t="n">
        <v>0</v>
      </c>
    </row>
    <row r="9637" spans="1:15">
      <c r="A9637" t="s">
        <v>4</v>
      </c>
      <c r="B9637" s="4" t="s">
        <v>5</v>
      </c>
      <c r="C9637" s="4" t="s">
        <v>7</v>
      </c>
      <c r="D9637" s="4" t="s">
        <v>11</v>
      </c>
    </row>
    <row r="9638" spans="1:15">
      <c r="A9638" t="n">
        <v>97252</v>
      </c>
      <c r="B9638" s="57" t="n">
        <v>95</v>
      </c>
      <c r="C9638" s="7" t="n">
        <v>9</v>
      </c>
      <c r="D9638" s="7" t="n">
        <v>0</v>
      </c>
    </row>
    <row r="9639" spans="1:15">
      <c r="A9639" t="s">
        <v>4</v>
      </c>
      <c r="B9639" s="4" t="s">
        <v>5</v>
      </c>
      <c r="C9639" s="4" t="s">
        <v>7</v>
      </c>
      <c r="D9639" s="4" t="s">
        <v>11</v>
      </c>
    </row>
    <row r="9640" spans="1:15">
      <c r="A9640" t="n">
        <v>97256</v>
      </c>
      <c r="B9640" s="57" t="n">
        <v>95</v>
      </c>
      <c r="C9640" s="7" t="n">
        <v>8</v>
      </c>
      <c r="D9640" s="7" t="n">
        <v>0</v>
      </c>
    </row>
    <row r="9641" spans="1:15">
      <c r="A9641" t="s">
        <v>4</v>
      </c>
      <c r="B9641" s="4" t="s">
        <v>5</v>
      </c>
      <c r="C9641" s="4" t="s">
        <v>11</v>
      </c>
    </row>
    <row r="9642" spans="1:15">
      <c r="A9642" t="n">
        <v>97260</v>
      </c>
      <c r="B9642" s="24" t="n">
        <v>16</v>
      </c>
      <c r="C9642" s="7" t="n">
        <v>500</v>
      </c>
    </row>
    <row r="9643" spans="1:15">
      <c r="A9643" t="s">
        <v>4</v>
      </c>
      <c r="B9643" s="4" t="s">
        <v>5</v>
      </c>
      <c r="C9643" s="4" t="s">
        <v>11</v>
      </c>
    </row>
    <row r="9644" spans="1:15">
      <c r="A9644" t="n">
        <v>97263</v>
      </c>
      <c r="B9644" s="24" t="n">
        <v>16</v>
      </c>
      <c r="C9644" s="7" t="n">
        <v>300</v>
      </c>
    </row>
    <row r="9645" spans="1:15">
      <c r="A9645" t="s">
        <v>4</v>
      </c>
      <c r="B9645" s="4" t="s">
        <v>5</v>
      </c>
      <c r="C9645" s="4" t="s">
        <v>7</v>
      </c>
      <c r="D9645" s="4" t="s">
        <v>7</v>
      </c>
      <c r="E9645" s="4" t="s">
        <v>7</v>
      </c>
      <c r="F9645" s="4" t="s">
        <v>13</v>
      </c>
      <c r="G9645" s="4" t="s">
        <v>13</v>
      </c>
      <c r="H9645" s="4" t="s">
        <v>13</v>
      </c>
      <c r="I9645" s="4" t="s">
        <v>13</v>
      </c>
      <c r="J9645" s="4" t="s">
        <v>13</v>
      </c>
    </row>
    <row r="9646" spans="1:15">
      <c r="A9646" t="n">
        <v>97266</v>
      </c>
      <c r="B9646" s="26" t="n">
        <v>76</v>
      </c>
      <c r="C9646" s="7" t="n">
        <v>0</v>
      </c>
      <c r="D9646" s="7" t="n">
        <v>3</v>
      </c>
      <c r="E9646" s="7" t="n">
        <v>0</v>
      </c>
      <c r="F9646" s="7" t="n">
        <v>1</v>
      </c>
      <c r="G9646" s="7" t="n">
        <v>1</v>
      </c>
      <c r="H9646" s="7" t="n">
        <v>1</v>
      </c>
      <c r="I9646" s="7" t="n">
        <v>1</v>
      </c>
      <c r="J9646" s="7" t="n">
        <v>1000</v>
      </c>
    </row>
    <row r="9647" spans="1:15">
      <c r="A9647" t="s">
        <v>4</v>
      </c>
      <c r="B9647" s="4" t="s">
        <v>5</v>
      </c>
      <c r="C9647" s="4" t="s">
        <v>7</v>
      </c>
      <c r="D9647" s="4" t="s">
        <v>7</v>
      </c>
    </row>
    <row r="9648" spans="1:15">
      <c r="A9648" t="n">
        <v>97290</v>
      </c>
      <c r="B9648" s="42" t="n">
        <v>77</v>
      </c>
      <c r="C9648" s="7" t="n">
        <v>0</v>
      </c>
      <c r="D9648" s="7" t="n">
        <v>3</v>
      </c>
    </row>
    <row r="9649" spans="1:10">
      <c r="A9649" t="s">
        <v>4</v>
      </c>
      <c r="B9649" s="4" t="s">
        <v>5</v>
      </c>
      <c r="C9649" s="4" t="s">
        <v>11</v>
      </c>
    </row>
    <row r="9650" spans="1:10">
      <c r="A9650" t="n">
        <v>97293</v>
      </c>
      <c r="B9650" s="24" t="n">
        <v>16</v>
      </c>
      <c r="C9650" s="7" t="n">
        <v>2500</v>
      </c>
    </row>
    <row r="9651" spans="1:10">
      <c r="A9651" t="s">
        <v>4</v>
      </c>
      <c r="B9651" s="4" t="s">
        <v>5</v>
      </c>
      <c r="C9651" s="4" t="s">
        <v>7</v>
      </c>
      <c r="D9651" s="4" t="s">
        <v>7</v>
      </c>
      <c r="E9651" s="4" t="s">
        <v>7</v>
      </c>
      <c r="F9651" s="4" t="s">
        <v>13</v>
      </c>
      <c r="G9651" s="4" t="s">
        <v>13</v>
      </c>
      <c r="H9651" s="4" t="s">
        <v>13</v>
      </c>
      <c r="I9651" s="4" t="s">
        <v>13</v>
      </c>
      <c r="J9651" s="4" t="s">
        <v>13</v>
      </c>
    </row>
    <row r="9652" spans="1:10">
      <c r="A9652" t="n">
        <v>97296</v>
      </c>
      <c r="B9652" s="26" t="n">
        <v>76</v>
      </c>
      <c r="C9652" s="7" t="n">
        <v>0</v>
      </c>
      <c r="D9652" s="7" t="n">
        <v>3</v>
      </c>
      <c r="E9652" s="7" t="n">
        <v>0</v>
      </c>
      <c r="F9652" s="7" t="n">
        <v>1</v>
      </c>
      <c r="G9652" s="7" t="n">
        <v>1</v>
      </c>
      <c r="H9652" s="7" t="n">
        <v>1</v>
      </c>
      <c r="I9652" s="7" t="n">
        <v>0</v>
      </c>
      <c r="J9652" s="7" t="n">
        <v>1000</v>
      </c>
    </row>
    <row r="9653" spans="1:10">
      <c r="A9653" t="s">
        <v>4</v>
      </c>
      <c r="B9653" s="4" t="s">
        <v>5</v>
      </c>
      <c r="C9653" s="4" t="s">
        <v>7</v>
      </c>
      <c r="D9653" s="4" t="s">
        <v>7</v>
      </c>
    </row>
    <row r="9654" spans="1:10">
      <c r="A9654" t="n">
        <v>97320</v>
      </c>
      <c r="B9654" s="42" t="n">
        <v>77</v>
      </c>
      <c r="C9654" s="7" t="n">
        <v>0</v>
      </c>
      <c r="D9654" s="7" t="n">
        <v>3</v>
      </c>
    </row>
    <row r="9655" spans="1:10">
      <c r="A9655" t="s">
        <v>4</v>
      </c>
      <c r="B9655" s="4" t="s">
        <v>5</v>
      </c>
      <c r="C9655" s="4" t="s">
        <v>7</v>
      </c>
    </row>
    <row r="9656" spans="1:10">
      <c r="A9656" t="n">
        <v>97323</v>
      </c>
      <c r="B9656" s="56" t="n">
        <v>78</v>
      </c>
      <c r="C9656" s="7" t="n">
        <v>255</v>
      </c>
    </row>
    <row r="9657" spans="1:10">
      <c r="A9657" t="s">
        <v>4</v>
      </c>
      <c r="B9657" s="4" t="s">
        <v>5</v>
      </c>
      <c r="C9657" s="4" t="s">
        <v>11</v>
      </c>
    </row>
    <row r="9658" spans="1:10">
      <c r="A9658" t="n">
        <v>97325</v>
      </c>
      <c r="B9658" s="62" t="n">
        <v>12</v>
      </c>
      <c r="C9658" s="7" t="n">
        <v>6767</v>
      </c>
    </row>
    <row r="9659" spans="1:10">
      <c r="A9659" t="s">
        <v>4</v>
      </c>
      <c r="B9659" s="4" t="s">
        <v>5</v>
      </c>
      <c r="C9659" s="4" t="s">
        <v>7</v>
      </c>
      <c r="D9659" s="4" t="s">
        <v>11</v>
      </c>
      <c r="E9659" s="4" t="s">
        <v>7</v>
      </c>
    </row>
    <row r="9660" spans="1:10">
      <c r="A9660" t="n">
        <v>97328</v>
      </c>
      <c r="B9660" s="30" t="n">
        <v>36</v>
      </c>
      <c r="C9660" s="7" t="n">
        <v>9</v>
      </c>
      <c r="D9660" s="7" t="n">
        <v>0</v>
      </c>
      <c r="E9660" s="7" t="n">
        <v>0</v>
      </c>
    </row>
    <row r="9661" spans="1:10">
      <c r="A9661" t="s">
        <v>4</v>
      </c>
      <c r="B9661" s="4" t="s">
        <v>5</v>
      </c>
      <c r="C9661" s="4" t="s">
        <v>7</v>
      </c>
      <c r="D9661" s="4" t="s">
        <v>11</v>
      </c>
      <c r="E9661" s="4" t="s">
        <v>7</v>
      </c>
    </row>
    <row r="9662" spans="1:10">
      <c r="A9662" t="n">
        <v>97333</v>
      </c>
      <c r="B9662" s="30" t="n">
        <v>36</v>
      </c>
      <c r="C9662" s="7" t="n">
        <v>9</v>
      </c>
      <c r="D9662" s="7" t="n">
        <v>16</v>
      </c>
      <c r="E9662" s="7" t="n">
        <v>0</v>
      </c>
    </row>
    <row r="9663" spans="1:10">
      <c r="A9663" t="s">
        <v>4</v>
      </c>
      <c r="B9663" s="4" t="s">
        <v>5</v>
      </c>
      <c r="C9663" s="4" t="s">
        <v>14</v>
      </c>
    </row>
    <row r="9664" spans="1:10">
      <c r="A9664" t="n">
        <v>97338</v>
      </c>
      <c r="B9664" s="37" t="n">
        <v>15</v>
      </c>
      <c r="C9664" s="7" t="n">
        <v>1024</v>
      </c>
    </row>
    <row r="9665" spans="1:10">
      <c r="A9665" t="s">
        <v>4</v>
      </c>
      <c r="B9665" s="4" t="s">
        <v>5</v>
      </c>
      <c r="C9665" s="4" t="s">
        <v>7</v>
      </c>
      <c r="D9665" s="4" t="s">
        <v>11</v>
      </c>
    </row>
    <row r="9666" spans="1:10">
      <c r="A9666" t="n">
        <v>97343</v>
      </c>
      <c r="B9666" s="8" t="n">
        <v>162</v>
      </c>
      <c r="C9666" s="7" t="n">
        <v>1</v>
      </c>
      <c r="D9666" s="7" t="n">
        <v>0</v>
      </c>
    </row>
    <row r="9667" spans="1:10">
      <c r="A9667" t="s">
        <v>4</v>
      </c>
      <c r="B9667" s="4" t="s">
        <v>5</v>
      </c>
    </row>
    <row r="9668" spans="1:10">
      <c r="A9668" t="n">
        <v>97347</v>
      </c>
      <c r="B9668" s="5" t="n">
        <v>1</v>
      </c>
    </row>
    <row r="9669" spans="1:10" s="3" customFormat="1" customHeight="0">
      <c r="A9669" s="3" t="s">
        <v>2</v>
      </c>
      <c r="B9669" s="3" t="s">
        <v>797</v>
      </c>
    </row>
    <row r="9670" spans="1:10">
      <c r="A9670" t="s">
        <v>4</v>
      </c>
      <c r="B9670" s="4" t="s">
        <v>5</v>
      </c>
      <c r="C9670" s="4" t="s">
        <v>7</v>
      </c>
      <c r="D9670" s="4" t="s">
        <v>7</v>
      </c>
      <c r="E9670" s="4" t="s">
        <v>7</v>
      </c>
      <c r="F9670" s="4" t="s">
        <v>7</v>
      </c>
    </row>
    <row r="9671" spans="1:10">
      <c r="A9671" t="n">
        <v>97348</v>
      </c>
      <c r="B9671" s="9" t="n">
        <v>14</v>
      </c>
      <c r="C9671" s="7" t="n">
        <v>2</v>
      </c>
      <c r="D9671" s="7" t="n">
        <v>0</v>
      </c>
      <c r="E9671" s="7" t="n">
        <v>0</v>
      </c>
      <c r="F9671" s="7" t="n">
        <v>0</v>
      </c>
    </row>
    <row r="9672" spans="1:10">
      <c r="A9672" t="s">
        <v>4</v>
      </c>
      <c r="B9672" s="4" t="s">
        <v>5</v>
      </c>
      <c r="C9672" s="4" t="s">
        <v>7</v>
      </c>
      <c r="D9672" s="16" t="s">
        <v>21</v>
      </c>
      <c r="E9672" s="4" t="s">
        <v>5</v>
      </c>
      <c r="F9672" s="4" t="s">
        <v>7</v>
      </c>
      <c r="G9672" s="4" t="s">
        <v>11</v>
      </c>
      <c r="H9672" s="16" t="s">
        <v>22</v>
      </c>
      <c r="I9672" s="4" t="s">
        <v>7</v>
      </c>
      <c r="J9672" s="4" t="s">
        <v>14</v>
      </c>
      <c r="K9672" s="4" t="s">
        <v>7</v>
      </c>
      <c r="L9672" s="4" t="s">
        <v>7</v>
      </c>
      <c r="M9672" s="16" t="s">
        <v>21</v>
      </c>
      <c r="N9672" s="4" t="s">
        <v>5</v>
      </c>
      <c r="O9672" s="4" t="s">
        <v>7</v>
      </c>
      <c r="P9672" s="4" t="s">
        <v>11</v>
      </c>
      <c r="Q9672" s="16" t="s">
        <v>22</v>
      </c>
      <c r="R9672" s="4" t="s">
        <v>7</v>
      </c>
      <c r="S9672" s="4" t="s">
        <v>14</v>
      </c>
      <c r="T9672" s="4" t="s">
        <v>7</v>
      </c>
      <c r="U9672" s="4" t="s">
        <v>7</v>
      </c>
      <c r="V9672" s="4" t="s">
        <v>7</v>
      </c>
      <c r="W9672" s="4" t="s">
        <v>12</v>
      </c>
    </row>
    <row r="9673" spans="1:10">
      <c r="A9673" t="n">
        <v>97353</v>
      </c>
      <c r="B9673" s="11" t="n">
        <v>5</v>
      </c>
      <c r="C9673" s="7" t="n">
        <v>28</v>
      </c>
      <c r="D9673" s="16" t="s">
        <v>3</v>
      </c>
      <c r="E9673" s="8" t="n">
        <v>162</v>
      </c>
      <c r="F9673" s="7" t="n">
        <v>3</v>
      </c>
      <c r="G9673" s="7" t="n">
        <v>4258</v>
      </c>
      <c r="H9673" s="16" t="s">
        <v>3</v>
      </c>
      <c r="I9673" s="7" t="n">
        <v>0</v>
      </c>
      <c r="J9673" s="7" t="n">
        <v>1</v>
      </c>
      <c r="K9673" s="7" t="n">
        <v>2</v>
      </c>
      <c r="L9673" s="7" t="n">
        <v>28</v>
      </c>
      <c r="M9673" s="16" t="s">
        <v>3</v>
      </c>
      <c r="N9673" s="8" t="n">
        <v>162</v>
      </c>
      <c r="O9673" s="7" t="n">
        <v>3</v>
      </c>
      <c r="P9673" s="7" t="n">
        <v>4258</v>
      </c>
      <c r="Q9673" s="16" t="s">
        <v>3</v>
      </c>
      <c r="R9673" s="7" t="n">
        <v>0</v>
      </c>
      <c r="S9673" s="7" t="n">
        <v>2</v>
      </c>
      <c r="T9673" s="7" t="n">
        <v>2</v>
      </c>
      <c r="U9673" s="7" t="n">
        <v>11</v>
      </c>
      <c r="V9673" s="7" t="n">
        <v>1</v>
      </c>
      <c r="W9673" s="12" t="n">
        <f t="normal" ca="1">A9677</f>
        <v>0</v>
      </c>
    </row>
    <row r="9674" spans="1:10">
      <c r="A9674" t="s">
        <v>4</v>
      </c>
      <c r="B9674" s="4" t="s">
        <v>5</v>
      </c>
      <c r="C9674" s="4" t="s">
        <v>7</v>
      </c>
      <c r="D9674" s="4" t="s">
        <v>11</v>
      </c>
      <c r="E9674" s="4" t="s">
        <v>13</v>
      </c>
    </row>
    <row r="9675" spans="1:10">
      <c r="A9675" t="n">
        <v>97382</v>
      </c>
      <c r="B9675" s="17" t="n">
        <v>58</v>
      </c>
      <c r="C9675" s="7" t="n">
        <v>0</v>
      </c>
      <c r="D9675" s="7" t="n">
        <v>0</v>
      </c>
      <c r="E9675" s="7" t="n">
        <v>1</v>
      </c>
    </row>
    <row r="9676" spans="1:10">
      <c r="A9676" t="s">
        <v>4</v>
      </c>
      <c r="B9676" s="4" t="s">
        <v>5</v>
      </c>
      <c r="C9676" s="4" t="s">
        <v>7</v>
      </c>
      <c r="D9676" s="16" t="s">
        <v>21</v>
      </c>
      <c r="E9676" s="4" t="s">
        <v>5</v>
      </c>
      <c r="F9676" s="4" t="s">
        <v>7</v>
      </c>
      <c r="G9676" s="4" t="s">
        <v>11</v>
      </c>
      <c r="H9676" s="16" t="s">
        <v>22</v>
      </c>
      <c r="I9676" s="4" t="s">
        <v>7</v>
      </c>
      <c r="J9676" s="4" t="s">
        <v>14</v>
      </c>
      <c r="K9676" s="4" t="s">
        <v>7</v>
      </c>
      <c r="L9676" s="4" t="s">
        <v>7</v>
      </c>
      <c r="M9676" s="16" t="s">
        <v>21</v>
      </c>
      <c r="N9676" s="4" t="s">
        <v>5</v>
      </c>
      <c r="O9676" s="4" t="s">
        <v>7</v>
      </c>
      <c r="P9676" s="4" t="s">
        <v>11</v>
      </c>
      <c r="Q9676" s="16" t="s">
        <v>22</v>
      </c>
      <c r="R9676" s="4" t="s">
        <v>7</v>
      </c>
      <c r="S9676" s="4" t="s">
        <v>14</v>
      </c>
      <c r="T9676" s="4" t="s">
        <v>7</v>
      </c>
      <c r="U9676" s="4" t="s">
        <v>7</v>
      </c>
      <c r="V9676" s="4" t="s">
        <v>7</v>
      </c>
      <c r="W9676" s="4" t="s">
        <v>12</v>
      </c>
    </row>
    <row r="9677" spans="1:10">
      <c r="A9677" t="n">
        <v>97390</v>
      </c>
      <c r="B9677" s="11" t="n">
        <v>5</v>
      </c>
      <c r="C9677" s="7" t="n">
        <v>28</v>
      </c>
      <c r="D9677" s="16" t="s">
        <v>3</v>
      </c>
      <c r="E9677" s="8" t="n">
        <v>162</v>
      </c>
      <c r="F9677" s="7" t="n">
        <v>3</v>
      </c>
      <c r="G9677" s="7" t="n">
        <v>4258</v>
      </c>
      <c r="H9677" s="16" t="s">
        <v>3</v>
      </c>
      <c r="I9677" s="7" t="n">
        <v>0</v>
      </c>
      <c r="J9677" s="7" t="n">
        <v>1</v>
      </c>
      <c r="K9677" s="7" t="n">
        <v>3</v>
      </c>
      <c r="L9677" s="7" t="n">
        <v>28</v>
      </c>
      <c r="M9677" s="16" t="s">
        <v>3</v>
      </c>
      <c r="N9677" s="8" t="n">
        <v>162</v>
      </c>
      <c r="O9677" s="7" t="n">
        <v>3</v>
      </c>
      <c r="P9677" s="7" t="n">
        <v>4258</v>
      </c>
      <c r="Q9677" s="16" t="s">
        <v>3</v>
      </c>
      <c r="R9677" s="7" t="n">
        <v>0</v>
      </c>
      <c r="S9677" s="7" t="n">
        <v>2</v>
      </c>
      <c r="T9677" s="7" t="n">
        <v>3</v>
      </c>
      <c r="U9677" s="7" t="n">
        <v>9</v>
      </c>
      <c r="V9677" s="7" t="n">
        <v>1</v>
      </c>
      <c r="W9677" s="12" t="n">
        <f t="normal" ca="1">A9687</f>
        <v>0</v>
      </c>
    </row>
    <row r="9678" spans="1:10">
      <c r="A9678" t="s">
        <v>4</v>
      </c>
      <c r="B9678" s="4" t="s">
        <v>5</v>
      </c>
      <c r="C9678" s="4" t="s">
        <v>7</v>
      </c>
      <c r="D9678" s="16" t="s">
        <v>21</v>
      </c>
      <c r="E9678" s="4" t="s">
        <v>5</v>
      </c>
      <c r="F9678" s="4" t="s">
        <v>11</v>
      </c>
      <c r="G9678" s="4" t="s">
        <v>7</v>
      </c>
      <c r="H9678" s="4" t="s">
        <v>7</v>
      </c>
      <c r="I9678" s="4" t="s">
        <v>8</v>
      </c>
      <c r="J9678" s="16" t="s">
        <v>22</v>
      </c>
      <c r="K9678" s="4" t="s">
        <v>7</v>
      </c>
      <c r="L9678" s="4" t="s">
        <v>7</v>
      </c>
      <c r="M9678" s="16" t="s">
        <v>21</v>
      </c>
      <c r="N9678" s="4" t="s">
        <v>5</v>
      </c>
      <c r="O9678" s="4" t="s">
        <v>7</v>
      </c>
      <c r="P9678" s="16" t="s">
        <v>22</v>
      </c>
      <c r="Q9678" s="4" t="s">
        <v>7</v>
      </c>
      <c r="R9678" s="4" t="s">
        <v>14</v>
      </c>
      <c r="S9678" s="4" t="s">
        <v>7</v>
      </c>
      <c r="T9678" s="4" t="s">
        <v>7</v>
      </c>
      <c r="U9678" s="4" t="s">
        <v>7</v>
      </c>
      <c r="V9678" s="16" t="s">
        <v>21</v>
      </c>
      <c r="W9678" s="4" t="s">
        <v>5</v>
      </c>
      <c r="X9678" s="4" t="s">
        <v>7</v>
      </c>
      <c r="Y9678" s="16" t="s">
        <v>22</v>
      </c>
      <c r="Z9678" s="4" t="s">
        <v>7</v>
      </c>
      <c r="AA9678" s="4" t="s">
        <v>14</v>
      </c>
      <c r="AB9678" s="4" t="s">
        <v>7</v>
      </c>
      <c r="AC9678" s="4" t="s">
        <v>7</v>
      </c>
      <c r="AD9678" s="4" t="s">
        <v>7</v>
      </c>
      <c r="AE9678" s="4" t="s">
        <v>12</v>
      </c>
    </row>
    <row r="9679" spans="1:10">
      <c r="A9679" t="n">
        <v>97419</v>
      </c>
      <c r="B9679" s="11" t="n">
        <v>5</v>
      </c>
      <c r="C9679" s="7" t="n">
        <v>28</v>
      </c>
      <c r="D9679" s="16" t="s">
        <v>3</v>
      </c>
      <c r="E9679" s="18" t="n">
        <v>47</v>
      </c>
      <c r="F9679" s="7" t="n">
        <v>61456</v>
      </c>
      <c r="G9679" s="7" t="n">
        <v>2</v>
      </c>
      <c r="H9679" s="7" t="n">
        <v>0</v>
      </c>
      <c r="I9679" s="7" t="s">
        <v>23</v>
      </c>
      <c r="J9679" s="16" t="s">
        <v>3</v>
      </c>
      <c r="K9679" s="7" t="n">
        <v>8</v>
      </c>
      <c r="L9679" s="7" t="n">
        <v>28</v>
      </c>
      <c r="M9679" s="16" t="s">
        <v>3</v>
      </c>
      <c r="N9679" s="19" t="n">
        <v>74</v>
      </c>
      <c r="O9679" s="7" t="n">
        <v>65</v>
      </c>
      <c r="P9679" s="16" t="s">
        <v>3</v>
      </c>
      <c r="Q9679" s="7" t="n">
        <v>0</v>
      </c>
      <c r="R9679" s="7" t="n">
        <v>1</v>
      </c>
      <c r="S9679" s="7" t="n">
        <v>3</v>
      </c>
      <c r="T9679" s="7" t="n">
        <v>9</v>
      </c>
      <c r="U9679" s="7" t="n">
        <v>28</v>
      </c>
      <c r="V9679" s="16" t="s">
        <v>3</v>
      </c>
      <c r="W9679" s="19" t="n">
        <v>74</v>
      </c>
      <c r="X9679" s="7" t="n">
        <v>65</v>
      </c>
      <c r="Y9679" s="16" t="s">
        <v>3</v>
      </c>
      <c r="Z9679" s="7" t="n">
        <v>0</v>
      </c>
      <c r="AA9679" s="7" t="n">
        <v>2</v>
      </c>
      <c r="AB9679" s="7" t="n">
        <v>3</v>
      </c>
      <c r="AC9679" s="7" t="n">
        <v>9</v>
      </c>
      <c r="AD9679" s="7" t="n">
        <v>1</v>
      </c>
      <c r="AE9679" s="12" t="n">
        <f t="normal" ca="1">A9683</f>
        <v>0</v>
      </c>
    </row>
    <row r="9680" spans="1:10">
      <c r="A9680" t="s">
        <v>4</v>
      </c>
      <c r="B9680" s="4" t="s">
        <v>5</v>
      </c>
      <c r="C9680" s="4" t="s">
        <v>11</v>
      </c>
      <c r="D9680" s="4" t="s">
        <v>7</v>
      </c>
      <c r="E9680" s="4" t="s">
        <v>7</v>
      </c>
      <c r="F9680" s="4" t="s">
        <v>8</v>
      </c>
    </row>
    <row r="9681" spans="1:31">
      <c r="A9681" t="n">
        <v>97467</v>
      </c>
      <c r="B9681" s="18" t="n">
        <v>47</v>
      </c>
      <c r="C9681" s="7" t="n">
        <v>61456</v>
      </c>
      <c r="D9681" s="7" t="n">
        <v>0</v>
      </c>
      <c r="E9681" s="7" t="n">
        <v>0</v>
      </c>
      <c r="F9681" s="7" t="s">
        <v>24</v>
      </c>
    </row>
    <row r="9682" spans="1:31">
      <c r="A9682" t="s">
        <v>4</v>
      </c>
      <c r="B9682" s="4" t="s">
        <v>5</v>
      </c>
      <c r="C9682" s="4" t="s">
        <v>7</v>
      </c>
      <c r="D9682" s="4" t="s">
        <v>11</v>
      </c>
      <c r="E9682" s="4" t="s">
        <v>13</v>
      </c>
    </row>
    <row r="9683" spans="1:31">
      <c r="A9683" t="n">
        <v>97480</v>
      </c>
      <c r="B9683" s="17" t="n">
        <v>58</v>
      </c>
      <c r="C9683" s="7" t="n">
        <v>0</v>
      </c>
      <c r="D9683" s="7" t="n">
        <v>300</v>
      </c>
      <c r="E9683" s="7" t="n">
        <v>1</v>
      </c>
    </row>
    <row r="9684" spans="1:31">
      <c r="A9684" t="s">
        <v>4</v>
      </c>
      <c r="B9684" s="4" t="s">
        <v>5</v>
      </c>
      <c r="C9684" s="4" t="s">
        <v>7</v>
      </c>
      <c r="D9684" s="4" t="s">
        <v>11</v>
      </c>
    </row>
    <row r="9685" spans="1:31">
      <c r="A9685" t="n">
        <v>97488</v>
      </c>
      <c r="B9685" s="17" t="n">
        <v>58</v>
      </c>
      <c r="C9685" s="7" t="n">
        <v>255</v>
      </c>
      <c r="D9685" s="7" t="n">
        <v>0</v>
      </c>
    </row>
    <row r="9686" spans="1:31">
      <c r="A9686" t="s">
        <v>4</v>
      </c>
      <c r="B9686" s="4" t="s">
        <v>5</v>
      </c>
      <c r="C9686" s="4" t="s">
        <v>7</v>
      </c>
      <c r="D9686" s="4" t="s">
        <v>7</v>
      </c>
      <c r="E9686" s="4" t="s">
        <v>7</v>
      </c>
      <c r="F9686" s="4" t="s">
        <v>7</v>
      </c>
    </row>
    <row r="9687" spans="1:31">
      <c r="A9687" t="n">
        <v>97492</v>
      </c>
      <c r="B9687" s="9" t="n">
        <v>14</v>
      </c>
      <c r="C9687" s="7" t="n">
        <v>0</v>
      </c>
      <c r="D9687" s="7" t="n">
        <v>0</v>
      </c>
      <c r="E9687" s="7" t="n">
        <v>0</v>
      </c>
      <c r="F9687" s="7" t="n">
        <v>64</v>
      </c>
    </row>
    <row r="9688" spans="1:31">
      <c r="A9688" t="s">
        <v>4</v>
      </c>
      <c r="B9688" s="4" t="s">
        <v>5</v>
      </c>
      <c r="C9688" s="4" t="s">
        <v>7</v>
      </c>
      <c r="D9688" s="4" t="s">
        <v>11</v>
      </c>
    </row>
    <row r="9689" spans="1:31">
      <c r="A9689" t="n">
        <v>97497</v>
      </c>
      <c r="B9689" s="20" t="n">
        <v>22</v>
      </c>
      <c r="C9689" s="7" t="n">
        <v>0</v>
      </c>
      <c r="D9689" s="7" t="n">
        <v>4258</v>
      </c>
    </row>
    <row r="9690" spans="1:31">
      <c r="A9690" t="s">
        <v>4</v>
      </c>
      <c r="B9690" s="4" t="s">
        <v>5</v>
      </c>
      <c r="C9690" s="4" t="s">
        <v>7</v>
      </c>
      <c r="D9690" s="4" t="s">
        <v>11</v>
      </c>
    </row>
    <row r="9691" spans="1:31">
      <c r="A9691" t="n">
        <v>97501</v>
      </c>
      <c r="B9691" s="17" t="n">
        <v>58</v>
      </c>
      <c r="C9691" s="7" t="n">
        <v>5</v>
      </c>
      <c r="D9691" s="7" t="n">
        <v>300</v>
      </c>
    </row>
    <row r="9692" spans="1:31">
      <c r="A9692" t="s">
        <v>4</v>
      </c>
      <c r="B9692" s="4" t="s">
        <v>5</v>
      </c>
      <c r="C9692" s="4" t="s">
        <v>13</v>
      </c>
      <c r="D9692" s="4" t="s">
        <v>11</v>
      </c>
    </row>
    <row r="9693" spans="1:31">
      <c r="A9693" t="n">
        <v>97505</v>
      </c>
      <c r="B9693" s="21" t="n">
        <v>103</v>
      </c>
      <c r="C9693" s="7" t="n">
        <v>0</v>
      </c>
      <c r="D9693" s="7" t="n">
        <v>300</v>
      </c>
    </row>
    <row r="9694" spans="1:31">
      <c r="A9694" t="s">
        <v>4</v>
      </c>
      <c r="B9694" s="4" t="s">
        <v>5</v>
      </c>
      <c r="C9694" s="4" t="s">
        <v>7</v>
      </c>
    </row>
    <row r="9695" spans="1:31">
      <c r="A9695" t="n">
        <v>97512</v>
      </c>
      <c r="B9695" s="22" t="n">
        <v>64</v>
      </c>
      <c r="C9695" s="7" t="n">
        <v>7</v>
      </c>
    </row>
    <row r="9696" spans="1:31">
      <c r="A9696" t="s">
        <v>4</v>
      </c>
      <c r="B9696" s="4" t="s">
        <v>5</v>
      </c>
      <c r="C9696" s="4" t="s">
        <v>7</v>
      </c>
      <c r="D9696" s="4" t="s">
        <v>11</v>
      </c>
    </row>
    <row r="9697" spans="1:6">
      <c r="A9697" t="n">
        <v>97514</v>
      </c>
      <c r="B9697" s="23" t="n">
        <v>72</v>
      </c>
      <c r="C9697" s="7" t="n">
        <v>5</v>
      </c>
      <c r="D9697" s="7" t="n">
        <v>0</v>
      </c>
    </row>
    <row r="9698" spans="1:6">
      <c r="A9698" t="s">
        <v>4</v>
      </c>
      <c r="B9698" s="4" t="s">
        <v>5</v>
      </c>
      <c r="C9698" s="4" t="s">
        <v>7</v>
      </c>
      <c r="D9698" s="16" t="s">
        <v>21</v>
      </c>
      <c r="E9698" s="4" t="s">
        <v>5</v>
      </c>
      <c r="F9698" s="4" t="s">
        <v>7</v>
      </c>
      <c r="G9698" s="4" t="s">
        <v>11</v>
      </c>
      <c r="H9698" s="16" t="s">
        <v>22</v>
      </c>
      <c r="I9698" s="4" t="s">
        <v>7</v>
      </c>
      <c r="J9698" s="4" t="s">
        <v>14</v>
      </c>
      <c r="K9698" s="4" t="s">
        <v>7</v>
      </c>
      <c r="L9698" s="4" t="s">
        <v>7</v>
      </c>
      <c r="M9698" s="4" t="s">
        <v>12</v>
      </c>
    </row>
    <row r="9699" spans="1:6">
      <c r="A9699" t="n">
        <v>97518</v>
      </c>
      <c r="B9699" s="11" t="n">
        <v>5</v>
      </c>
      <c r="C9699" s="7" t="n">
        <v>28</v>
      </c>
      <c r="D9699" s="16" t="s">
        <v>3</v>
      </c>
      <c r="E9699" s="8" t="n">
        <v>162</v>
      </c>
      <c r="F9699" s="7" t="n">
        <v>4</v>
      </c>
      <c r="G9699" s="7" t="n">
        <v>4258</v>
      </c>
      <c r="H9699" s="16" t="s">
        <v>3</v>
      </c>
      <c r="I9699" s="7" t="n">
        <v>0</v>
      </c>
      <c r="J9699" s="7" t="n">
        <v>1</v>
      </c>
      <c r="K9699" s="7" t="n">
        <v>2</v>
      </c>
      <c r="L9699" s="7" t="n">
        <v>1</v>
      </c>
      <c r="M9699" s="12" t="n">
        <f t="normal" ca="1">A9705</f>
        <v>0</v>
      </c>
    </row>
    <row r="9700" spans="1:6">
      <c r="A9700" t="s">
        <v>4</v>
      </c>
      <c r="B9700" s="4" t="s">
        <v>5</v>
      </c>
      <c r="C9700" s="4" t="s">
        <v>7</v>
      </c>
      <c r="D9700" s="4" t="s">
        <v>8</v>
      </c>
    </row>
    <row r="9701" spans="1:6">
      <c r="A9701" t="n">
        <v>97535</v>
      </c>
      <c r="B9701" s="6" t="n">
        <v>2</v>
      </c>
      <c r="C9701" s="7" t="n">
        <v>10</v>
      </c>
      <c r="D9701" s="7" t="s">
        <v>25</v>
      </c>
    </row>
    <row r="9702" spans="1:6">
      <c r="A9702" t="s">
        <v>4</v>
      </c>
      <c r="B9702" s="4" t="s">
        <v>5</v>
      </c>
      <c r="C9702" s="4" t="s">
        <v>11</v>
      </c>
    </row>
    <row r="9703" spans="1:6">
      <c r="A9703" t="n">
        <v>97552</v>
      </c>
      <c r="B9703" s="24" t="n">
        <v>16</v>
      </c>
      <c r="C9703" s="7" t="n">
        <v>0</v>
      </c>
    </row>
    <row r="9704" spans="1:6">
      <c r="A9704" t="s">
        <v>4</v>
      </c>
      <c r="B9704" s="4" t="s">
        <v>5</v>
      </c>
      <c r="C9704" s="4" t="s">
        <v>7</v>
      </c>
      <c r="D9704" s="4" t="s">
        <v>11</v>
      </c>
      <c r="E9704" s="4" t="s">
        <v>11</v>
      </c>
      <c r="F9704" s="4" t="s">
        <v>11</v>
      </c>
      <c r="G9704" s="4" t="s">
        <v>11</v>
      </c>
      <c r="H9704" s="4" t="s">
        <v>11</v>
      </c>
      <c r="I9704" s="4" t="s">
        <v>11</v>
      </c>
      <c r="J9704" s="4" t="s">
        <v>11</v>
      </c>
      <c r="K9704" s="4" t="s">
        <v>11</v>
      </c>
      <c r="L9704" s="4" t="s">
        <v>11</v>
      </c>
      <c r="M9704" s="4" t="s">
        <v>11</v>
      </c>
      <c r="N9704" s="4" t="s">
        <v>14</v>
      </c>
      <c r="O9704" s="4" t="s">
        <v>14</v>
      </c>
      <c r="P9704" s="4" t="s">
        <v>14</v>
      </c>
      <c r="Q9704" s="4" t="s">
        <v>14</v>
      </c>
      <c r="R9704" s="4" t="s">
        <v>7</v>
      </c>
      <c r="S9704" s="4" t="s">
        <v>8</v>
      </c>
    </row>
    <row r="9705" spans="1:6">
      <c r="A9705" t="n">
        <v>97555</v>
      </c>
      <c r="B9705" s="25" t="n">
        <v>75</v>
      </c>
      <c r="C9705" s="7" t="n">
        <v>0</v>
      </c>
      <c r="D9705" s="7" t="n">
        <v>0</v>
      </c>
      <c r="E9705" s="7" t="n">
        <v>0</v>
      </c>
      <c r="F9705" s="7" t="n">
        <v>1024</v>
      </c>
      <c r="G9705" s="7" t="n">
        <v>720</v>
      </c>
      <c r="H9705" s="7" t="n">
        <v>0</v>
      </c>
      <c r="I9705" s="7" t="n">
        <v>0</v>
      </c>
      <c r="J9705" s="7" t="n">
        <v>0</v>
      </c>
      <c r="K9705" s="7" t="n">
        <v>0</v>
      </c>
      <c r="L9705" s="7" t="n">
        <v>1024</v>
      </c>
      <c r="M9705" s="7" t="n">
        <v>720</v>
      </c>
      <c r="N9705" s="7" t="n">
        <v>1065353216</v>
      </c>
      <c r="O9705" s="7" t="n">
        <v>1065353216</v>
      </c>
      <c r="P9705" s="7" t="n">
        <v>1065353216</v>
      </c>
      <c r="Q9705" s="7" t="n">
        <v>0</v>
      </c>
      <c r="R9705" s="7" t="n">
        <v>1</v>
      </c>
      <c r="S9705" s="7" t="s">
        <v>48</v>
      </c>
    </row>
    <row r="9706" spans="1:6">
      <c r="A9706" t="s">
        <v>4</v>
      </c>
      <c r="B9706" s="4" t="s">
        <v>5</v>
      </c>
      <c r="C9706" s="4" t="s">
        <v>7</v>
      </c>
      <c r="D9706" s="4" t="s">
        <v>7</v>
      </c>
      <c r="E9706" s="4" t="s">
        <v>7</v>
      </c>
      <c r="F9706" s="4" t="s">
        <v>13</v>
      </c>
      <c r="G9706" s="4" t="s">
        <v>13</v>
      </c>
      <c r="H9706" s="4" t="s">
        <v>13</v>
      </c>
      <c r="I9706" s="4" t="s">
        <v>13</v>
      </c>
      <c r="J9706" s="4" t="s">
        <v>13</v>
      </c>
    </row>
    <row r="9707" spans="1:6">
      <c r="A9707" t="n">
        <v>97603</v>
      </c>
      <c r="B9707" s="26" t="n">
        <v>76</v>
      </c>
      <c r="C9707" s="7" t="n">
        <v>0</v>
      </c>
      <c r="D9707" s="7" t="n">
        <v>9</v>
      </c>
      <c r="E9707" s="7" t="n">
        <v>2</v>
      </c>
      <c r="F9707" s="7" t="n">
        <v>0</v>
      </c>
      <c r="G9707" s="7" t="n">
        <v>0</v>
      </c>
      <c r="H9707" s="7" t="n">
        <v>0</v>
      </c>
      <c r="I9707" s="7" t="n">
        <v>0</v>
      </c>
      <c r="J9707" s="7" t="n">
        <v>0</v>
      </c>
    </row>
    <row r="9708" spans="1:6">
      <c r="A9708" t="s">
        <v>4</v>
      </c>
      <c r="B9708" s="4" t="s">
        <v>5</v>
      </c>
      <c r="C9708" s="4" t="s">
        <v>11</v>
      </c>
      <c r="D9708" s="4" t="s">
        <v>8</v>
      </c>
      <c r="E9708" s="4" t="s">
        <v>8</v>
      </c>
      <c r="F9708" s="4" t="s">
        <v>8</v>
      </c>
      <c r="G9708" s="4" t="s">
        <v>7</v>
      </c>
      <c r="H9708" s="4" t="s">
        <v>14</v>
      </c>
      <c r="I9708" s="4" t="s">
        <v>13</v>
      </c>
      <c r="J9708" s="4" t="s">
        <v>13</v>
      </c>
      <c r="K9708" s="4" t="s">
        <v>13</v>
      </c>
      <c r="L9708" s="4" t="s">
        <v>13</v>
      </c>
      <c r="M9708" s="4" t="s">
        <v>13</v>
      </c>
      <c r="N9708" s="4" t="s">
        <v>13</v>
      </c>
      <c r="O9708" s="4" t="s">
        <v>13</v>
      </c>
      <c r="P9708" s="4" t="s">
        <v>8</v>
      </c>
      <c r="Q9708" s="4" t="s">
        <v>8</v>
      </c>
      <c r="R9708" s="4" t="s">
        <v>14</v>
      </c>
      <c r="S9708" s="4" t="s">
        <v>7</v>
      </c>
      <c r="T9708" s="4" t="s">
        <v>14</v>
      </c>
      <c r="U9708" s="4" t="s">
        <v>14</v>
      </c>
      <c r="V9708" s="4" t="s">
        <v>11</v>
      </c>
    </row>
    <row r="9709" spans="1:6">
      <c r="A9709" t="n">
        <v>97627</v>
      </c>
      <c r="B9709" s="28" t="n">
        <v>19</v>
      </c>
      <c r="C9709" s="7" t="n">
        <v>15</v>
      </c>
      <c r="D9709" s="7" t="s">
        <v>798</v>
      </c>
      <c r="E9709" s="7" t="s">
        <v>349</v>
      </c>
      <c r="F9709" s="7" t="s">
        <v>17</v>
      </c>
      <c r="G9709" s="7" t="n">
        <v>0</v>
      </c>
      <c r="H9709" s="7" t="n">
        <v>1</v>
      </c>
      <c r="I9709" s="7" t="n">
        <v>0</v>
      </c>
      <c r="J9709" s="7" t="n">
        <v>0</v>
      </c>
      <c r="K9709" s="7" t="n">
        <v>0</v>
      </c>
      <c r="L9709" s="7" t="n">
        <v>0</v>
      </c>
      <c r="M9709" s="7" t="n">
        <v>1</v>
      </c>
      <c r="N9709" s="7" t="n">
        <v>1.60000002384186</v>
      </c>
      <c r="O9709" s="7" t="n">
        <v>0.0900000035762787</v>
      </c>
      <c r="P9709" s="7" t="s">
        <v>17</v>
      </c>
      <c r="Q9709" s="7" t="s">
        <v>17</v>
      </c>
      <c r="R9709" s="7" t="n">
        <v>-1</v>
      </c>
      <c r="S9709" s="7" t="n">
        <v>0</v>
      </c>
      <c r="T9709" s="7" t="n">
        <v>0</v>
      </c>
      <c r="U9709" s="7" t="n">
        <v>0</v>
      </c>
      <c r="V9709" s="7" t="n">
        <v>0</v>
      </c>
    </row>
    <row r="9710" spans="1:6">
      <c r="A9710" t="s">
        <v>4</v>
      </c>
      <c r="B9710" s="4" t="s">
        <v>5</v>
      </c>
      <c r="C9710" s="4" t="s">
        <v>11</v>
      </c>
      <c r="D9710" s="4" t="s">
        <v>7</v>
      </c>
      <c r="E9710" s="4" t="s">
        <v>7</v>
      </c>
      <c r="F9710" s="4" t="s">
        <v>8</v>
      </c>
    </row>
    <row r="9711" spans="1:6">
      <c r="A9711" t="n">
        <v>97709</v>
      </c>
      <c r="B9711" s="29" t="n">
        <v>20</v>
      </c>
      <c r="C9711" s="7" t="n">
        <v>0</v>
      </c>
      <c r="D9711" s="7" t="n">
        <v>3</v>
      </c>
      <c r="E9711" s="7" t="n">
        <v>10</v>
      </c>
      <c r="F9711" s="7" t="s">
        <v>60</v>
      </c>
    </row>
    <row r="9712" spans="1:6">
      <c r="A9712" t="s">
        <v>4</v>
      </c>
      <c r="B9712" s="4" t="s">
        <v>5</v>
      </c>
      <c r="C9712" s="4" t="s">
        <v>11</v>
      </c>
    </row>
    <row r="9713" spans="1:22">
      <c r="A9713" t="n">
        <v>97727</v>
      </c>
      <c r="B9713" s="24" t="n">
        <v>16</v>
      </c>
      <c r="C9713" s="7" t="n">
        <v>0</v>
      </c>
    </row>
    <row r="9714" spans="1:22">
      <c r="A9714" t="s">
        <v>4</v>
      </c>
      <c r="B9714" s="4" t="s">
        <v>5</v>
      </c>
      <c r="C9714" s="4" t="s">
        <v>11</v>
      </c>
      <c r="D9714" s="4" t="s">
        <v>7</v>
      </c>
      <c r="E9714" s="4" t="s">
        <v>7</v>
      </c>
      <c r="F9714" s="4" t="s">
        <v>8</v>
      </c>
    </row>
    <row r="9715" spans="1:22">
      <c r="A9715" t="n">
        <v>97730</v>
      </c>
      <c r="B9715" s="29" t="n">
        <v>20</v>
      </c>
      <c r="C9715" s="7" t="n">
        <v>15</v>
      </c>
      <c r="D9715" s="7" t="n">
        <v>3</v>
      </c>
      <c r="E9715" s="7" t="n">
        <v>10</v>
      </c>
      <c r="F9715" s="7" t="s">
        <v>60</v>
      </c>
    </row>
    <row r="9716" spans="1:22">
      <c r="A9716" t="s">
        <v>4</v>
      </c>
      <c r="B9716" s="4" t="s">
        <v>5</v>
      </c>
      <c r="C9716" s="4" t="s">
        <v>11</v>
      </c>
    </row>
    <row r="9717" spans="1:22">
      <c r="A9717" t="n">
        <v>97748</v>
      </c>
      <c r="B9717" s="24" t="n">
        <v>16</v>
      </c>
      <c r="C9717" s="7" t="n">
        <v>0</v>
      </c>
    </row>
    <row r="9718" spans="1:22">
      <c r="A9718" t="s">
        <v>4</v>
      </c>
      <c r="B9718" s="4" t="s">
        <v>5</v>
      </c>
      <c r="C9718" s="4" t="s">
        <v>7</v>
      </c>
      <c r="D9718" s="4" t="s">
        <v>11</v>
      </c>
      <c r="E9718" s="4" t="s">
        <v>8</v>
      </c>
      <c r="F9718" s="4" t="s">
        <v>8</v>
      </c>
    </row>
    <row r="9719" spans="1:22">
      <c r="A9719" t="n">
        <v>97751</v>
      </c>
      <c r="B9719" s="30" t="n">
        <v>36</v>
      </c>
      <c r="C9719" s="7" t="n">
        <v>10</v>
      </c>
      <c r="D9719" s="7" t="n">
        <v>15</v>
      </c>
      <c r="E9719" s="7" t="s">
        <v>798</v>
      </c>
      <c r="F9719" s="7" t="s">
        <v>17</v>
      </c>
    </row>
    <row r="9720" spans="1:22">
      <c r="A9720" t="s">
        <v>4</v>
      </c>
      <c r="B9720" s="4" t="s">
        <v>5</v>
      </c>
      <c r="C9720" s="4" t="s">
        <v>7</v>
      </c>
      <c r="D9720" s="4" t="s">
        <v>11</v>
      </c>
      <c r="E9720" s="4" t="s">
        <v>7</v>
      </c>
      <c r="F9720" s="4" t="s">
        <v>8</v>
      </c>
      <c r="G9720" s="4" t="s">
        <v>8</v>
      </c>
      <c r="H9720" s="4" t="s">
        <v>8</v>
      </c>
      <c r="I9720" s="4" t="s">
        <v>8</v>
      </c>
      <c r="J9720" s="4" t="s">
        <v>8</v>
      </c>
      <c r="K9720" s="4" t="s">
        <v>8</v>
      </c>
      <c r="L9720" s="4" t="s">
        <v>8</v>
      </c>
      <c r="M9720" s="4" t="s">
        <v>8</v>
      </c>
      <c r="N9720" s="4" t="s">
        <v>8</v>
      </c>
      <c r="O9720" s="4" t="s">
        <v>8</v>
      </c>
      <c r="P9720" s="4" t="s">
        <v>8</v>
      </c>
      <c r="Q9720" s="4" t="s">
        <v>8</v>
      </c>
      <c r="R9720" s="4" t="s">
        <v>8</v>
      </c>
      <c r="S9720" s="4" t="s">
        <v>8</v>
      </c>
      <c r="T9720" s="4" t="s">
        <v>8</v>
      </c>
      <c r="U9720" s="4" t="s">
        <v>8</v>
      </c>
    </row>
    <row r="9721" spans="1:22">
      <c r="A9721" t="n">
        <v>97769</v>
      </c>
      <c r="B9721" s="30" t="n">
        <v>36</v>
      </c>
      <c r="C9721" s="7" t="n">
        <v>8</v>
      </c>
      <c r="D9721" s="7" t="n">
        <v>15</v>
      </c>
      <c r="E9721" s="7" t="n">
        <v>0</v>
      </c>
      <c r="F9721" s="7" t="s">
        <v>63</v>
      </c>
      <c r="G9721" s="7" t="s">
        <v>406</v>
      </c>
      <c r="H9721" s="7" t="s">
        <v>17</v>
      </c>
      <c r="I9721" s="7" t="s">
        <v>17</v>
      </c>
      <c r="J9721" s="7" t="s">
        <v>17</v>
      </c>
      <c r="K9721" s="7" t="s">
        <v>17</v>
      </c>
      <c r="L9721" s="7" t="s">
        <v>17</v>
      </c>
      <c r="M9721" s="7" t="s">
        <v>17</v>
      </c>
      <c r="N9721" s="7" t="s">
        <v>17</v>
      </c>
      <c r="O9721" s="7" t="s">
        <v>17</v>
      </c>
      <c r="P9721" s="7" t="s">
        <v>17</v>
      </c>
      <c r="Q9721" s="7" t="s">
        <v>17</v>
      </c>
      <c r="R9721" s="7" t="s">
        <v>17</v>
      </c>
      <c r="S9721" s="7" t="s">
        <v>17</v>
      </c>
      <c r="T9721" s="7" t="s">
        <v>17</v>
      </c>
      <c r="U9721" s="7" t="s">
        <v>17</v>
      </c>
    </row>
    <row r="9722" spans="1:22">
      <c r="A9722" t="s">
        <v>4</v>
      </c>
      <c r="B9722" s="4" t="s">
        <v>5</v>
      </c>
      <c r="C9722" s="4" t="s">
        <v>7</v>
      </c>
      <c r="D9722" s="4" t="s">
        <v>11</v>
      </c>
      <c r="E9722" s="4" t="s">
        <v>7</v>
      </c>
      <c r="F9722" s="4" t="s">
        <v>12</v>
      </c>
    </row>
    <row r="9723" spans="1:22">
      <c r="A9723" t="n">
        <v>97812</v>
      </c>
      <c r="B9723" s="11" t="n">
        <v>5</v>
      </c>
      <c r="C9723" s="7" t="n">
        <v>30</v>
      </c>
      <c r="D9723" s="7" t="n">
        <v>6471</v>
      </c>
      <c r="E9723" s="7" t="n">
        <v>1</v>
      </c>
      <c r="F9723" s="12" t="n">
        <f t="normal" ca="1">A9729</f>
        <v>0</v>
      </c>
    </row>
    <row r="9724" spans="1:22">
      <c r="A9724" t="s">
        <v>4</v>
      </c>
      <c r="B9724" s="4" t="s">
        <v>5</v>
      </c>
      <c r="C9724" s="4" t="s">
        <v>7</v>
      </c>
      <c r="D9724" s="4" t="s">
        <v>11</v>
      </c>
      <c r="E9724" s="4" t="s">
        <v>8</v>
      </c>
      <c r="F9724" s="4" t="s">
        <v>8</v>
      </c>
    </row>
    <row r="9725" spans="1:22">
      <c r="A9725" t="n">
        <v>97821</v>
      </c>
      <c r="B9725" s="30" t="n">
        <v>36</v>
      </c>
      <c r="C9725" s="7" t="n">
        <v>10</v>
      </c>
      <c r="D9725" s="7" t="n">
        <v>0</v>
      </c>
      <c r="E9725" s="7" t="s">
        <v>61</v>
      </c>
      <c r="F9725" s="7" t="s">
        <v>17</v>
      </c>
    </row>
    <row r="9726" spans="1:22">
      <c r="A9726" t="s">
        <v>4</v>
      </c>
      <c r="B9726" s="4" t="s">
        <v>5</v>
      </c>
      <c r="C9726" s="4" t="s">
        <v>7</v>
      </c>
      <c r="D9726" s="4" t="s">
        <v>11</v>
      </c>
      <c r="E9726" s="4" t="s">
        <v>7</v>
      </c>
      <c r="F9726" s="4" t="s">
        <v>8</v>
      </c>
      <c r="G9726" s="4" t="s">
        <v>8</v>
      </c>
      <c r="H9726" s="4" t="s">
        <v>8</v>
      </c>
      <c r="I9726" s="4" t="s">
        <v>8</v>
      </c>
      <c r="J9726" s="4" t="s">
        <v>8</v>
      </c>
      <c r="K9726" s="4" t="s">
        <v>8</v>
      </c>
      <c r="L9726" s="4" t="s">
        <v>8</v>
      </c>
      <c r="M9726" s="4" t="s">
        <v>8</v>
      </c>
      <c r="N9726" s="4" t="s">
        <v>8</v>
      </c>
      <c r="O9726" s="4" t="s">
        <v>8</v>
      </c>
      <c r="P9726" s="4" t="s">
        <v>8</v>
      </c>
      <c r="Q9726" s="4" t="s">
        <v>8</v>
      </c>
      <c r="R9726" s="4" t="s">
        <v>8</v>
      </c>
      <c r="S9726" s="4" t="s">
        <v>8</v>
      </c>
      <c r="T9726" s="4" t="s">
        <v>8</v>
      </c>
      <c r="U9726" s="4" t="s">
        <v>8</v>
      </c>
    </row>
    <row r="9727" spans="1:22">
      <c r="A9727" t="n">
        <v>97839</v>
      </c>
      <c r="B9727" s="30" t="n">
        <v>36</v>
      </c>
      <c r="C9727" s="7" t="n">
        <v>8</v>
      </c>
      <c r="D9727" s="7" t="n">
        <v>0</v>
      </c>
      <c r="E9727" s="7" t="n">
        <v>0</v>
      </c>
      <c r="F9727" s="7" t="s">
        <v>62</v>
      </c>
      <c r="G9727" s="7" t="s">
        <v>63</v>
      </c>
      <c r="H9727" s="7" t="s">
        <v>17</v>
      </c>
      <c r="I9727" s="7" t="s">
        <v>17</v>
      </c>
      <c r="J9727" s="7" t="s">
        <v>17</v>
      </c>
      <c r="K9727" s="7" t="s">
        <v>17</v>
      </c>
      <c r="L9727" s="7" t="s">
        <v>17</v>
      </c>
      <c r="M9727" s="7" t="s">
        <v>17</v>
      </c>
      <c r="N9727" s="7" t="s">
        <v>17</v>
      </c>
      <c r="O9727" s="7" t="s">
        <v>17</v>
      </c>
      <c r="P9727" s="7" t="s">
        <v>17</v>
      </c>
      <c r="Q9727" s="7" t="s">
        <v>17</v>
      </c>
      <c r="R9727" s="7" t="s">
        <v>17</v>
      </c>
      <c r="S9727" s="7" t="s">
        <v>17</v>
      </c>
      <c r="T9727" s="7" t="s">
        <v>17</v>
      </c>
      <c r="U9727" s="7" t="s">
        <v>17</v>
      </c>
    </row>
    <row r="9728" spans="1:22">
      <c r="A9728" t="s">
        <v>4</v>
      </c>
      <c r="B9728" s="4" t="s">
        <v>5</v>
      </c>
      <c r="C9728" s="4" t="s">
        <v>7</v>
      </c>
    </row>
    <row r="9729" spans="1:21">
      <c r="A9729" t="n">
        <v>97878</v>
      </c>
      <c r="B9729" s="31" t="n">
        <v>116</v>
      </c>
      <c r="C9729" s="7" t="n">
        <v>0</v>
      </c>
    </row>
    <row r="9730" spans="1:21">
      <c r="A9730" t="s">
        <v>4</v>
      </c>
      <c r="B9730" s="4" t="s">
        <v>5</v>
      </c>
      <c r="C9730" s="4" t="s">
        <v>7</v>
      </c>
      <c r="D9730" s="4" t="s">
        <v>11</v>
      </c>
    </row>
    <row r="9731" spans="1:21">
      <c r="A9731" t="n">
        <v>97880</v>
      </c>
      <c r="B9731" s="31" t="n">
        <v>116</v>
      </c>
      <c r="C9731" s="7" t="n">
        <v>2</v>
      </c>
      <c r="D9731" s="7" t="n">
        <v>1</v>
      </c>
    </row>
    <row r="9732" spans="1:21">
      <c r="A9732" t="s">
        <v>4</v>
      </c>
      <c r="B9732" s="4" t="s">
        <v>5</v>
      </c>
      <c r="C9732" s="4" t="s">
        <v>7</v>
      </c>
      <c r="D9732" s="4" t="s">
        <v>14</v>
      </c>
    </row>
    <row r="9733" spans="1:21">
      <c r="A9733" t="n">
        <v>97884</v>
      </c>
      <c r="B9733" s="31" t="n">
        <v>116</v>
      </c>
      <c r="C9733" s="7" t="n">
        <v>5</v>
      </c>
      <c r="D9733" s="7" t="n">
        <v>1103626240</v>
      </c>
    </row>
    <row r="9734" spans="1:21">
      <c r="A9734" t="s">
        <v>4</v>
      </c>
      <c r="B9734" s="4" t="s">
        <v>5</v>
      </c>
      <c r="C9734" s="4" t="s">
        <v>7</v>
      </c>
      <c r="D9734" s="4" t="s">
        <v>11</v>
      </c>
    </row>
    <row r="9735" spans="1:21">
      <c r="A9735" t="n">
        <v>97890</v>
      </c>
      <c r="B9735" s="31" t="n">
        <v>116</v>
      </c>
      <c r="C9735" s="7" t="n">
        <v>6</v>
      </c>
      <c r="D9735" s="7" t="n">
        <v>1</v>
      </c>
    </row>
    <row r="9736" spans="1:21">
      <c r="A9736" t="s">
        <v>4</v>
      </c>
      <c r="B9736" s="4" t="s">
        <v>5</v>
      </c>
      <c r="C9736" s="4" t="s">
        <v>7</v>
      </c>
      <c r="D9736" s="4" t="s">
        <v>7</v>
      </c>
      <c r="E9736" s="4" t="s">
        <v>7</v>
      </c>
      <c r="F9736" s="4" t="s">
        <v>7</v>
      </c>
    </row>
    <row r="9737" spans="1:21">
      <c r="A9737" t="n">
        <v>97894</v>
      </c>
      <c r="B9737" s="9" t="n">
        <v>14</v>
      </c>
      <c r="C9737" s="7" t="n">
        <v>0</v>
      </c>
      <c r="D9737" s="7" t="n">
        <v>4</v>
      </c>
      <c r="E9737" s="7" t="n">
        <v>0</v>
      </c>
      <c r="F9737" s="7" t="n">
        <v>0</v>
      </c>
    </row>
    <row r="9738" spans="1:21">
      <c r="A9738" t="s">
        <v>4</v>
      </c>
      <c r="B9738" s="4" t="s">
        <v>5</v>
      </c>
      <c r="C9738" s="4" t="s">
        <v>11</v>
      </c>
      <c r="D9738" s="4" t="s">
        <v>13</v>
      </c>
      <c r="E9738" s="4" t="s">
        <v>13</v>
      </c>
      <c r="F9738" s="4" t="s">
        <v>13</v>
      </c>
      <c r="G9738" s="4" t="s">
        <v>13</v>
      </c>
    </row>
    <row r="9739" spans="1:21">
      <c r="A9739" t="n">
        <v>97899</v>
      </c>
      <c r="B9739" s="32" t="n">
        <v>46</v>
      </c>
      <c r="C9739" s="7" t="n">
        <v>0</v>
      </c>
      <c r="D9739" s="7" t="n">
        <v>-2.09999990463257</v>
      </c>
      <c r="E9739" s="7" t="n">
        <v>-0.5</v>
      </c>
      <c r="F9739" s="7" t="n">
        <v>-11.1199998855591</v>
      </c>
      <c r="G9739" s="7" t="n">
        <v>215.100006103516</v>
      </c>
    </row>
    <row r="9740" spans="1:21">
      <c r="A9740" t="s">
        <v>4</v>
      </c>
      <c r="B9740" s="4" t="s">
        <v>5</v>
      </c>
      <c r="C9740" s="4" t="s">
        <v>11</v>
      </c>
      <c r="D9740" s="4" t="s">
        <v>7</v>
      </c>
      <c r="E9740" s="4" t="s">
        <v>8</v>
      </c>
      <c r="F9740" s="4" t="s">
        <v>13</v>
      </c>
      <c r="G9740" s="4" t="s">
        <v>13</v>
      </c>
      <c r="H9740" s="4" t="s">
        <v>13</v>
      </c>
    </row>
    <row r="9741" spans="1:21">
      <c r="A9741" t="n">
        <v>97918</v>
      </c>
      <c r="B9741" s="33" t="n">
        <v>48</v>
      </c>
      <c r="C9741" s="7" t="n">
        <v>0</v>
      </c>
      <c r="D9741" s="7" t="n">
        <v>0</v>
      </c>
      <c r="E9741" s="7" t="s">
        <v>62</v>
      </c>
      <c r="F9741" s="7" t="n">
        <v>0</v>
      </c>
      <c r="G9741" s="7" t="n">
        <v>1</v>
      </c>
      <c r="H9741" s="7" t="n">
        <v>0</v>
      </c>
    </row>
    <row r="9742" spans="1:21">
      <c r="A9742" t="s">
        <v>4</v>
      </c>
      <c r="B9742" s="4" t="s">
        <v>5</v>
      </c>
      <c r="C9742" s="4" t="s">
        <v>11</v>
      </c>
      <c r="D9742" s="4" t="s">
        <v>13</v>
      </c>
      <c r="E9742" s="4" t="s">
        <v>13</v>
      </c>
      <c r="F9742" s="4" t="s">
        <v>13</v>
      </c>
      <c r="G9742" s="4" t="s">
        <v>13</v>
      </c>
    </row>
    <row r="9743" spans="1:21">
      <c r="A9743" t="n">
        <v>97944</v>
      </c>
      <c r="B9743" s="32" t="n">
        <v>46</v>
      </c>
      <c r="C9743" s="7" t="n">
        <v>15</v>
      </c>
      <c r="D9743" s="7" t="n">
        <v>6.13000011444092</v>
      </c>
      <c r="E9743" s="7" t="n">
        <v>0.159999996423721</v>
      </c>
      <c r="F9743" s="7" t="n">
        <v>2</v>
      </c>
      <c r="G9743" s="7" t="n">
        <v>180</v>
      </c>
    </row>
    <row r="9744" spans="1:21">
      <c r="A9744" t="s">
        <v>4</v>
      </c>
      <c r="B9744" s="4" t="s">
        <v>5</v>
      </c>
      <c r="C9744" s="4" t="s">
        <v>7</v>
      </c>
      <c r="D9744" s="4" t="s">
        <v>11</v>
      </c>
      <c r="E9744" s="4" t="s">
        <v>8</v>
      </c>
      <c r="F9744" s="4" t="s">
        <v>8</v>
      </c>
      <c r="G9744" s="4" t="s">
        <v>8</v>
      </c>
      <c r="H9744" s="4" t="s">
        <v>8</v>
      </c>
    </row>
    <row r="9745" spans="1:8">
      <c r="A9745" t="n">
        <v>97963</v>
      </c>
      <c r="B9745" s="38" t="n">
        <v>51</v>
      </c>
      <c r="C9745" s="7" t="n">
        <v>3</v>
      </c>
      <c r="D9745" s="7" t="n">
        <v>0</v>
      </c>
      <c r="E9745" s="7" t="s">
        <v>407</v>
      </c>
      <c r="F9745" s="7" t="s">
        <v>109</v>
      </c>
      <c r="G9745" s="7" t="s">
        <v>86</v>
      </c>
      <c r="H9745" s="7" t="s">
        <v>87</v>
      </c>
    </row>
    <row r="9746" spans="1:8">
      <c r="A9746" t="s">
        <v>4</v>
      </c>
      <c r="B9746" s="4" t="s">
        <v>5</v>
      </c>
      <c r="C9746" s="4" t="s">
        <v>7</v>
      </c>
      <c r="D9746" s="4" t="s">
        <v>7</v>
      </c>
      <c r="E9746" s="4" t="s">
        <v>13</v>
      </c>
      <c r="F9746" s="4" t="s">
        <v>13</v>
      </c>
      <c r="G9746" s="4" t="s">
        <v>13</v>
      </c>
      <c r="H9746" s="4" t="s">
        <v>11</v>
      </c>
    </row>
    <row r="9747" spans="1:8">
      <c r="A9747" t="n">
        <v>97976</v>
      </c>
      <c r="B9747" s="35" t="n">
        <v>45</v>
      </c>
      <c r="C9747" s="7" t="n">
        <v>2</v>
      </c>
      <c r="D9747" s="7" t="n">
        <v>3</v>
      </c>
      <c r="E9747" s="7" t="n">
        <v>-2.03999996185303</v>
      </c>
      <c r="F9747" s="7" t="n">
        <v>0.0900000035762787</v>
      </c>
      <c r="G9747" s="7" t="n">
        <v>-11.039999961853</v>
      </c>
      <c r="H9747" s="7" t="n">
        <v>0</v>
      </c>
    </row>
    <row r="9748" spans="1:8">
      <c r="A9748" t="s">
        <v>4</v>
      </c>
      <c r="B9748" s="4" t="s">
        <v>5</v>
      </c>
      <c r="C9748" s="4" t="s">
        <v>7</v>
      </c>
      <c r="D9748" s="4" t="s">
        <v>7</v>
      </c>
      <c r="E9748" s="4" t="s">
        <v>13</v>
      </c>
      <c r="F9748" s="4" t="s">
        <v>13</v>
      </c>
      <c r="G9748" s="4" t="s">
        <v>13</v>
      </c>
      <c r="H9748" s="4" t="s">
        <v>11</v>
      </c>
      <c r="I9748" s="4" t="s">
        <v>7</v>
      </c>
    </row>
    <row r="9749" spans="1:8">
      <c r="A9749" t="n">
        <v>97993</v>
      </c>
      <c r="B9749" s="35" t="n">
        <v>45</v>
      </c>
      <c r="C9749" s="7" t="n">
        <v>4</v>
      </c>
      <c r="D9749" s="7" t="n">
        <v>3</v>
      </c>
      <c r="E9749" s="7" t="n">
        <v>17.5900001525879</v>
      </c>
      <c r="F9749" s="7" t="n">
        <v>201.940002441406</v>
      </c>
      <c r="G9749" s="7" t="n">
        <v>-5</v>
      </c>
      <c r="H9749" s="7" t="n">
        <v>0</v>
      </c>
      <c r="I9749" s="7" t="n">
        <v>0</v>
      </c>
    </row>
    <row r="9750" spans="1:8">
      <c r="A9750" t="s">
        <v>4</v>
      </c>
      <c r="B9750" s="4" t="s">
        <v>5</v>
      </c>
      <c r="C9750" s="4" t="s">
        <v>7</v>
      </c>
      <c r="D9750" s="4" t="s">
        <v>7</v>
      </c>
      <c r="E9750" s="4" t="s">
        <v>13</v>
      </c>
      <c r="F9750" s="4" t="s">
        <v>11</v>
      </c>
    </row>
    <row r="9751" spans="1:8">
      <c r="A9751" t="n">
        <v>98011</v>
      </c>
      <c r="B9751" s="35" t="n">
        <v>45</v>
      </c>
      <c r="C9751" s="7" t="n">
        <v>5</v>
      </c>
      <c r="D9751" s="7" t="n">
        <v>3</v>
      </c>
      <c r="E9751" s="7" t="n">
        <v>1.39999997615814</v>
      </c>
      <c r="F9751" s="7" t="n">
        <v>0</v>
      </c>
    </row>
    <row r="9752" spans="1:8">
      <c r="A9752" t="s">
        <v>4</v>
      </c>
      <c r="B9752" s="4" t="s">
        <v>5</v>
      </c>
      <c r="C9752" s="4" t="s">
        <v>7</v>
      </c>
      <c r="D9752" s="4" t="s">
        <v>7</v>
      </c>
      <c r="E9752" s="4" t="s">
        <v>13</v>
      </c>
      <c r="F9752" s="4" t="s">
        <v>11</v>
      </c>
    </row>
    <row r="9753" spans="1:8">
      <c r="A9753" t="n">
        <v>98020</v>
      </c>
      <c r="B9753" s="35" t="n">
        <v>45</v>
      </c>
      <c r="C9753" s="7" t="n">
        <v>11</v>
      </c>
      <c r="D9753" s="7" t="n">
        <v>3</v>
      </c>
      <c r="E9753" s="7" t="n">
        <v>31.6000003814697</v>
      </c>
      <c r="F9753" s="7" t="n">
        <v>0</v>
      </c>
    </row>
    <row r="9754" spans="1:8">
      <c r="A9754" t="s">
        <v>4</v>
      </c>
      <c r="B9754" s="4" t="s">
        <v>5</v>
      </c>
      <c r="C9754" s="4" t="s">
        <v>7</v>
      </c>
      <c r="D9754" s="4" t="s">
        <v>11</v>
      </c>
      <c r="E9754" s="4" t="s">
        <v>8</v>
      </c>
      <c r="F9754" s="4" t="s">
        <v>8</v>
      </c>
      <c r="G9754" s="4" t="s">
        <v>8</v>
      </c>
      <c r="H9754" s="4" t="s">
        <v>8</v>
      </c>
    </row>
    <row r="9755" spans="1:8">
      <c r="A9755" t="n">
        <v>98029</v>
      </c>
      <c r="B9755" s="38" t="n">
        <v>51</v>
      </c>
      <c r="C9755" s="7" t="n">
        <v>3</v>
      </c>
      <c r="D9755" s="7" t="n">
        <v>0</v>
      </c>
      <c r="E9755" s="7" t="s">
        <v>218</v>
      </c>
      <c r="F9755" s="7" t="s">
        <v>109</v>
      </c>
      <c r="G9755" s="7" t="s">
        <v>86</v>
      </c>
      <c r="H9755" s="7" t="s">
        <v>87</v>
      </c>
    </row>
    <row r="9756" spans="1:8">
      <c r="A9756" t="s">
        <v>4</v>
      </c>
      <c r="B9756" s="4" t="s">
        <v>5</v>
      </c>
      <c r="C9756" s="4" t="s">
        <v>7</v>
      </c>
      <c r="D9756" s="4" t="s">
        <v>11</v>
      </c>
      <c r="E9756" s="4" t="s">
        <v>13</v>
      </c>
    </row>
    <row r="9757" spans="1:8">
      <c r="A9757" t="n">
        <v>98042</v>
      </c>
      <c r="B9757" s="17" t="n">
        <v>58</v>
      </c>
      <c r="C9757" s="7" t="n">
        <v>100</v>
      </c>
      <c r="D9757" s="7" t="n">
        <v>1000</v>
      </c>
      <c r="E9757" s="7" t="n">
        <v>1</v>
      </c>
    </row>
    <row r="9758" spans="1:8">
      <c r="A9758" t="s">
        <v>4</v>
      </c>
      <c r="B9758" s="4" t="s">
        <v>5</v>
      </c>
      <c r="C9758" s="4" t="s">
        <v>7</v>
      </c>
      <c r="D9758" s="4" t="s">
        <v>11</v>
      </c>
    </row>
    <row r="9759" spans="1:8">
      <c r="A9759" t="n">
        <v>98050</v>
      </c>
      <c r="B9759" s="17" t="n">
        <v>58</v>
      </c>
      <c r="C9759" s="7" t="n">
        <v>255</v>
      </c>
      <c r="D9759" s="7" t="n">
        <v>0</v>
      </c>
    </row>
    <row r="9760" spans="1:8">
      <c r="A9760" t="s">
        <v>4</v>
      </c>
      <c r="B9760" s="4" t="s">
        <v>5</v>
      </c>
      <c r="C9760" s="4" t="s">
        <v>7</v>
      </c>
      <c r="D9760" s="4" t="s">
        <v>11</v>
      </c>
      <c r="E9760" s="4" t="s">
        <v>8</v>
      </c>
    </row>
    <row r="9761" spans="1:9">
      <c r="A9761" t="n">
        <v>98054</v>
      </c>
      <c r="B9761" s="38" t="n">
        <v>51</v>
      </c>
      <c r="C9761" s="7" t="n">
        <v>4</v>
      </c>
      <c r="D9761" s="7" t="n">
        <v>0</v>
      </c>
      <c r="E9761" s="7" t="s">
        <v>323</v>
      </c>
    </row>
    <row r="9762" spans="1:9">
      <c r="A9762" t="s">
        <v>4</v>
      </c>
      <c r="B9762" s="4" t="s">
        <v>5</v>
      </c>
      <c r="C9762" s="4" t="s">
        <v>11</v>
      </c>
    </row>
    <row r="9763" spans="1:9">
      <c r="A9763" t="n">
        <v>98069</v>
      </c>
      <c r="B9763" s="24" t="n">
        <v>16</v>
      </c>
      <c r="C9763" s="7" t="n">
        <v>0</v>
      </c>
    </row>
    <row r="9764" spans="1:9">
      <c r="A9764" t="s">
        <v>4</v>
      </c>
      <c r="B9764" s="4" t="s">
        <v>5</v>
      </c>
      <c r="C9764" s="4" t="s">
        <v>11</v>
      </c>
      <c r="D9764" s="4" t="s">
        <v>79</v>
      </c>
      <c r="E9764" s="4" t="s">
        <v>7</v>
      </c>
      <c r="F9764" s="4" t="s">
        <v>7</v>
      </c>
    </row>
    <row r="9765" spans="1:9">
      <c r="A9765" t="n">
        <v>98072</v>
      </c>
      <c r="B9765" s="39" t="n">
        <v>26</v>
      </c>
      <c r="C9765" s="7" t="n">
        <v>0</v>
      </c>
      <c r="D9765" s="7" t="s">
        <v>408</v>
      </c>
      <c r="E9765" s="7" t="n">
        <v>2</v>
      </c>
      <c r="F9765" s="7" t="n">
        <v>0</v>
      </c>
    </row>
    <row r="9766" spans="1:9">
      <c r="A9766" t="s">
        <v>4</v>
      </c>
      <c r="B9766" s="4" t="s">
        <v>5</v>
      </c>
    </row>
    <row r="9767" spans="1:9">
      <c r="A9767" t="n">
        <v>98106</v>
      </c>
      <c r="B9767" s="40" t="n">
        <v>28</v>
      </c>
    </row>
    <row r="9768" spans="1:9">
      <c r="A9768" t="s">
        <v>4</v>
      </c>
      <c r="B9768" s="4" t="s">
        <v>5</v>
      </c>
      <c r="C9768" s="4" t="s">
        <v>11</v>
      </c>
      <c r="D9768" s="4" t="s">
        <v>13</v>
      </c>
      <c r="E9768" s="4" t="s">
        <v>13</v>
      </c>
      <c r="F9768" s="4" t="s">
        <v>13</v>
      </c>
      <c r="G9768" s="4" t="s">
        <v>11</v>
      </c>
      <c r="H9768" s="4" t="s">
        <v>11</v>
      </c>
    </row>
    <row r="9769" spans="1:9">
      <c r="A9769" t="n">
        <v>98107</v>
      </c>
      <c r="B9769" s="45" t="n">
        <v>60</v>
      </c>
      <c r="C9769" s="7" t="n">
        <v>0</v>
      </c>
      <c r="D9769" s="7" t="n">
        <v>0</v>
      </c>
      <c r="E9769" s="7" t="n">
        <v>25</v>
      </c>
      <c r="F9769" s="7" t="n">
        <v>0</v>
      </c>
      <c r="G9769" s="7" t="n">
        <v>1000</v>
      </c>
      <c r="H9769" s="7" t="n">
        <v>0</v>
      </c>
    </row>
    <row r="9770" spans="1:9">
      <c r="A9770" t="s">
        <v>4</v>
      </c>
      <c r="B9770" s="4" t="s">
        <v>5</v>
      </c>
      <c r="C9770" s="4" t="s">
        <v>11</v>
      </c>
    </row>
    <row r="9771" spans="1:9">
      <c r="A9771" t="n">
        <v>98126</v>
      </c>
      <c r="B9771" s="24" t="n">
        <v>16</v>
      </c>
      <c r="C9771" s="7" t="n">
        <v>500</v>
      </c>
    </row>
    <row r="9772" spans="1:9">
      <c r="A9772" t="s">
        <v>4</v>
      </c>
      <c r="B9772" s="4" t="s">
        <v>5</v>
      </c>
      <c r="C9772" s="4" t="s">
        <v>7</v>
      </c>
      <c r="D9772" s="4" t="s">
        <v>11</v>
      </c>
      <c r="E9772" s="4" t="s">
        <v>8</v>
      </c>
    </row>
    <row r="9773" spans="1:9">
      <c r="A9773" t="n">
        <v>98129</v>
      </c>
      <c r="B9773" s="38" t="n">
        <v>51</v>
      </c>
      <c r="C9773" s="7" t="n">
        <v>4</v>
      </c>
      <c r="D9773" s="7" t="n">
        <v>0</v>
      </c>
      <c r="E9773" s="7" t="s">
        <v>409</v>
      </c>
    </row>
    <row r="9774" spans="1:9">
      <c r="A9774" t="s">
        <v>4</v>
      </c>
      <c r="B9774" s="4" t="s">
        <v>5</v>
      </c>
      <c r="C9774" s="4" t="s">
        <v>11</v>
      </c>
    </row>
    <row r="9775" spans="1:9">
      <c r="A9775" t="n">
        <v>98143</v>
      </c>
      <c r="B9775" s="24" t="n">
        <v>16</v>
      </c>
      <c r="C9775" s="7" t="n">
        <v>0</v>
      </c>
    </row>
    <row r="9776" spans="1:9">
      <c r="A9776" t="s">
        <v>4</v>
      </c>
      <c r="B9776" s="4" t="s">
        <v>5</v>
      </c>
      <c r="C9776" s="4" t="s">
        <v>11</v>
      </c>
      <c r="D9776" s="4" t="s">
        <v>79</v>
      </c>
      <c r="E9776" s="4" t="s">
        <v>7</v>
      </c>
      <c r="F9776" s="4" t="s">
        <v>7</v>
      </c>
    </row>
    <row r="9777" spans="1:8">
      <c r="A9777" t="n">
        <v>98146</v>
      </c>
      <c r="B9777" s="39" t="n">
        <v>26</v>
      </c>
      <c r="C9777" s="7" t="n">
        <v>0</v>
      </c>
      <c r="D9777" s="7" t="s">
        <v>410</v>
      </c>
      <c r="E9777" s="7" t="n">
        <v>2</v>
      </c>
      <c r="F9777" s="7" t="n">
        <v>0</v>
      </c>
    </row>
    <row r="9778" spans="1:8">
      <c r="A9778" t="s">
        <v>4</v>
      </c>
      <c r="B9778" s="4" t="s">
        <v>5</v>
      </c>
    </row>
    <row r="9779" spans="1:8">
      <c r="A9779" t="n">
        <v>98183</v>
      </c>
      <c r="B9779" s="40" t="n">
        <v>28</v>
      </c>
    </row>
    <row r="9780" spans="1:8">
      <c r="A9780" t="s">
        <v>4</v>
      </c>
      <c r="B9780" s="4" t="s">
        <v>5</v>
      </c>
      <c r="C9780" s="4" t="s">
        <v>11</v>
      </c>
      <c r="D9780" s="4" t="s">
        <v>7</v>
      </c>
    </row>
    <row r="9781" spans="1:8">
      <c r="A9781" t="n">
        <v>98184</v>
      </c>
      <c r="B9781" s="44" t="n">
        <v>89</v>
      </c>
      <c r="C9781" s="7" t="n">
        <v>65533</v>
      </c>
      <c r="D9781" s="7" t="n">
        <v>1</v>
      </c>
    </row>
    <row r="9782" spans="1:8">
      <c r="A9782" t="s">
        <v>4</v>
      </c>
      <c r="B9782" s="4" t="s">
        <v>5</v>
      </c>
      <c r="C9782" s="4" t="s">
        <v>7</v>
      </c>
      <c r="D9782" s="4" t="s">
        <v>11</v>
      </c>
      <c r="E9782" s="4" t="s">
        <v>13</v>
      </c>
    </row>
    <row r="9783" spans="1:8">
      <c r="A9783" t="n">
        <v>98188</v>
      </c>
      <c r="B9783" s="17" t="n">
        <v>58</v>
      </c>
      <c r="C9783" s="7" t="n">
        <v>101</v>
      </c>
      <c r="D9783" s="7" t="n">
        <v>500</v>
      </c>
      <c r="E9783" s="7" t="n">
        <v>1</v>
      </c>
    </row>
    <row r="9784" spans="1:8">
      <c r="A9784" t="s">
        <v>4</v>
      </c>
      <c r="B9784" s="4" t="s">
        <v>5</v>
      </c>
      <c r="C9784" s="4" t="s">
        <v>7</v>
      </c>
      <c r="D9784" s="4" t="s">
        <v>11</v>
      </c>
    </row>
    <row r="9785" spans="1:8">
      <c r="A9785" t="n">
        <v>98196</v>
      </c>
      <c r="B9785" s="17" t="n">
        <v>58</v>
      </c>
      <c r="C9785" s="7" t="n">
        <v>254</v>
      </c>
      <c r="D9785" s="7" t="n">
        <v>0</v>
      </c>
    </row>
    <row r="9786" spans="1:8">
      <c r="A9786" t="s">
        <v>4</v>
      </c>
      <c r="B9786" s="4" t="s">
        <v>5</v>
      </c>
      <c r="C9786" s="4" t="s">
        <v>7</v>
      </c>
      <c r="D9786" s="4" t="s">
        <v>7</v>
      </c>
      <c r="E9786" s="4" t="s">
        <v>13</v>
      </c>
      <c r="F9786" s="4" t="s">
        <v>13</v>
      </c>
      <c r="G9786" s="4" t="s">
        <v>13</v>
      </c>
      <c r="H9786" s="4" t="s">
        <v>11</v>
      </c>
    </row>
    <row r="9787" spans="1:8">
      <c r="A9787" t="n">
        <v>98200</v>
      </c>
      <c r="B9787" s="35" t="n">
        <v>45</v>
      </c>
      <c r="C9787" s="7" t="n">
        <v>2</v>
      </c>
      <c r="D9787" s="7" t="n">
        <v>3</v>
      </c>
      <c r="E9787" s="7" t="n">
        <v>-2.04999995231628</v>
      </c>
      <c r="F9787" s="7" t="n">
        <v>0.100000001490116</v>
      </c>
      <c r="G9787" s="7" t="n">
        <v>-11.0600004196167</v>
      </c>
      <c r="H9787" s="7" t="n">
        <v>0</v>
      </c>
    </row>
    <row r="9788" spans="1:8">
      <c r="A9788" t="s">
        <v>4</v>
      </c>
      <c r="B9788" s="4" t="s">
        <v>5</v>
      </c>
      <c r="C9788" s="4" t="s">
        <v>7</v>
      </c>
      <c r="D9788" s="4" t="s">
        <v>7</v>
      </c>
      <c r="E9788" s="4" t="s">
        <v>13</v>
      </c>
      <c r="F9788" s="4" t="s">
        <v>13</v>
      </c>
      <c r="G9788" s="4" t="s">
        <v>13</v>
      </c>
      <c r="H9788" s="4" t="s">
        <v>11</v>
      </c>
      <c r="I9788" s="4" t="s">
        <v>7</v>
      </c>
    </row>
    <row r="9789" spans="1:8">
      <c r="A9789" t="n">
        <v>98217</v>
      </c>
      <c r="B9789" s="35" t="n">
        <v>45</v>
      </c>
      <c r="C9789" s="7" t="n">
        <v>4</v>
      </c>
      <c r="D9789" s="7" t="n">
        <v>3</v>
      </c>
      <c r="E9789" s="7" t="n">
        <v>8.80000019073486</v>
      </c>
      <c r="F9789" s="7" t="n">
        <v>266.540008544922</v>
      </c>
      <c r="G9789" s="7" t="n">
        <v>0</v>
      </c>
      <c r="H9789" s="7" t="n">
        <v>0</v>
      </c>
      <c r="I9789" s="7" t="n">
        <v>0</v>
      </c>
    </row>
    <row r="9790" spans="1:8">
      <c r="A9790" t="s">
        <v>4</v>
      </c>
      <c r="B9790" s="4" t="s">
        <v>5</v>
      </c>
      <c r="C9790" s="4" t="s">
        <v>7</v>
      </c>
      <c r="D9790" s="4" t="s">
        <v>7</v>
      </c>
      <c r="E9790" s="4" t="s">
        <v>13</v>
      </c>
      <c r="F9790" s="4" t="s">
        <v>11</v>
      </c>
    </row>
    <row r="9791" spans="1:8">
      <c r="A9791" t="n">
        <v>98235</v>
      </c>
      <c r="B9791" s="35" t="n">
        <v>45</v>
      </c>
      <c r="C9791" s="7" t="n">
        <v>5</v>
      </c>
      <c r="D9791" s="7" t="n">
        <v>3</v>
      </c>
      <c r="E9791" s="7" t="n">
        <v>1.39999997615814</v>
      </c>
      <c r="F9791" s="7" t="n">
        <v>0</v>
      </c>
    </row>
    <row r="9792" spans="1:8">
      <c r="A9792" t="s">
        <v>4</v>
      </c>
      <c r="B9792" s="4" t="s">
        <v>5</v>
      </c>
      <c r="C9792" s="4" t="s">
        <v>7</v>
      </c>
      <c r="D9792" s="4" t="s">
        <v>7</v>
      </c>
      <c r="E9792" s="4" t="s">
        <v>13</v>
      </c>
      <c r="F9792" s="4" t="s">
        <v>11</v>
      </c>
    </row>
    <row r="9793" spans="1:9">
      <c r="A9793" t="n">
        <v>98244</v>
      </c>
      <c r="B9793" s="35" t="n">
        <v>45</v>
      </c>
      <c r="C9793" s="7" t="n">
        <v>11</v>
      </c>
      <c r="D9793" s="7" t="n">
        <v>3</v>
      </c>
      <c r="E9793" s="7" t="n">
        <v>31.6000003814697</v>
      </c>
      <c r="F9793" s="7" t="n">
        <v>0</v>
      </c>
    </row>
    <row r="9794" spans="1:9">
      <c r="A9794" t="s">
        <v>4</v>
      </c>
      <c r="B9794" s="4" t="s">
        <v>5</v>
      </c>
      <c r="C9794" s="4" t="s">
        <v>7</v>
      </c>
      <c r="D9794" s="4" t="s">
        <v>7</v>
      </c>
      <c r="E9794" s="4" t="s">
        <v>13</v>
      </c>
      <c r="F9794" s="4" t="s">
        <v>13</v>
      </c>
      <c r="G9794" s="4" t="s">
        <v>13</v>
      </c>
      <c r="H9794" s="4" t="s">
        <v>11</v>
      </c>
    </row>
    <row r="9795" spans="1:9">
      <c r="A9795" t="n">
        <v>98253</v>
      </c>
      <c r="B9795" s="35" t="n">
        <v>45</v>
      </c>
      <c r="C9795" s="7" t="n">
        <v>2</v>
      </c>
      <c r="D9795" s="7" t="n">
        <v>3</v>
      </c>
      <c r="E9795" s="7" t="n">
        <v>-2.04999995231628</v>
      </c>
      <c r="F9795" s="7" t="n">
        <v>0.100000001490116</v>
      </c>
      <c r="G9795" s="7" t="n">
        <v>-11.0600004196167</v>
      </c>
      <c r="H9795" s="7" t="n">
        <v>3500</v>
      </c>
    </row>
    <row r="9796" spans="1:9">
      <c r="A9796" t="s">
        <v>4</v>
      </c>
      <c r="B9796" s="4" t="s">
        <v>5</v>
      </c>
      <c r="C9796" s="4" t="s">
        <v>7</v>
      </c>
      <c r="D9796" s="4" t="s">
        <v>7</v>
      </c>
      <c r="E9796" s="4" t="s">
        <v>13</v>
      </c>
      <c r="F9796" s="4" t="s">
        <v>13</v>
      </c>
      <c r="G9796" s="4" t="s">
        <v>13</v>
      </c>
      <c r="H9796" s="4" t="s">
        <v>11</v>
      </c>
      <c r="I9796" s="4" t="s">
        <v>7</v>
      </c>
    </row>
    <row r="9797" spans="1:9">
      <c r="A9797" t="n">
        <v>98270</v>
      </c>
      <c r="B9797" s="35" t="n">
        <v>45</v>
      </c>
      <c r="C9797" s="7" t="n">
        <v>4</v>
      </c>
      <c r="D9797" s="7" t="n">
        <v>3</v>
      </c>
      <c r="E9797" s="7" t="n">
        <v>357.549987792969</v>
      </c>
      <c r="F9797" s="7" t="n">
        <v>254.5</v>
      </c>
      <c r="G9797" s="7" t="n">
        <v>0</v>
      </c>
      <c r="H9797" s="7" t="n">
        <v>3500</v>
      </c>
      <c r="I9797" s="7" t="n">
        <v>1</v>
      </c>
    </row>
    <row r="9798" spans="1:9">
      <c r="A9798" t="s">
        <v>4</v>
      </c>
      <c r="B9798" s="4" t="s">
        <v>5</v>
      </c>
      <c r="C9798" s="4" t="s">
        <v>7</v>
      </c>
      <c r="D9798" s="4" t="s">
        <v>7</v>
      </c>
      <c r="E9798" s="4" t="s">
        <v>13</v>
      </c>
      <c r="F9798" s="4" t="s">
        <v>11</v>
      </c>
    </row>
    <row r="9799" spans="1:9">
      <c r="A9799" t="n">
        <v>98288</v>
      </c>
      <c r="B9799" s="35" t="n">
        <v>45</v>
      </c>
      <c r="C9799" s="7" t="n">
        <v>5</v>
      </c>
      <c r="D9799" s="7" t="n">
        <v>3</v>
      </c>
      <c r="E9799" s="7" t="n">
        <v>1.29999995231628</v>
      </c>
      <c r="F9799" s="7" t="n">
        <v>3500</v>
      </c>
    </row>
    <row r="9800" spans="1:9">
      <c r="A9800" t="s">
        <v>4</v>
      </c>
      <c r="B9800" s="4" t="s">
        <v>5</v>
      </c>
      <c r="C9800" s="4" t="s">
        <v>7</v>
      </c>
      <c r="D9800" s="4" t="s">
        <v>11</v>
      </c>
    </row>
    <row r="9801" spans="1:9">
      <c r="A9801" t="n">
        <v>98297</v>
      </c>
      <c r="B9801" s="17" t="n">
        <v>58</v>
      </c>
      <c r="C9801" s="7" t="n">
        <v>255</v>
      </c>
      <c r="D9801" s="7" t="n">
        <v>0</v>
      </c>
    </row>
    <row r="9802" spans="1:9">
      <c r="A9802" t="s">
        <v>4</v>
      </c>
      <c r="B9802" s="4" t="s">
        <v>5</v>
      </c>
      <c r="C9802" s="4" t="s">
        <v>11</v>
      </c>
    </row>
    <row r="9803" spans="1:9">
      <c r="A9803" t="n">
        <v>98301</v>
      </c>
      <c r="B9803" s="24" t="n">
        <v>16</v>
      </c>
      <c r="C9803" s="7" t="n">
        <v>500</v>
      </c>
    </row>
    <row r="9804" spans="1:9">
      <c r="A9804" t="s">
        <v>4</v>
      </c>
      <c r="B9804" s="4" t="s">
        <v>5</v>
      </c>
      <c r="C9804" s="4" t="s">
        <v>11</v>
      </c>
      <c r="D9804" s="4" t="s">
        <v>13</v>
      </c>
      <c r="E9804" s="4" t="s">
        <v>13</v>
      </c>
      <c r="F9804" s="4" t="s">
        <v>13</v>
      </c>
      <c r="G9804" s="4" t="s">
        <v>11</v>
      </c>
      <c r="H9804" s="4" t="s">
        <v>11</v>
      </c>
    </row>
    <row r="9805" spans="1:9">
      <c r="A9805" t="n">
        <v>98304</v>
      </c>
      <c r="B9805" s="45" t="n">
        <v>60</v>
      </c>
      <c r="C9805" s="7" t="n">
        <v>0</v>
      </c>
      <c r="D9805" s="7" t="n">
        <v>0</v>
      </c>
      <c r="E9805" s="7" t="n">
        <v>0</v>
      </c>
      <c r="F9805" s="7" t="n">
        <v>0</v>
      </c>
      <c r="G9805" s="7" t="n">
        <v>1000</v>
      </c>
      <c r="H9805" s="7" t="n">
        <v>0</v>
      </c>
    </row>
    <row r="9806" spans="1:9">
      <c r="A9806" t="s">
        <v>4</v>
      </c>
      <c r="B9806" s="4" t="s">
        <v>5</v>
      </c>
      <c r="C9806" s="4" t="s">
        <v>7</v>
      </c>
      <c r="D9806" s="4" t="s">
        <v>11</v>
      </c>
      <c r="E9806" s="4" t="s">
        <v>8</v>
      </c>
      <c r="F9806" s="4" t="s">
        <v>8</v>
      </c>
      <c r="G9806" s="4" t="s">
        <v>8</v>
      </c>
      <c r="H9806" s="4" t="s">
        <v>8</v>
      </c>
    </row>
    <row r="9807" spans="1:9">
      <c r="A9807" t="n">
        <v>98323</v>
      </c>
      <c r="B9807" s="38" t="n">
        <v>51</v>
      </c>
      <c r="C9807" s="7" t="n">
        <v>3</v>
      </c>
      <c r="D9807" s="7" t="n">
        <v>0</v>
      </c>
      <c r="E9807" s="7" t="s">
        <v>218</v>
      </c>
      <c r="F9807" s="7" t="s">
        <v>109</v>
      </c>
      <c r="G9807" s="7" t="s">
        <v>86</v>
      </c>
      <c r="H9807" s="7" t="s">
        <v>87</v>
      </c>
    </row>
    <row r="9808" spans="1:9">
      <c r="A9808" t="s">
        <v>4</v>
      </c>
      <c r="B9808" s="4" t="s">
        <v>5</v>
      </c>
      <c r="C9808" s="4" t="s">
        <v>7</v>
      </c>
      <c r="D9808" s="4" t="s">
        <v>11</v>
      </c>
    </row>
    <row r="9809" spans="1:9">
      <c r="A9809" t="n">
        <v>98336</v>
      </c>
      <c r="B9809" s="35" t="n">
        <v>45</v>
      </c>
      <c r="C9809" s="7" t="n">
        <v>7</v>
      </c>
      <c r="D9809" s="7" t="n">
        <v>255</v>
      </c>
    </row>
    <row r="9810" spans="1:9">
      <c r="A9810" t="s">
        <v>4</v>
      </c>
      <c r="B9810" s="4" t="s">
        <v>5</v>
      </c>
      <c r="C9810" s="4" t="s">
        <v>8</v>
      </c>
      <c r="D9810" s="4" t="s">
        <v>8</v>
      </c>
    </row>
    <row r="9811" spans="1:9">
      <c r="A9811" t="n">
        <v>98340</v>
      </c>
      <c r="B9811" s="46" t="n">
        <v>70</v>
      </c>
      <c r="C9811" s="7" t="s">
        <v>112</v>
      </c>
      <c r="D9811" s="7" t="s">
        <v>113</v>
      </c>
    </row>
    <row r="9812" spans="1:9">
      <c r="A9812" t="s">
        <v>4</v>
      </c>
      <c r="B9812" s="4" t="s">
        <v>5</v>
      </c>
      <c r="C9812" s="4" t="s">
        <v>11</v>
      </c>
    </row>
    <row r="9813" spans="1:9">
      <c r="A9813" t="n">
        <v>98354</v>
      </c>
      <c r="B9813" s="24" t="n">
        <v>16</v>
      </c>
      <c r="C9813" s="7" t="n">
        <v>500</v>
      </c>
    </row>
    <row r="9814" spans="1:9">
      <c r="A9814" t="s">
        <v>4</v>
      </c>
      <c r="B9814" s="4" t="s">
        <v>5</v>
      </c>
      <c r="C9814" s="4" t="s">
        <v>7</v>
      </c>
      <c r="D9814" s="4" t="s">
        <v>11</v>
      </c>
      <c r="E9814" s="4" t="s">
        <v>11</v>
      </c>
      <c r="F9814" s="4" t="s">
        <v>7</v>
      </c>
    </row>
    <row r="9815" spans="1:9">
      <c r="A9815" t="n">
        <v>98357</v>
      </c>
      <c r="B9815" s="43" t="n">
        <v>25</v>
      </c>
      <c r="C9815" s="7" t="n">
        <v>1</v>
      </c>
      <c r="D9815" s="7" t="n">
        <v>160</v>
      </c>
      <c r="E9815" s="7" t="n">
        <v>350</v>
      </c>
      <c r="F9815" s="7" t="n">
        <v>1</v>
      </c>
    </row>
    <row r="9816" spans="1:9">
      <c r="A9816" t="s">
        <v>4</v>
      </c>
      <c r="B9816" s="4" t="s">
        <v>5</v>
      </c>
      <c r="C9816" s="4" t="s">
        <v>8</v>
      </c>
      <c r="D9816" s="4" t="s">
        <v>11</v>
      </c>
    </row>
    <row r="9817" spans="1:9">
      <c r="A9817" t="n">
        <v>98364</v>
      </c>
      <c r="B9817" s="47" t="n">
        <v>29</v>
      </c>
      <c r="C9817" s="7" t="s">
        <v>411</v>
      </c>
      <c r="D9817" s="7" t="n">
        <v>65533</v>
      </c>
    </row>
    <row r="9818" spans="1:9">
      <c r="A9818" t="s">
        <v>4</v>
      </c>
      <c r="B9818" s="4" t="s">
        <v>5</v>
      </c>
      <c r="C9818" s="4" t="s">
        <v>7</v>
      </c>
      <c r="D9818" s="4" t="s">
        <v>11</v>
      </c>
      <c r="E9818" s="4" t="s">
        <v>8</v>
      </c>
    </row>
    <row r="9819" spans="1:9">
      <c r="A9819" t="n">
        <v>98373</v>
      </c>
      <c r="B9819" s="38" t="n">
        <v>51</v>
      </c>
      <c r="C9819" s="7" t="n">
        <v>4</v>
      </c>
      <c r="D9819" s="7" t="n">
        <v>15</v>
      </c>
      <c r="E9819" s="7" t="s">
        <v>242</v>
      </c>
    </row>
    <row r="9820" spans="1:9">
      <c r="A9820" t="s">
        <v>4</v>
      </c>
      <c r="B9820" s="4" t="s">
        <v>5</v>
      </c>
      <c r="C9820" s="4" t="s">
        <v>11</v>
      </c>
    </row>
    <row r="9821" spans="1:9">
      <c r="A9821" t="n">
        <v>98386</v>
      </c>
      <c r="B9821" s="24" t="n">
        <v>16</v>
      </c>
      <c r="C9821" s="7" t="n">
        <v>0</v>
      </c>
    </row>
    <row r="9822" spans="1:9">
      <c r="A9822" t="s">
        <v>4</v>
      </c>
      <c r="B9822" s="4" t="s">
        <v>5</v>
      </c>
      <c r="C9822" s="4" t="s">
        <v>11</v>
      </c>
      <c r="D9822" s="4" t="s">
        <v>7</v>
      </c>
      <c r="E9822" s="4" t="s">
        <v>14</v>
      </c>
      <c r="F9822" s="4" t="s">
        <v>79</v>
      </c>
      <c r="G9822" s="4" t="s">
        <v>7</v>
      </c>
      <c r="H9822" s="4" t="s">
        <v>7</v>
      </c>
    </row>
    <row r="9823" spans="1:9">
      <c r="A9823" t="n">
        <v>98389</v>
      </c>
      <c r="B9823" s="39" t="n">
        <v>26</v>
      </c>
      <c r="C9823" s="7" t="n">
        <v>15</v>
      </c>
      <c r="D9823" s="7" t="n">
        <v>17</v>
      </c>
      <c r="E9823" s="7" t="n">
        <v>15356</v>
      </c>
      <c r="F9823" s="7" t="s">
        <v>799</v>
      </c>
      <c r="G9823" s="7" t="n">
        <v>2</v>
      </c>
      <c r="H9823" s="7" t="n">
        <v>0</v>
      </c>
    </row>
    <row r="9824" spans="1:9">
      <c r="A9824" t="s">
        <v>4</v>
      </c>
      <c r="B9824" s="4" t="s">
        <v>5</v>
      </c>
    </row>
    <row r="9825" spans="1:8">
      <c r="A9825" t="n">
        <v>98410</v>
      </c>
      <c r="B9825" s="40" t="n">
        <v>28</v>
      </c>
    </row>
    <row r="9826" spans="1:8">
      <c r="A9826" t="s">
        <v>4</v>
      </c>
      <c r="B9826" s="4" t="s">
        <v>5</v>
      </c>
      <c r="C9826" s="4" t="s">
        <v>8</v>
      </c>
      <c r="D9826" s="4" t="s">
        <v>11</v>
      </c>
    </row>
    <row r="9827" spans="1:8">
      <c r="A9827" t="n">
        <v>98411</v>
      </c>
      <c r="B9827" s="47" t="n">
        <v>29</v>
      </c>
      <c r="C9827" s="7" t="s">
        <v>17</v>
      </c>
      <c r="D9827" s="7" t="n">
        <v>65533</v>
      </c>
    </row>
    <row r="9828" spans="1:8">
      <c r="A9828" t="s">
        <v>4</v>
      </c>
      <c r="B9828" s="4" t="s">
        <v>5</v>
      </c>
      <c r="C9828" s="4" t="s">
        <v>7</v>
      </c>
      <c r="D9828" s="4" t="s">
        <v>11</v>
      </c>
      <c r="E9828" s="4" t="s">
        <v>11</v>
      </c>
      <c r="F9828" s="4" t="s">
        <v>7</v>
      </c>
    </row>
    <row r="9829" spans="1:8">
      <c r="A9829" t="n">
        <v>98415</v>
      </c>
      <c r="B9829" s="43" t="n">
        <v>25</v>
      </c>
      <c r="C9829" s="7" t="n">
        <v>1</v>
      </c>
      <c r="D9829" s="7" t="n">
        <v>65535</v>
      </c>
      <c r="E9829" s="7" t="n">
        <v>65535</v>
      </c>
      <c r="F9829" s="7" t="n">
        <v>0</v>
      </c>
    </row>
    <row r="9830" spans="1:8">
      <c r="A9830" t="s">
        <v>4</v>
      </c>
      <c r="B9830" s="4" t="s">
        <v>5</v>
      </c>
      <c r="C9830" s="4" t="s">
        <v>7</v>
      </c>
      <c r="D9830" s="4" t="s">
        <v>11</v>
      </c>
      <c r="E9830" s="4" t="s">
        <v>8</v>
      </c>
      <c r="F9830" s="4" t="s">
        <v>8</v>
      </c>
      <c r="G9830" s="4" t="s">
        <v>8</v>
      </c>
      <c r="H9830" s="4" t="s">
        <v>8</v>
      </c>
    </row>
    <row r="9831" spans="1:8">
      <c r="A9831" t="n">
        <v>98422</v>
      </c>
      <c r="B9831" s="38" t="n">
        <v>51</v>
      </c>
      <c r="C9831" s="7" t="n">
        <v>3</v>
      </c>
      <c r="D9831" s="7" t="n">
        <v>0</v>
      </c>
      <c r="E9831" s="7" t="s">
        <v>117</v>
      </c>
      <c r="F9831" s="7" t="s">
        <v>87</v>
      </c>
      <c r="G9831" s="7" t="s">
        <v>86</v>
      </c>
      <c r="H9831" s="7" t="s">
        <v>87</v>
      </c>
    </row>
    <row r="9832" spans="1:8">
      <c r="A9832" t="s">
        <v>4</v>
      </c>
      <c r="B9832" s="4" t="s">
        <v>5</v>
      </c>
      <c r="C9832" s="4" t="s">
        <v>11</v>
      </c>
      <c r="D9832" s="4" t="s">
        <v>7</v>
      </c>
      <c r="E9832" s="4" t="s">
        <v>13</v>
      </c>
      <c r="F9832" s="4" t="s">
        <v>11</v>
      </c>
    </row>
    <row r="9833" spans="1:8">
      <c r="A9833" t="n">
        <v>98435</v>
      </c>
      <c r="B9833" s="41" t="n">
        <v>59</v>
      </c>
      <c r="C9833" s="7" t="n">
        <v>0</v>
      </c>
      <c r="D9833" s="7" t="n">
        <v>1</v>
      </c>
      <c r="E9833" s="7" t="n">
        <v>0.150000005960464</v>
      </c>
      <c r="F9833" s="7" t="n">
        <v>0</v>
      </c>
    </row>
    <row r="9834" spans="1:8">
      <c r="A9834" t="s">
        <v>4</v>
      </c>
      <c r="B9834" s="4" t="s">
        <v>5</v>
      </c>
      <c r="C9834" s="4" t="s">
        <v>11</v>
      </c>
    </row>
    <row r="9835" spans="1:8">
      <c r="A9835" t="n">
        <v>98445</v>
      </c>
      <c r="B9835" s="24" t="n">
        <v>16</v>
      </c>
      <c r="C9835" s="7" t="n">
        <v>1000</v>
      </c>
    </row>
    <row r="9836" spans="1:8">
      <c r="A9836" t="s">
        <v>4</v>
      </c>
      <c r="B9836" s="4" t="s">
        <v>5</v>
      </c>
      <c r="C9836" s="4" t="s">
        <v>11</v>
      </c>
      <c r="D9836" s="4" t="s">
        <v>13</v>
      </c>
      <c r="E9836" s="4" t="s">
        <v>13</v>
      </c>
      <c r="F9836" s="4" t="s">
        <v>13</v>
      </c>
      <c r="G9836" s="4" t="s">
        <v>11</v>
      </c>
      <c r="H9836" s="4" t="s">
        <v>11</v>
      </c>
    </row>
    <row r="9837" spans="1:8">
      <c r="A9837" t="n">
        <v>98448</v>
      </c>
      <c r="B9837" s="45" t="n">
        <v>60</v>
      </c>
      <c r="C9837" s="7" t="n">
        <v>0</v>
      </c>
      <c r="D9837" s="7" t="n">
        <v>-45</v>
      </c>
      <c r="E9837" s="7" t="n">
        <v>0</v>
      </c>
      <c r="F9837" s="7" t="n">
        <v>0</v>
      </c>
      <c r="G9837" s="7" t="n">
        <v>1000</v>
      </c>
      <c r="H9837" s="7" t="n">
        <v>0</v>
      </c>
    </row>
    <row r="9838" spans="1:8">
      <c r="A9838" t="s">
        <v>4</v>
      </c>
      <c r="B9838" s="4" t="s">
        <v>5</v>
      </c>
      <c r="C9838" s="4" t="s">
        <v>11</v>
      </c>
    </row>
    <row r="9839" spans="1:8">
      <c r="A9839" t="n">
        <v>98467</v>
      </c>
      <c r="B9839" s="24" t="n">
        <v>16</v>
      </c>
      <c r="C9839" s="7" t="n">
        <v>1000</v>
      </c>
    </row>
    <row r="9840" spans="1:8">
      <c r="A9840" t="s">
        <v>4</v>
      </c>
      <c r="B9840" s="4" t="s">
        <v>5</v>
      </c>
      <c r="C9840" s="4" t="s">
        <v>7</v>
      </c>
      <c r="D9840" s="4" t="s">
        <v>7</v>
      </c>
    </row>
    <row r="9841" spans="1:8">
      <c r="A9841" t="n">
        <v>98470</v>
      </c>
      <c r="B9841" s="36" t="n">
        <v>49</v>
      </c>
      <c r="C9841" s="7" t="n">
        <v>2</v>
      </c>
      <c r="D9841" s="7" t="n">
        <v>0</v>
      </c>
    </row>
    <row r="9842" spans="1:8">
      <c r="A9842" t="s">
        <v>4</v>
      </c>
      <c r="B9842" s="4" t="s">
        <v>5</v>
      </c>
      <c r="C9842" s="4" t="s">
        <v>7</v>
      </c>
      <c r="D9842" s="4" t="s">
        <v>11</v>
      </c>
      <c r="E9842" s="4" t="s">
        <v>14</v>
      </c>
      <c r="F9842" s="4" t="s">
        <v>11</v>
      </c>
      <c r="G9842" s="4" t="s">
        <v>14</v>
      </c>
      <c r="H9842" s="4" t="s">
        <v>7</v>
      </c>
    </row>
    <row r="9843" spans="1:8">
      <c r="A9843" t="n">
        <v>98473</v>
      </c>
      <c r="B9843" s="36" t="n">
        <v>49</v>
      </c>
      <c r="C9843" s="7" t="n">
        <v>0</v>
      </c>
      <c r="D9843" s="7" t="n">
        <v>551</v>
      </c>
      <c r="E9843" s="7" t="n">
        <v>1065353216</v>
      </c>
      <c r="F9843" s="7" t="n">
        <v>0</v>
      </c>
      <c r="G9843" s="7" t="n">
        <v>0</v>
      </c>
      <c r="H9843" s="7" t="n">
        <v>0</v>
      </c>
    </row>
    <row r="9844" spans="1:8">
      <c r="A9844" t="s">
        <v>4</v>
      </c>
      <c r="B9844" s="4" t="s">
        <v>5</v>
      </c>
      <c r="C9844" s="4" t="s">
        <v>7</v>
      </c>
      <c r="D9844" s="4" t="s">
        <v>11</v>
      </c>
      <c r="E9844" s="4" t="s">
        <v>13</v>
      </c>
    </row>
    <row r="9845" spans="1:8">
      <c r="A9845" t="n">
        <v>98488</v>
      </c>
      <c r="B9845" s="17" t="n">
        <v>58</v>
      </c>
      <c r="C9845" s="7" t="n">
        <v>101</v>
      </c>
      <c r="D9845" s="7" t="n">
        <v>500</v>
      </c>
      <c r="E9845" s="7" t="n">
        <v>1</v>
      </c>
    </row>
    <row r="9846" spans="1:8">
      <c r="A9846" t="s">
        <v>4</v>
      </c>
      <c r="B9846" s="4" t="s">
        <v>5</v>
      </c>
      <c r="C9846" s="4" t="s">
        <v>7</v>
      </c>
      <c r="D9846" s="4" t="s">
        <v>11</v>
      </c>
    </row>
    <row r="9847" spans="1:8">
      <c r="A9847" t="n">
        <v>98496</v>
      </c>
      <c r="B9847" s="17" t="n">
        <v>58</v>
      </c>
      <c r="C9847" s="7" t="n">
        <v>254</v>
      </c>
      <c r="D9847" s="7" t="n">
        <v>0</v>
      </c>
    </row>
    <row r="9848" spans="1:8">
      <c r="A9848" t="s">
        <v>4</v>
      </c>
      <c r="B9848" s="4" t="s">
        <v>5</v>
      </c>
      <c r="C9848" s="4" t="s">
        <v>11</v>
      </c>
      <c r="D9848" s="4" t="s">
        <v>13</v>
      </c>
      <c r="E9848" s="4" t="s">
        <v>13</v>
      </c>
      <c r="F9848" s="4" t="s">
        <v>13</v>
      </c>
      <c r="G9848" s="4" t="s">
        <v>11</v>
      </c>
      <c r="H9848" s="4" t="s">
        <v>11</v>
      </c>
    </row>
    <row r="9849" spans="1:8">
      <c r="A9849" t="n">
        <v>98500</v>
      </c>
      <c r="B9849" s="45" t="n">
        <v>60</v>
      </c>
      <c r="C9849" s="7" t="n">
        <v>0</v>
      </c>
      <c r="D9849" s="7" t="n">
        <v>0</v>
      </c>
      <c r="E9849" s="7" t="n">
        <v>0</v>
      </c>
      <c r="F9849" s="7" t="n">
        <v>0</v>
      </c>
      <c r="G9849" s="7" t="n">
        <v>0</v>
      </c>
      <c r="H9849" s="7" t="n">
        <v>0</v>
      </c>
    </row>
    <row r="9850" spans="1:8">
      <c r="A9850" t="s">
        <v>4</v>
      </c>
      <c r="B9850" s="4" t="s">
        <v>5</v>
      </c>
      <c r="C9850" s="4" t="s">
        <v>7</v>
      </c>
      <c r="D9850" s="4" t="s">
        <v>7</v>
      </c>
      <c r="E9850" s="4" t="s">
        <v>13</v>
      </c>
      <c r="F9850" s="4" t="s">
        <v>13</v>
      </c>
      <c r="G9850" s="4" t="s">
        <v>13</v>
      </c>
      <c r="H9850" s="4" t="s">
        <v>11</v>
      </c>
    </row>
    <row r="9851" spans="1:8">
      <c r="A9851" t="n">
        <v>98519</v>
      </c>
      <c r="B9851" s="35" t="n">
        <v>45</v>
      </c>
      <c r="C9851" s="7" t="n">
        <v>2</v>
      </c>
      <c r="D9851" s="7" t="n">
        <v>3</v>
      </c>
      <c r="E9851" s="7" t="n">
        <v>5.98999977111816</v>
      </c>
      <c r="F9851" s="7" t="n">
        <v>0.579999983310699</v>
      </c>
      <c r="G9851" s="7" t="n">
        <v>-1.54999995231628</v>
      </c>
      <c r="H9851" s="7" t="n">
        <v>0</v>
      </c>
    </row>
    <row r="9852" spans="1:8">
      <c r="A9852" t="s">
        <v>4</v>
      </c>
      <c r="B9852" s="4" t="s">
        <v>5</v>
      </c>
      <c r="C9852" s="4" t="s">
        <v>7</v>
      </c>
      <c r="D9852" s="4" t="s">
        <v>7</v>
      </c>
      <c r="E9852" s="4" t="s">
        <v>13</v>
      </c>
      <c r="F9852" s="4" t="s">
        <v>13</v>
      </c>
      <c r="G9852" s="4" t="s">
        <v>13</v>
      </c>
      <c r="H9852" s="4" t="s">
        <v>11</v>
      </c>
      <c r="I9852" s="4" t="s">
        <v>7</v>
      </c>
    </row>
    <row r="9853" spans="1:8">
      <c r="A9853" t="n">
        <v>98536</v>
      </c>
      <c r="B9853" s="35" t="n">
        <v>45</v>
      </c>
      <c r="C9853" s="7" t="n">
        <v>4</v>
      </c>
      <c r="D9853" s="7" t="n">
        <v>3</v>
      </c>
      <c r="E9853" s="7" t="n">
        <v>11.6800003051758</v>
      </c>
      <c r="F9853" s="7" t="n">
        <v>142.350006103516</v>
      </c>
      <c r="G9853" s="7" t="n">
        <v>0</v>
      </c>
      <c r="H9853" s="7" t="n">
        <v>0</v>
      </c>
      <c r="I9853" s="7" t="n">
        <v>0</v>
      </c>
    </row>
    <row r="9854" spans="1:8">
      <c r="A9854" t="s">
        <v>4</v>
      </c>
      <c r="B9854" s="4" t="s">
        <v>5</v>
      </c>
      <c r="C9854" s="4" t="s">
        <v>7</v>
      </c>
      <c r="D9854" s="4" t="s">
        <v>7</v>
      </c>
      <c r="E9854" s="4" t="s">
        <v>13</v>
      </c>
      <c r="F9854" s="4" t="s">
        <v>11</v>
      </c>
    </row>
    <row r="9855" spans="1:8">
      <c r="A9855" t="n">
        <v>98554</v>
      </c>
      <c r="B9855" s="35" t="n">
        <v>45</v>
      </c>
      <c r="C9855" s="7" t="n">
        <v>5</v>
      </c>
      <c r="D9855" s="7" t="n">
        <v>3</v>
      </c>
      <c r="E9855" s="7" t="n">
        <v>1.60000002384186</v>
      </c>
      <c r="F9855" s="7" t="n">
        <v>0</v>
      </c>
    </row>
    <row r="9856" spans="1:8">
      <c r="A9856" t="s">
        <v>4</v>
      </c>
      <c r="B9856" s="4" t="s">
        <v>5</v>
      </c>
      <c r="C9856" s="4" t="s">
        <v>7</v>
      </c>
      <c r="D9856" s="4" t="s">
        <v>7</v>
      </c>
      <c r="E9856" s="4" t="s">
        <v>13</v>
      </c>
      <c r="F9856" s="4" t="s">
        <v>11</v>
      </c>
    </row>
    <row r="9857" spans="1:9">
      <c r="A9857" t="n">
        <v>98563</v>
      </c>
      <c r="B9857" s="35" t="n">
        <v>45</v>
      </c>
      <c r="C9857" s="7" t="n">
        <v>11</v>
      </c>
      <c r="D9857" s="7" t="n">
        <v>3</v>
      </c>
      <c r="E9857" s="7" t="n">
        <v>34.5</v>
      </c>
      <c r="F9857" s="7" t="n">
        <v>0</v>
      </c>
    </row>
    <row r="9858" spans="1:9">
      <c r="A9858" t="s">
        <v>4</v>
      </c>
      <c r="B9858" s="4" t="s">
        <v>5</v>
      </c>
      <c r="C9858" s="4" t="s">
        <v>7</v>
      </c>
      <c r="D9858" s="4" t="s">
        <v>7</v>
      </c>
      <c r="E9858" s="4" t="s">
        <v>13</v>
      </c>
      <c r="F9858" s="4" t="s">
        <v>13</v>
      </c>
      <c r="G9858" s="4" t="s">
        <v>13</v>
      </c>
      <c r="H9858" s="4" t="s">
        <v>11</v>
      </c>
    </row>
    <row r="9859" spans="1:9">
      <c r="A9859" t="n">
        <v>98572</v>
      </c>
      <c r="B9859" s="35" t="n">
        <v>45</v>
      </c>
      <c r="C9859" s="7" t="n">
        <v>2</v>
      </c>
      <c r="D9859" s="7" t="n">
        <v>3</v>
      </c>
      <c r="E9859" s="7" t="n">
        <v>6.13000011444092</v>
      </c>
      <c r="F9859" s="7" t="n">
        <v>1.53999996185303</v>
      </c>
      <c r="G9859" s="7" t="n">
        <v>-1.54999995231628</v>
      </c>
      <c r="H9859" s="7" t="n">
        <v>6000</v>
      </c>
    </row>
    <row r="9860" spans="1:9">
      <c r="A9860" t="s">
        <v>4</v>
      </c>
      <c r="B9860" s="4" t="s">
        <v>5</v>
      </c>
      <c r="C9860" s="4" t="s">
        <v>7</v>
      </c>
      <c r="D9860" s="4" t="s">
        <v>7</v>
      </c>
      <c r="E9860" s="4" t="s">
        <v>13</v>
      </c>
      <c r="F9860" s="4" t="s">
        <v>13</v>
      </c>
      <c r="G9860" s="4" t="s">
        <v>13</v>
      </c>
      <c r="H9860" s="4" t="s">
        <v>11</v>
      </c>
      <c r="I9860" s="4" t="s">
        <v>7</v>
      </c>
    </row>
    <row r="9861" spans="1:9">
      <c r="A9861" t="n">
        <v>98589</v>
      </c>
      <c r="B9861" s="35" t="n">
        <v>45</v>
      </c>
      <c r="C9861" s="7" t="n">
        <v>4</v>
      </c>
      <c r="D9861" s="7" t="n">
        <v>3</v>
      </c>
      <c r="E9861" s="7" t="n">
        <v>10.710000038147</v>
      </c>
      <c r="F9861" s="7" t="n">
        <v>204.830001831055</v>
      </c>
      <c r="G9861" s="7" t="n">
        <v>0</v>
      </c>
      <c r="H9861" s="7" t="n">
        <v>6000</v>
      </c>
      <c r="I9861" s="7" t="n">
        <v>1</v>
      </c>
    </row>
    <row r="9862" spans="1:9">
      <c r="A9862" t="s">
        <v>4</v>
      </c>
      <c r="B9862" s="4" t="s">
        <v>5</v>
      </c>
      <c r="C9862" s="4" t="s">
        <v>7</v>
      </c>
      <c r="D9862" s="4" t="s">
        <v>7</v>
      </c>
      <c r="E9862" s="4" t="s">
        <v>13</v>
      </c>
      <c r="F9862" s="4" t="s">
        <v>11</v>
      </c>
    </row>
    <row r="9863" spans="1:9">
      <c r="A9863" t="n">
        <v>98607</v>
      </c>
      <c r="B9863" s="35" t="n">
        <v>45</v>
      </c>
      <c r="C9863" s="7" t="n">
        <v>5</v>
      </c>
      <c r="D9863" s="7" t="n">
        <v>3</v>
      </c>
      <c r="E9863" s="7" t="n">
        <v>1.20000004768372</v>
      </c>
      <c r="F9863" s="7" t="n">
        <v>6000</v>
      </c>
    </row>
    <row r="9864" spans="1:9">
      <c r="A9864" t="s">
        <v>4</v>
      </c>
      <c r="B9864" s="4" t="s">
        <v>5</v>
      </c>
      <c r="C9864" s="4" t="s">
        <v>7</v>
      </c>
      <c r="D9864" s="4" t="s">
        <v>11</v>
      </c>
      <c r="E9864" s="4" t="s">
        <v>8</v>
      </c>
      <c r="F9864" s="4" t="s">
        <v>8</v>
      </c>
      <c r="G9864" s="4" t="s">
        <v>8</v>
      </c>
      <c r="H9864" s="4" t="s">
        <v>8</v>
      </c>
    </row>
    <row r="9865" spans="1:9">
      <c r="A9865" t="n">
        <v>98616</v>
      </c>
      <c r="B9865" s="38" t="n">
        <v>51</v>
      </c>
      <c r="C9865" s="7" t="n">
        <v>3</v>
      </c>
      <c r="D9865" s="7" t="n">
        <v>15</v>
      </c>
      <c r="E9865" s="7" t="s">
        <v>276</v>
      </c>
      <c r="F9865" s="7" t="s">
        <v>87</v>
      </c>
      <c r="G9865" s="7" t="s">
        <v>86</v>
      </c>
      <c r="H9865" s="7" t="s">
        <v>87</v>
      </c>
    </row>
    <row r="9866" spans="1:9">
      <c r="A9866" t="s">
        <v>4</v>
      </c>
      <c r="B9866" s="4" t="s">
        <v>5</v>
      </c>
      <c r="C9866" s="4" t="s">
        <v>11</v>
      </c>
      <c r="D9866" s="4" t="s">
        <v>11</v>
      </c>
      <c r="E9866" s="4" t="s">
        <v>13</v>
      </c>
      <c r="F9866" s="4" t="s">
        <v>13</v>
      </c>
      <c r="G9866" s="4" t="s">
        <v>13</v>
      </c>
      <c r="H9866" s="4" t="s">
        <v>13</v>
      </c>
      <c r="I9866" s="4" t="s">
        <v>7</v>
      </c>
      <c r="J9866" s="4" t="s">
        <v>11</v>
      </c>
    </row>
    <row r="9867" spans="1:9">
      <c r="A9867" t="n">
        <v>98629</v>
      </c>
      <c r="B9867" s="50" t="n">
        <v>55</v>
      </c>
      <c r="C9867" s="7" t="n">
        <v>15</v>
      </c>
      <c r="D9867" s="7" t="n">
        <v>65533</v>
      </c>
      <c r="E9867" s="7" t="n">
        <v>6.13000011444092</v>
      </c>
      <c r="F9867" s="7" t="n">
        <v>0.159999996423721</v>
      </c>
      <c r="G9867" s="7" t="n">
        <v>-1.5</v>
      </c>
      <c r="H9867" s="7" t="n">
        <v>1.20000004768372</v>
      </c>
      <c r="I9867" s="7" t="n">
        <v>1</v>
      </c>
      <c r="J9867" s="7" t="n">
        <v>0</v>
      </c>
    </row>
    <row r="9868" spans="1:9">
      <c r="A9868" t="s">
        <v>4</v>
      </c>
      <c r="B9868" s="4" t="s">
        <v>5</v>
      </c>
      <c r="C9868" s="4" t="s">
        <v>7</v>
      </c>
      <c r="D9868" s="4" t="s">
        <v>11</v>
      </c>
    </row>
    <row r="9869" spans="1:9">
      <c r="A9869" t="n">
        <v>98653</v>
      </c>
      <c r="B9869" s="17" t="n">
        <v>58</v>
      </c>
      <c r="C9869" s="7" t="n">
        <v>255</v>
      </c>
      <c r="D9869" s="7" t="n">
        <v>0</v>
      </c>
    </row>
    <row r="9870" spans="1:9">
      <c r="A9870" t="s">
        <v>4</v>
      </c>
      <c r="B9870" s="4" t="s">
        <v>5</v>
      </c>
      <c r="C9870" s="4" t="s">
        <v>11</v>
      </c>
      <c r="D9870" s="4" t="s">
        <v>7</v>
      </c>
    </row>
    <row r="9871" spans="1:9">
      <c r="A9871" t="n">
        <v>98657</v>
      </c>
      <c r="B9871" s="51" t="n">
        <v>56</v>
      </c>
      <c r="C9871" s="7" t="n">
        <v>15</v>
      </c>
      <c r="D9871" s="7" t="n">
        <v>0</v>
      </c>
    </row>
    <row r="9872" spans="1:9">
      <c r="A9872" t="s">
        <v>4</v>
      </c>
      <c r="B9872" s="4" t="s">
        <v>5</v>
      </c>
      <c r="C9872" s="4" t="s">
        <v>11</v>
      </c>
      <c r="D9872" s="4" t="s">
        <v>13</v>
      </c>
      <c r="E9872" s="4" t="s">
        <v>13</v>
      </c>
      <c r="F9872" s="4" t="s">
        <v>7</v>
      </c>
    </row>
    <row r="9873" spans="1:10">
      <c r="A9873" t="n">
        <v>98661</v>
      </c>
      <c r="B9873" s="55" t="n">
        <v>52</v>
      </c>
      <c r="C9873" s="7" t="n">
        <v>15</v>
      </c>
      <c r="D9873" s="7" t="n">
        <v>220</v>
      </c>
      <c r="E9873" s="7" t="n">
        <v>5</v>
      </c>
      <c r="F9873" s="7" t="n">
        <v>0</v>
      </c>
    </row>
    <row r="9874" spans="1:10">
      <c r="A9874" t="s">
        <v>4</v>
      </c>
      <c r="B9874" s="4" t="s">
        <v>5</v>
      </c>
      <c r="C9874" s="4" t="s">
        <v>11</v>
      </c>
    </row>
    <row r="9875" spans="1:10">
      <c r="A9875" t="n">
        <v>98673</v>
      </c>
      <c r="B9875" s="53" t="n">
        <v>54</v>
      </c>
      <c r="C9875" s="7" t="n">
        <v>15</v>
      </c>
    </row>
    <row r="9876" spans="1:10">
      <c r="A9876" t="s">
        <v>4</v>
      </c>
      <c r="B9876" s="4" t="s">
        <v>5</v>
      </c>
      <c r="C9876" s="4" t="s">
        <v>7</v>
      </c>
      <c r="D9876" s="4" t="s">
        <v>11</v>
      </c>
    </row>
    <row r="9877" spans="1:10">
      <c r="A9877" t="n">
        <v>98676</v>
      </c>
      <c r="B9877" s="35" t="n">
        <v>45</v>
      </c>
      <c r="C9877" s="7" t="n">
        <v>7</v>
      </c>
      <c r="D9877" s="7" t="n">
        <v>255</v>
      </c>
    </row>
    <row r="9878" spans="1:10">
      <c r="A9878" t="s">
        <v>4</v>
      </c>
      <c r="B9878" s="4" t="s">
        <v>5</v>
      </c>
      <c r="C9878" s="4" t="s">
        <v>11</v>
      </c>
    </row>
    <row r="9879" spans="1:10">
      <c r="A9879" t="n">
        <v>98680</v>
      </c>
      <c r="B9879" s="24" t="n">
        <v>16</v>
      </c>
      <c r="C9879" s="7" t="n">
        <v>300</v>
      </c>
    </row>
    <row r="9880" spans="1:10">
      <c r="A9880" t="s">
        <v>4</v>
      </c>
      <c r="B9880" s="4" t="s">
        <v>5</v>
      </c>
      <c r="C9880" s="4" t="s">
        <v>7</v>
      </c>
      <c r="D9880" s="4" t="s">
        <v>13</v>
      </c>
      <c r="E9880" s="4" t="s">
        <v>13</v>
      </c>
      <c r="F9880" s="4" t="s">
        <v>13</v>
      </c>
    </row>
    <row r="9881" spans="1:10">
      <c r="A9881" t="n">
        <v>98683</v>
      </c>
      <c r="B9881" s="35" t="n">
        <v>45</v>
      </c>
      <c r="C9881" s="7" t="n">
        <v>9</v>
      </c>
      <c r="D9881" s="7" t="n">
        <v>0.0199999995529652</v>
      </c>
      <c r="E9881" s="7" t="n">
        <v>0.0199999995529652</v>
      </c>
      <c r="F9881" s="7" t="n">
        <v>0.5</v>
      </c>
    </row>
    <row r="9882" spans="1:10">
      <c r="A9882" t="s">
        <v>4</v>
      </c>
      <c r="B9882" s="4" t="s">
        <v>5</v>
      </c>
      <c r="C9882" s="4" t="s">
        <v>7</v>
      </c>
      <c r="D9882" s="4" t="s">
        <v>11</v>
      </c>
      <c r="E9882" s="4" t="s">
        <v>11</v>
      </c>
      <c r="F9882" s="4" t="s">
        <v>7</v>
      </c>
    </row>
    <row r="9883" spans="1:10">
      <c r="A9883" t="n">
        <v>98697</v>
      </c>
      <c r="B9883" s="43" t="n">
        <v>25</v>
      </c>
      <c r="C9883" s="7" t="n">
        <v>1</v>
      </c>
      <c r="D9883" s="7" t="n">
        <v>60</v>
      </c>
      <c r="E9883" s="7" t="n">
        <v>640</v>
      </c>
      <c r="F9883" s="7" t="n">
        <v>2</v>
      </c>
    </row>
    <row r="9884" spans="1:10">
      <c r="A9884" t="s">
        <v>4</v>
      </c>
      <c r="B9884" s="4" t="s">
        <v>5</v>
      </c>
      <c r="C9884" s="4" t="s">
        <v>7</v>
      </c>
      <c r="D9884" s="4" t="s">
        <v>11</v>
      </c>
      <c r="E9884" s="4" t="s">
        <v>8</v>
      </c>
    </row>
    <row r="9885" spans="1:10">
      <c r="A9885" t="n">
        <v>98704</v>
      </c>
      <c r="B9885" s="38" t="n">
        <v>51</v>
      </c>
      <c r="C9885" s="7" t="n">
        <v>4</v>
      </c>
      <c r="D9885" s="7" t="n">
        <v>0</v>
      </c>
      <c r="E9885" s="7" t="s">
        <v>121</v>
      </c>
    </row>
    <row r="9886" spans="1:10">
      <c r="A9886" t="s">
        <v>4</v>
      </c>
      <c r="B9886" s="4" t="s">
        <v>5</v>
      </c>
      <c r="C9886" s="4" t="s">
        <v>11</v>
      </c>
    </row>
    <row r="9887" spans="1:10">
      <c r="A9887" t="n">
        <v>98718</v>
      </c>
      <c r="B9887" s="24" t="n">
        <v>16</v>
      </c>
      <c r="C9887" s="7" t="n">
        <v>0</v>
      </c>
    </row>
    <row r="9888" spans="1:10">
      <c r="A9888" t="s">
        <v>4</v>
      </c>
      <c r="B9888" s="4" t="s">
        <v>5</v>
      </c>
      <c r="C9888" s="4" t="s">
        <v>11</v>
      </c>
      <c r="D9888" s="4" t="s">
        <v>7</v>
      </c>
      <c r="E9888" s="4" t="s">
        <v>14</v>
      </c>
      <c r="F9888" s="4" t="s">
        <v>79</v>
      </c>
      <c r="G9888" s="4" t="s">
        <v>7</v>
      </c>
      <c r="H9888" s="4" t="s">
        <v>7</v>
      </c>
      <c r="I9888" s="4" t="s">
        <v>7</v>
      </c>
      <c r="J9888" s="4" t="s">
        <v>14</v>
      </c>
      <c r="K9888" s="4" t="s">
        <v>79</v>
      </c>
      <c r="L9888" s="4" t="s">
        <v>7</v>
      </c>
      <c r="M9888" s="4" t="s">
        <v>7</v>
      </c>
    </row>
    <row r="9889" spans="1:13">
      <c r="A9889" t="n">
        <v>98721</v>
      </c>
      <c r="B9889" s="39" t="n">
        <v>26</v>
      </c>
      <c r="C9889" s="7" t="n">
        <v>0</v>
      </c>
      <c r="D9889" s="7" t="n">
        <v>17</v>
      </c>
      <c r="E9889" s="7" t="n">
        <v>60257</v>
      </c>
      <c r="F9889" s="7" t="s">
        <v>800</v>
      </c>
      <c r="G9889" s="7" t="n">
        <v>2</v>
      </c>
      <c r="H9889" s="7" t="n">
        <v>3</v>
      </c>
      <c r="I9889" s="7" t="n">
        <v>17</v>
      </c>
      <c r="J9889" s="7" t="n">
        <v>60260</v>
      </c>
      <c r="K9889" s="7" t="s">
        <v>414</v>
      </c>
      <c r="L9889" s="7" t="n">
        <v>2</v>
      </c>
      <c r="M9889" s="7" t="n">
        <v>0</v>
      </c>
    </row>
    <row r="9890" spans="1:13">
      <c r="A9890" t="s">
        <v>4</v>
      </c>
      <c r="B9890" s="4" t="s">
        <v>5</v>
      </c>
    </row>
    <row r="9891" spans="1:13">
      <c r="A9891" t="n">
        <v>98861</v>
      </c>
      <c r="B9891" s="40" t="n">
        <v>28</v>
      </c>
    </row>
    <row r="9892" spans="1:13">
      <c r="A9892" t="s">
        <v>4</v>
      </c>
      <c r="B9892" s="4" t="s">
        <v>5</v>
      </c>
      <c r="C9892" s="4" t="s">
        <v>7</v>
      </c>
      <c r="D9892" s="4" t="s">
        <v>11</v>
      </c>
      <c r="E9892" s="4" t="s">
        <v>11</v>
      </c>
      <c r="F9892" s="4" t="s">
        <v>7</v>
      </c>
    </row>
    <row r="9893" spans="1:13">
      <c r="A9893" t="n">
        <v>98862</v>
      </c>
      <c r="B9893" s="43" t="n">
        <v>25</v>
      </c>
      <c r="C9893" s="7" t="n">
        <v>1</v>
      </c>
      <c r="D9893" s="7" t="n">
        <v>65535</v>
      </c>
      <c r="E9893" s="7" t="n">
        <v>65535</v>
      </c>
      <c r="F9893" s="7" t="n">
        <v>0</v>
      </c>
    </row>
    <row r="9894" spans="1:13">
      <c r="A9894" t="s">
        <v>4</v>
      </c>
      <c r="B9894" s="4" t="s">
        <v>5</v>
      </c>
      <c r="C9894" s="4" t="s">
        <v>7</v>
      </c>
      <c r="D9894" s="4" t="s">
        <v>11</v>
      </c>
      <c r="E9894" s="4" t="s">
        <v>8</v>
      </c>
    </row>
    <row r="9895" spans="1:13">
      <c r="A9895" t="n">
        <v>98869</v>
      </c>
      <c r="B9895" s="38" t="n">
        <v>51</v>
      </c>
      <c r="C9895" s="7" t="n">
        <v>4</v>
      </c>
      <c r="D9895" s="7" t="n">
        <v>15</v>
      </c>
      <c r="E9895" s="7" t="s">
        <v>245</v>
      </c>
    </row>
    <row r="9896" spans="1:13">
      <c r="A9896" t="s">
        <v>4</v>
      </c>
      <c r="B9896" s="4" t="s">
        <v>5</v>
      </c>
      <c r="C9896" s="4" t="s">
        <v>11</v>
      </c>
    </row>
    <row r="9897" spans="1:13">
      <c r="A9897" t="n">
        <v>98888</v>
      </c>
      <c r="B9897" s="24" t="n">
        <v>16</v>
      </c>
      <c r="C9897" s="7" t="n">
        <v>0</v>
      </c>
    </row>
    <row r="9898" spans="1:13">
      <c r="A9898" t="s">
        <v>4</v>
      </c>
      <c r="B9898" s="4" t="s">
        <v>5</v>
      </c>
      <c r="C9898" s="4" t="s">
        <v>11</v>
      </c>
      <c r="D9898" s="4" t="s">
        <v>7</v>
      </c>
      <c r="E9898" s="4" t="s">
        <v>14</v>
      </c>
      <c r="F9898" s="4" t="s">
        <v>79</v>
      </c>
      <c r="G9898" s="4" t="s">
        <v>7</v>
      </c>
      <c r="H9898" s="4" t="s">
        <v>7</v>
      </c>
      <c r="I9898" s="4" t="s">
        <v>7</v>
      </c>
      <c r="J9898" s="4" t="s">
        <v>14</v>
      </c>
      <c r="K9898" s="4" t="s">
        <v>79</v>
      </c>
      <c r="L9898" s="4" t="s">
        <v>7</v>
      </c>
      <c r="M9898" s="4" t="s">
        <v>7</v>
      </c>
    </row>
    <row r="9899" spans="1:13">
      <c r="A9899" t="n">
        <v>98891</v>
      </c>
      <c r="B9899" s="39" t="n">
        <v>26</v>
      </c>
      <c r="C9899" s="7" t="n">
        <v>15</v>
      </c>
      <c r="D9899" s="7" t="n">
        <v>17</v>
      </c>
      <c r="E9899" s="7" t="n">
        <v>60574</v>
      </c>
      <c r="F9899" s="7" t="s">
        <v>801</v>
      </c>
      <c r="G9899" s="7" t="n">
        <v>2</v>
      </c>
      <c r="H9899" s="7" t="n">
        <v>3</v>
      </c>
      <c r="I9899" s="7" t="n">
        <v>17</v>
      </c>
      <c r="J9899" s="7" t="n">
        <v>60575</v>
      </c>
      <c r="K9899" s="7" t="s">
        <v>802</v>
      </c>
      <c r="L9899" s="7" t="n">
        <v>2</v>
      </c>
      <c r="M9899" s="7" t="n">
        <v>0</v>
      </c>
    </row>
    <row r="9900" spans="1:13">
      <c r="A9900" t="s">
        <v>4</v>
      </c>
      <c r="B9900" s="4" t="s">
        <v>5</v>
      </c>
    </row>
    <row r="9901" spans="1:13">
      <c r="A9901" t="n">
        <v>99059</v>
      </c>
      <c r="B9901" s="40" t="n">
        <v>28</v>
      </c>
    </row>
    <row r="9902" spans="1:13">
      <c r="A9902" t="s">
        <v>4</v>
      </c>
      <c r="B9902" s="4" t="s">
        <v>5</v>
      </c>
      <c r="C9902" s="4" t="s">
        <v>11</v>
      </c>
      <c r="D9902" s="4" t="s">
        <v>7</v>
      </c>
    </row>
    <row r="9903" spans="1:13">
      <c r="A9903" t="n">
        <v>99060</v>
      </c>
      <c r="B9903" s="44" t="n">
        <v>89</v>
      </c>
      <c r="C9903" s="7" t="n">
        <v>65533</v>
      </c>
      <c r="D9903" s="7" t="n">
        <v>1</v>
      </c>
    </row>
    <row r="9904" spans="1:13">
      <c r="A9904" t="s">
        <v>4</v>
      </c>
      <c r="B9904" s="4" t="s">
        <v>5</v>
      </c>
      <c r="C9904" s="4" t="s">
        <v>11</v>
      </c>
      <c r="D9904" s="4" t="s">
        <v>7</v>
      </c>
      <c r="E9904" s="4" t="s">
        <v>13</v>
      </c>
      <c r="F9904" s="4" t="s">
        <v>11</v>
      </c>
    </row>
    <row r="9905" spans="1:13">
      <c r="A9905" t="n">
        <v>99064</v>
      </c>
      <c r="B9905" s="41" t="n">
        <v>59</v>
      </c>
      <c r="C9905" s="7" t="n">
        <v>15</v>
      </c>
      <c r="D9905" s="7" t="n">
        <v>8</v>
      </c>
      <c r="E9905" s="7" t="n">
        <v>0.150000005960464</v>
      </c>
      <c r="F9905" s="7" t="n">
        <v>0</v>
      </c>
    </row>
    <row r="9906" spans="1:13">
      <c r="A9906" t="s">
        <v>4</v>
      </c>
      <c r="B9906" s="4" t="s">
        <v>5</v>
      </c>
      <c r="C9906" s="4" t="s">
        <v>11</v>
      </c>
    </row>
    <row r="9907" spans="1:13">
      <c r="A9907" t="n">
        <v>99074</v>
      </c>
      <c r="B9907" s="24" t="n">
        <v>16</v>
      </c>
      <c r="C9907" s="7" t="n">
        <v>1500</v>
      </c>
    </row>
    <row r="9908" spans="1:13">
      <c r="A9908" t="s">
        <v>4</v>
      </c>
      <c r="B9908" s="4" t="s">
        <v>5</v>
      </c>
      <c r="C9908" s="4" t="s">
        <v>11</v>
      </c>
      <c r="D9908" s="4" t="s">
        <v>7</v>
      </c>
      <c r="E9908" s="4" t="s">
        <v>13</v>
      </c>
      <c r="F9908" s="4" t="s">
        <v>11</v>
      </c>
    </row>
    <row r="9909" spans="1:13">
      <c r="A9909" t="n">
        <v>99077</v>
      </c>
      <c r="B9909" s="41" t="n">
        <v>59</v>
      </c>
      <c r="C9909" s="7" t="n">
        <v>15</v>
      </c>
      <c r="D9909" s="7" t="n">
        <v>255</v>
      </c>
      <c r="E9909" s="7" t="n">
        <v>0</v>
      </c>
      <c r="F9909" s="7" t="n">
        <v>0</v>
      </c>
    </row>
    <row r="9910" spans="1:13">
      <c r="A9910" t="s">
        <v>4</v>
      </c>
      <c r="B9910" s="4" t="s">
        <v>5</v>
      </c>
      <c r="C9910" s="4" t="s">
        <v>11</v>
      </c>
      <c r="D9910" s="4" t="s">
        <v>7</v>
      </c>
      <c r="E9910" s="4" t="s">
        <v>8</v>
      </c>
      <c r="F9910" s="4" t="s">
        <v>13</v>
      </c>
      <c r="G9910" s="4" t="s">
        <v>13</v>
      </c>
      <c r="H9910" s="4" t="s">
        <v>13</v>
      </c>
    </row>
    <row r="9911" spans="1:13">
      <c r="A9911" t="n">
        <v>99087</v>
      </c>
      <c r="B9911" s="33" t="n">
        <v>48</v>
      </c>
      <c r="C9911" s="7" t="n">
        <v>15</v>
      </c>
      <c r="D9911" s="7" t="n">
        <v>0</v>
      </c>
      <c r="E9911" s="7" t="s">
        <v>406</v>
      </c>
      <c r="F9911" s="7" t="n">
        <v>-1</v>
      </c>
      <c r="G9911" s="7" t="n">
        <v>1</v>
      </c>
      <c r="H9911" s="7" t="n">
        <v>0</v>
      </c>
    </row>
    <row r="9912" spans="1:13">
      <c r="A9912" t="s">
        <v>4</v>
      </c>
      <c r="B9912" s="4" t="s">
        <v>5</v>
      </c>
      <c r="C9912" s="4" t="s">
        <v>7</v>
      </c>
      <c r="D9912" s="4" t="s">
        <v>11</v>
      </c>
      <c r="E9912" s="4" t="s">
        <v>8</v>
      </c>
    </row>
    <row r="9913" spans="1:13">
      <c r="A9913" t="n">
        <v>99117</v>
      </c>
      <c r="B9913" s="38" t="n">
        <v>51</v>
      </c>
      <c r="C9913" s="7" t="n">
        <v>4</v>
      </c>
      <c r="D9913" s="7" t="n">
        <v>15</v>
      </c>
      <c r="E9913" s="7" t="s">
        <v>537</v>
      </c>
    </row>
    <row r="9914" spans="1:13">
      <c r="A9914" t="s">
        <v>4</v>
      </c>
      <c r="B9914" s="4" t="s">
        <v>5</v>
      </c>
      <c r="C9914" s="4" t="s">
        <v>11</v>
      </c>
    </row>
    <row r="9915" spans="1:13">
      <c r="A9915" t="n">
        <v>99136</v>
      </c>
      <c r="B9915" s="24" t="n">
        <v>16</v>
      </c>
      <c r="C9915" s="7" t="n">
        <v>0</v>
      </c>
    </row>
    <row r="9916" spans="1:13">
      <c r="A9916" t="s">
        <v>4</v>
      </c>
      <c r="B9916" s="4" t="s">
        <v>5</v>
      </c>
      <c r="C9916" s="4" t="s">
        <v>11</v>
      </c>
      <c r="D9916" s="4" t="s">
        <v>7</v>
      </c>
      <c r="E9916" s="4" t="s">
        <v>14</v>
      </c>
      <c r="F9916" s="4" t="s">
        <v>79</v>
      </c>
      <c r="G9916" s="4" t="s">
        <v>7</v>
      </c>
      <c r="H9916" s="4" t="s">
        <v>7</v>
      </c>
      <c r="I9916" s="4" t="s">
        <v>7</v>
      </c>
      <c r="J9916" s="4" t="s">
        <v>14</v>
      </c>
      <c r="K9916" s="4" t="s">
        <v>79</v>
      </c>
      <c r="L9916" s="4" t="s">
        <v>7</v>
      </c>
      <c r="M9916" s="4" t="s">
        <v>7</v>
      </c>
      <c r="N9916" s="4" t="s">
        <v>7</v>
      </c>
      <c r="O9916" s="4" t="s">
        <v>14</v>
      </c>
      <c r="P9916" s="4" t="s">
        <v>79</v>
      </c>
      <c r="Q9916" s="4" t="s">
        <v>7</v>
      </c>
      <c r="R9916" s="4" t="s">
        <v>7</v>
      </c>
    </row>
    <row r="9917" spans="1:13">
      <c r="A9917" t="n">
        <v>99139</v>
      </c>
      <c r="B9917" s="39" t="n">
        <v>26</v>
      </c>
      <c r="C9917" s="7" t="n">
        <v>15</v>
      </c>
      <c r="D9917" s="7" t="n">
        <v>17</v>
      </c>
      <c r="E9917" s="7" t="n">
        <v>60576</v>
      </c>
      <c r="F9917" s="7" t="s">
        <v>803</v>
      </c>
      <c r="G9917" s="7" t="n">
        <v>2</v>
      </c>
      <c r="H9917" s="7" t="n">
        <v>3</v>
      </c>
      <c r="I9917" s="7" t="n">
        <v>17</v>
      </c>
      <c r="J9917" s="7" t="n">
        <v>60577</v>
      </c>
      <c r="K9917" s="7" t="s">
        <v>804</v>
      </c>
      <c r="L9917" s="7" t="n">
        <v>2</v>
      </c>
      <c r="M9917" s="7" t="n">
        <v>3</v>
      </c>
      <c r="N9917" s="7" t="n">
        <v>17</v>
      </c>
      <c r="O9917" s="7" t="n">
        <v>60578</v>
      </c>
      <c r="P9917" s="7" t="s">
        <v>805</v>
      </c>
      <c r="Q9917" s="7" t="n">
        <v>2</v>
      </c>
      <c r="R9917" s="7" t="n">
        <v>0</v>
      </c>
    </row>
    <row r="9918" spans="1:13">
      <c r="A9918" t="s">
        <v>4</v>
      </c>
      <c r="B9918" s="4" t="s">
        <v>5</v>
      </c>
    </row>
    <row r="9919" spans="1:13">
      <c r="A9919" t="n">
        <v>99382</v>
      </c>
      <c r="B9919" s="40" t="n">
        <v>28</v>
      </c>
    </row>
    <row r="9920" spans="1:13">
      <c r="A9920" t="s">
        <v>4</v>
      </c>
      <c r="B9920" s="4" t="s">
        <v>5</v>
      </c>
      <c r="C9920" s="4" t="s">
        <v>7</v>
      </c>
      <c r="D9920" s="4" t="s">
        <v>11</v>
      </c>
      <c r="E9920" s="4" t="s">
        <v>11</v>
      </c>
      <c r="F9920" s="4" t="s">
        <v>7</v>
      </c>
    </row>
    <row r="9921" spans="1:18">
      <c r="A9921" t="n">
        <v>99383</v>
      </c>
      <c r="B9921" s="43" t="n">
        <v>25</v>
      </c>
      <c r="C9921" s="7" t="n">
        <v>1</v>
      </c>
      <c r="D9921" s="7" t="n">
        <v>60</v>
      </c>
      <c r="E9921" s="7" t="n">
        <v>640</v>
      </c>
      <c r="F9921" s="7" t="n">
        <v>2</v>
      </c>
    </row>
    <row r="9922" spans="1:18">
      <c r="A9922" t="s">
        <v>4</v>
      </c>
      <c r="B9922" s="4" t="s">
        <v>5</v>
      </c>
      <c r="C9922" s="4" t="s">
        <v>7</v>
      </c>
      <c r="D9922" s="4" t="s">
        <v>11</v>
      </c>
      <c r="E9922" s="4" t="s">
        <v>8</v>
      </c>
    </row>
    <row r="9923" spans="1:18">
      <c r="A9923" t="n">
        <v>99390</v>
      </c>
      <c r="B9923" s="38" t="n">
        <v>51</v>
      </c>
      <c r="C9923" s="7" t="n">
        <v>4</v>
      </c>
      <c r="D9923" s="7" t="n">
        <v>0</v>
      </c>
      <c r="E9923" s="7" t="s">
        <v>121</v>
      </c>
    </row>
    <row r="9924" spans="1:18">
      <c r="A9924" t="s">
        <v>4</v>
      </c>
      <c r="B9924" s="4" t="s">
        <v>5</v>
      </c>
      <c r="C9924" s="4" t="s">
        <v>11</v>
      </c>
    </row>
    <row r="9925" spans="1:18">
      <c r="A9925" t="n">
        <v>99404</v>
      </c>
      <c r="B9925" s="24" t="n">
        <v>16</v>
      </c>
      <c r="C9925" s="7" t="n">
        <v>0</v>
      </c>
    </row>
    <row r="9926" spans="1:18">
      <c r="A9926" t="s">
        <v>4</v>
      </c>
      <c r="B9926" s="4" t="s">
        <v>5</v>
      </c>
      <c r="C9926" s="4" t="s">
        <v>11</v>
      </c>
      <c r="D9926" s="4" t="s">
        <v>7</v>
      </c>
      <c r="E9926" s="4" t="s">
        <v>14</v>
      </c>
      <c r="F9926" s="4" t="s">
        <v>79</v>
      </c>
      <c r="G9926" s="4" t="s">
        <v>7</v>
      </c>
      <c r="H9926" s="4" t="s">
        <v>7</v>
      </c>
    </row>
    <row r="9927" spans="1:18">
      <c r="A9927" t="n">
        <v>99407</v>
      </c>
      <c r="B9927" s="39" t="n">
        <v>26</v>
      </c>
      <c r="C9927" s="7" t="n">
        <v>0</v>
      </c>
      <c r="D9927" s="7" t="n">
        <v>17</v>
      </c>
      <c r="E9927" s="7" t="n">
        <v>60579</v>
      </c>
      <c r="F9927" s="7" t="s">
        <v>806</v>
      </c>
      <c r="G9927" s="7" t="n">
        <v>2</v>
      </c>
      <c r="H9927" s="7" t="n">
        <v>0</v>
      </c>
    </row>
    <row r="9928" spans="1:18">
      <c r="A9928" t="s">
        <v>4</v>
      </c>
      <c r="B9928" s="4" t="s">
        <v>5</v>
      </c>
    </row>
    <row r="9929" spans="1:18">
      <c r="A9929" t="n">
        <v>99438</v>
      </c>
      <c r="B9929" s="40" t="n">
        <v>28</v>
      </c>
    </row>
    <row r="9930" spans="1:18">
      <c r="A9930" t="s">
        <v>4</v>
      </c>
      <c r="B9930" s="4" t="s">
        <v>5</v>
      </c>
      <c r="C9930" s="4" t="s">
        <v>7</v>
      </c>
      <c r="D9930" s="4" t="s">
        <v>11</v>
      </c>
      <c r="E9930" s="4" t="s">
        <v>11</v>
      </c>
      <c r="F9930" s="4" t="s">
        <v>7</v>
      </c>
    </row>
    <row r="9931" spans="1:18">
      <c r="A9931" t="n">
        <v>99439</v>
      </c>
      <c r="B9931" s="43" t="n">
        <v>25</v>
      </c>
      <c r="C9931" s="7" t="n">
        <v>1</v>
      </c>
      <c r="D9931" s="7" t="n">
        <v>65535</v>
      </c>
      <c r="E9931" s="7" t="n">
        <v>65535</v>
      </c>
      <c r="F9931" s="7" t="n">
        <v>0</v>
      </c>
    </row>
    <row r="9932" spans="1:18">
      <c r="A9932" t="s">
        <v>4</v>
      </c>
      <c r="B9932" s="4" t="s">
        <v>5</v>
      </c>
      <c r="C9932" s="4" t="s">
        <v>11</v>
      </c>
      <c r="D9932" s="4" t="s">
        <v>7</v>
      </c>
    </row>
    <row r="9933" spans="1:18">
      <c r="A9933" t="n">
        <v>99446</v>
      </c>
      <c r="B9933" s="44" t="n">
        <v>89</v>
      </c>
      <c r="C9933" s="7" t="n">
        <v>65533</v>
      </c>
      <c r="D9933" s="7" t="n">
        <v>1</v>
      </c>
    </row>
    <row r="9934" spans="1:18">
      <c r="A9934" t="s">
        <v>4</v>
      </c>
      <c r="B9934" s="4" t="s">
        <v>5</v>
      </c>
      <c r="C9934" s="4" t="s">
        <v>7</v>
      </c>
      <c r="D9934" s="4" t="s">
        <v>11</v>
      </c>
      <c r="E9934" s="4" t="s">
        <v>13</v>
      </c>
    </row>
    <row r="9935" spans="1:18">
      <c r="A9935" t="n">
        <v>99450</v>
      </c>
      <c r="B9935" s="17" t="n">
        <v>58</v>
      </c>
      <c r="C9935" s="7" t="n">
        <v>0</v>
      </c>
      <c r="D9935" s="7" t="n">
        <v>1000</v>
      </c>
      <c r="E9935" s="7" t="n">
        <v>1</v>
      </c>
    </row>
    <row r="9936" spans="1:18">
      <c r="A9936" t="s">
        <v>4</v>
      </c>
      <c r="B9936" s="4" t="s">
        <v>5</v>
      </c>
      <c r="C9936" s="4" t="s">
        <v>7</v>
      </c>
      <c r="D9936" s="4" t="s">
        <v>11</v>
      </c>
    </row>
    <row r="9937" spans="1:8">
      <c r="A9937" t="n">
        <v>99458</v>
      </c>
      <c r="B9937" s="17" t="n">
        <v>58</v>
      </c>
      <c r="C9937" s="7" t="n">
        <v>255</v>
      </c>
      <c r="D9937" s="7" t="n">
        <v>0</v>
      </c>
    </row>
    <row r="9938" spans="1:8">
      <c r="A9938" t="s">
        <v>4</v>
      </c>
      <c r="B9938" s="4" t="s">
        <v>5</v>
      </c>
      <c r="C9938" s="4" t="s">
        <v>7</v>
      </c>
      <c r="D9938" s="4" t="s">
        <v>7</v>
      </c>
      <c r="E9938" s="4" t="s">
        <v>7</v>
      </c>
      <c r="F9938" s="4" t="s">
        <v>7</v>
      </c>
    </row>
    <row r="9939" spans="1:8">
      <c r="A9939" t="n">
        <v>99462</v>
      </c>
      <c r="B9939" s="9" t="n">
        <v>14</v>
      </c>
      <c r="C9939" s="7" t="n">
        <v>0</v>
      </c>
      <c r="D9939" s="7" t="n">
        <v>64</v>
      </c>
      <c r="E9939" s="7" t="n">
        <v>0</v>
      </c>
      <c r="F9939" s="7" t="n">
        <v>0</v>
      </c>
    </row>
    <row r="9940" spans="1:8">
      <c r="A9940" t="s">
        <v>4</v>
      </c>
      <c r="B9940" s="4" t="s">
        <v>5</v>
      </c>
      <c r="C9940" s="4" t="s">
        <v>8</v>
      </c>
      <c r="D9940" s="4" t="s">
        <v>8</v>
      </c>
    </row>
    <row r="9941" spans="1:8">
      <c r="A9941" t="n">
        <v>99467</v>
      </c>
      <c r="B9941" s="46" t="n">
        <v>70</v>
      </c>
      <c r="C9941" s="7" t="s">
        <v>112</v>
      </c>
      <c r="D9941" s="7" t="s">
        <v>420</v>
      </c>
    </row>
    <row r="9942" spans="1:8">
      <c r="A9942" t="s">
        <v>4</v>
      </c>
      <c r="B9942" s="4" t="s">
        <v>5</v>
      </c>
      <c r="C9942" s="4" t="s">
        <v>14</v>
      </c>
    </row>
    <row r="9943" spans="1:8">
      <c r="A9943" t="n">
        <v>99482</v>
      </c>
      <c r="B9943" s="37" t="n">
        <v>15</v>
      </c>
      <c r="C9943" s="7" t="n">
        <v>16384</v>
      </c>
    </row>
    <row r="9944" spans="1:8">
      <c r="A9944" t="s">
        <v>4</v>
      </c>
      <c r="B9944" s="4" t="s">
        <v>5</v>
      </c>
      <c r="C9944" s="4" t="s">
        <v>11</v>
      </c>
      <c r="D9944" s="4" t="s">
        <v>13</v>
      </c>
      <c r="E9944" s="4" t="s">
        <v>13</v>
      </c>
      <c r="F9944" s="4" t="s">
        <v>13</v>
      </c>
      <c r="G9944" s="4" t="s">
        <v>13</v>
      </c>
    </row>
    <row r="9945" spans="1:8">
      <c r="A9945" t="n">
        <v>99487</v>
      </c>
      <c r="B9945" s="32" t="n">
        <v>46</v>
      </c>
      <c r="C9945" s="7" t="n">
        <v>0</v>
      </c>
      <c r="D9945" s="7" t="n">
        <v>-1.75999999046326</v>
      </c>
      <c r="E9945" s="7" t="n">
        <v>-0.5</v>
      </c>
      <c r="F9945" s="7" t="n">
        <v>-10.6400003433228</v>
      </c>
      <c r="G9945" s="7" t="n">
        <v>215.100006103516</v>
      </c>
    </row>
    <row r="9946" spans="1:8">
      <c r="A9946" t="s">
        <v>4</v>
      </c>
      <c r="B9946" s="4" t="s">
        <v>5</v>
      </c>
      <c r="C9946" s="4" t="s">
        <v>11</v>
      </c>
      <c r="D9946" s="4" t="s">
        <v>7</v>
      </c>
      <c r="E9946" s="4" t="s">
        <v>8</v>
      </c>
      <c r="F9946" s="4" t="s">
        <v>13</v>
      </c>
      <c r="G9946" s="4" t="s">
        <v>13</v>
      </c>
      <c r="H9946" s="4" t="s">
        <v>13</v>
      </c>
    </row>
    <row r="9947" spans="1:8">
      <c r="A9947" t="n">
        <v>99506</v>
      </c>
      <c r="B9947" s="33" t="n">
        <v>48</v>
      </c>
      <c r="C9947" s="7" t="n">
        <v>0</v>
      </c>
      <c r="D9947" s="7" t="n">
        <v>0</v>
      </c>
      <c r="E9947" s="7" t="s">
        <v>63</v>
      </c>
      <c r="F9947" s="7" t="n">
        <v>0</v>
      </c>
      <c r="G9947" s="7" t="n">
        <v>1</v>
      </c>
      <c r="H9947" s="7" t="n">
        <v>0</v>
      </c>
    </row>
    <row r="9948" spans="1:8">
      <c r="A9948" t="s">
        <v>4</v>
      </c>
      <c r="B9948" s="4" t="s">
        <v>5</v>
      </c>
      <c r="C9948" s="4" t="s">
        <v>7</v>
      </c>
      <c r="D9948" s="4" t="s">
        <v>11</v>
      </c>
      <c r="E9948" s="4" t="s">
        <v>8</v>
      </c>
      <c r="F9948" s="4" t="s">
        <v>8</v>
      </c>
      <c r="G9948" s="4" t="s">
        <v>8</v>
      </c>
      <c r="H9948" s="4" t="s">
        <v>8</v>
      </c>
    </row>
    <row r="9949" spans="1:8">
      <c r="A9949" t="n">
        <v>99532</v>
      </c>
      <c r="B9949" s="38" t="n">
        <v>51</v>
      </c>
      <c r="C9949" s="7" t="n">
        <v>3</v>
      </c>
      <c r="D9949" s="7" t="n">
        <v>0</v>
      </c>
      <c r="E9949" s="7" t="s">
        <v>136</v>
      </c>
      <c r="F9949" s="7" t="s">
        <v>87</v>
      </c>
      <c r="G9949" s="7" t="s">
        <v>86</v>
      </c>
      <c r="H9949" s="7" t="s">
        <v>87</v>
      </c>
    </row>
    <row r="9950" spans="1:8">
      <c r="A9950" t="s">
        <v>4</v>
      </c>
      <c r="B9950" s="4" t="s">
        <v>5</v>
      </c>
      <c r="C9950" s="4" t="s">
        <v>11</v>
      </c>
      <c r="D9950" s="4" t="s">
        <v>13</v>
      </c>
      <c r="E9950" s="4" t="s">
        <v>13</v>
      </c>
      <c r="F9950" s="4" t="s">
        <v>13</v>
      </c>
      <c r="G9950" s="4" t="s">
        <v>13</v>
      </c>
    </row>
    <row r="9951" spans="1:8">
      <c r="A9951" t="n">
        <v>99545</v>
      </c>
      <c r="B9951" s="32" t="n">
        <v>46</v>
      </c>
      <c r="C9951" s="7" t="n">
        <v>15</v>
      </c>
      <c r="D9951" s="7" t="n">
        <v>-1.01999998092651</v>
      </c>
      <c r="E9951" s="7" t="n">
        <v>-0.5</v>
      </c>
      <c r="F9951" s="7" t="n">
        <v>-11.0900001525879</v>
      </c>
      <c r="G9951" s="7" t="n">
        <v>197.899993896484</v>
      </c>
    </row>
    <row r="9952" spans="1:8">
      <c r="A9952" t="s">
        <v>4</v>
      </c>
      <c r="B9952" s="4" t="s">
        <v>5</v>
      </c>
      <c r="C9952" s="4" t="s">
        <v>11</v>
      </c>
      <c r="D9952" s="4" t="s">
        <v>7</v>
      </c>
      <c r="E9952" s="4" t="s">
        <v>8</v>
      </c>
      <c r="F9952" s="4" t="s">
        <v>13</v>
      </c>
      <c r="G9952" s="4" t="s">
        <v>13</v>
      </c>
      <c r="H9952" s="4" t="s">
        <v>13</v>
      </c>
    </row>
    <row r="9953" spans="1:8">
      <c r="A9953" t="n">
        <v>99564</v>
      </c>
      <c r="B9953" s="33" t="n">
        <v>48</v>
      </c>
      <c r="C9953" s="7" t="n">
        <v>15</v>
      </c>
      <c r="D9953" s="7" t="n">
        <v>0</v>
      </c>
      <c r="E9953" s="7" t="s">
        <v>63</v>
      </c>
      <c r="F9953" s="7" t="n">
        <v>0</v>
      </c>
      <c r="G9953" s="7" t="n">
        <v>1</v>
      </c>
      <c r="H9953" s="7" t="n">
        <v>0</v>
      </c>
    </row>
    <row r="9954" spans="1:8">
      <c r="A9954" t="s">
        <v>4</v>
      </c>
      <c r="B9954" s="4" t="s">
        <v>5</v>
      </c>
      <c r="C9954" s="4" t="s">
        <v>7</v>
      </c>
      <c r="D9954" s="4" t="s">
        <v>11</v>
      </c>
      <c r="E9954" s="4" t="s">
        <v>8</v>
      </c>
      <c r="F9954" s="4" t="s">
        <v>8</v>
      </c>
      <c r="G9954" s="4" t="s">
        <v>8</v>
      </c>
      <c r="H9954" s="4" t="s">
        <v>8</v>
      </c>
    </row>
    <row r="9955" spans="1:8">
      <c r="A9955" t="n">
        <v>99590</v>
      </c>
      <c r="B9955" s="38" t="n">
        <v>51</v>
      </c>
      <c r="C9955" s="7" t="n">
        <v>3</v>
      </c>
      <c r="D9955" s="7" t="n">
        <v>15</v>
      </c>
      <c r="E9955" s="7" t="s">
        <v>407</v>
      </c>
      <c r="F9955" s="7" t="s">
        <v>109</v>
      </c>
      <c r="G9955" s="7" t="s">
        <v>17</v>
      </c>
      <c r="H9955" s="7" t="s">
        <v>17</v>
      </c>
    </row>
    <row r="9956" spans="1:8">
      <c r="A9956" t="s">
        <v>4</v>
      </c>
      <c r="B9956" s="4" t="s">
        <v>5</v>
      </c>
      <c r="C9956" s="4" t="s">
        <v>7</v>
      </c>
      <c r="D9956" s="4" t="s">
        <v>11</v>
      </c>
      <c r="E9956" s="4" t="s">
        <v>13</v>
      </c>
      <c r="F9956" s="4" t="s">
        <v>11</v>
      </c>
      <c r="G9956" s="4" t="s">
        <v>14</v>
      </c>
      <c r="H9956" s="4" t="s">
        <v>14</v>
      </c>
      <c r="I9956" s="4" t="s">
        <v>11</v>
      </c>
      <c r="J9956" s="4" t="s">
        <v>11</v>
      </c>
      <c r="K9956" s="4" t="s">
        <v>14</v>
      </c>
      <c r="L9956" s="4" t="s">
        <v>14</v>
      </c>
      <c r="M9956" s="4" t="s">
        <v>14</v>
      </c>
      <c r="N9956" s="4" t="s">
        <v>14</v>
      </c>
      <c r="O9956" s="4" t="s">
        <v>8</v>
      </c>
    </row>
    <row r="9957" spans="1:8">
      <c r="A9957" t="n">
        <v>99600</v>
      </c>
      <c r="B9957" s="14" t="n">
        <v>50</v>
      </c>
      <c r="C9957" s="7" t="n">
        <v>0</v>
      </c>
      <c r="D9957" s="7" t="n">
        <v>2203</v>
      </c>
      <c r="E9957" s="7" t="n">
        <v>0.800000011920929</v>
      </c>
      <c r="F9957" s="7" t="n">
        <v>0</v>
      </c>
      <c r="G9957" s="7" t="n">
        <v>0</v>
      </c>
      <c r="H9957" s="7" t="n">
        <v>-1069547520</v>
      </c>
      <c r="I9957" s="7" t="n">
        <v>0</v>
      </c>
      <c r="J9957" s="7" t="n">
        <v>65533</v>
      </c>
      <c r="K9957" s="7" t="n">
        <v>0</v>
      </c>
      <c r="L9957" s="7" t="n">
        <v>0</v>
      </c>
      <c r="M9957" s="7" t="n">
        <v>0</v>
      </c>
      <c r="N9957" s="7" t="n">
        <v>0</v>
      </c>
      <c r="O9957" s="7" t="s">
        <v>17</v>
      </c>
    </row>
    <row r="9958" spans="1:8">
      <c r="A9958" t="s">
        <v>4</v>
      </c>
      <c r="B9958" s="4" t="s">
        <v>5</v>
      </c>
      <c r="C9958" s="4" t="s">
        <v>11</v>
      </c>
    </row>
    <row r="9959" spans="1:8">
      <c r="A9959" t="n">
        <v>99639</v>
      </c>
      <c r="B9959" s="24" t="n">
        <v>16</v>
      </c>
      <c r="C9959" s="7" t="n">
        <v>1000</v>
      </c>
    </row>
    <row r="9960" spans="1:8">
      <c r="A9960" t="s">
        <v>4</v>
      </c>
      <c r="B9960" s="4" t="s">
        <v>5</v>
      </c>
      <c r="C9960" s="4" t="s">
        <v>7</v>
      </c>
      <c r="D9960" s="4" t="s">
        <v>7</v>
      </c>
      <c r="E9960" s="4" t="s">
        <v>13</v>
      </c>
      <c r="F9960" s="4" t="s">
        <v>13</v>
      </c>
      <c r="G9960" s="4" t="s">
        <v>13</v>
      </c>
      <c r="H9960" s="4" t="s">
        <v>11</v>
      </c>
    </row>
    <row r="9961" spans="1:8">
      <c r="A9961" t="n">
        <v>99642</v>
      </c>
      <c r="B9961" s="35" t="n">
        <v>45</v>
      </c>
      <c r="C9961" s="7" t="n">
        <v>2</v>
      </c>
      <c r="D9961" s="7" t="n">
        <v>3</v>
      </c>
      <c r="E9961" s="7" t="n">
        <v>-1.16999995708466</v>
      </c>
      <c r="F9961" s="7" t="n">
        <v>2.6800000667572</v>
      </c>
      <c r="G9961" s="7" t="n">
        <v>-13.039999961853</v>
      </c>
      <c r="H9961" s="7" t="n">
        <v>0</v>
      </c>
    </row>
    <row r="9962" spans="1:8">
      <c r="A9962" t="s">
        <v>4</v>
      </c>
      <c r="B9962" s="4" t="s">
        <v>5</v>
      </c>
      <c r="C9962" s="4" t="s">
        <v>7</v>
      </c>
      <c r="D9962" s="4" t="s">
        <v>7</v>
      </c>
      <c r="E9962" s="4" t="s">
        <v>13</v>
      </c>
      <c r="F9962" s="4" t="s">
        <v>13</v>
      </c>
      <c r="G9962" s="4" t="s">
        <v>13</v>
      </c>
      <c r="H9962" s="4" t="s">
        <v>11</v>
      </c>
      <c r="I9962" s="4" t="s">
        <v>7</v>
      </c>
    </row>
    <row r="9963" spans="1:8">
      <c r="A9963" t="n">
        <v>99659</v>
      </c>
      <c r="B9963" s="35" t="n">
        <v>45</v>
      </c>
      <c r="C9963" s="7" t="n">
        <v>4</v>
      </c>
      <c r="D9963" s="7" t="n">
        <v>3</v>
      </c>
      <c r="E9963" s="7" t="n">
        <v>345.130004882813</v>
      </c>
      <c r="F9963" s="7" t="n">
        <v>232.669998168945</v>
      </c>
      <c r="G9963" s="7" t="n">
        <v>0</v>
      </c>
      <c r="H9963" s="7" t="n">
        <v>0</v>
      </c>
      <c r="I9963" s="7" t="n">
        <v>0</v>
      </c>
    </row>
    <row r="9964" spans="1:8">
      <c r="A9964" t="s">
        <v>4</v>
      </c>
      <c r="B9964" s="4" t="s">
        <v>5</v>
      </c>
      <c r="C9964" s="4" t="s">
        <v>7</v>
      </c>
      <c r="D9964" s="4" t="s">
        <v>7</v>
      </c>
      <c r="E9964" s="4" t="s">
        <v>13</v>
      </c>
      <c r="F9964" s="4" t="s">
        <v>11</v>
      </c>
    </row>
    <row r="9965" spans="1:8">
      <c r="A9965" t="n">
        <v>99677</v>
      </c>
      <c r="B9965" s="35" t="n">
        <v>45</v>
      </c>
      <c r="C9965" s="7" t="n">
        <v>5</v>
      </c>
      <c r="D9965" s="7" t="n">
        <v>3</v>
      </c>
      <c r="E9965" s="7" t="n">
        <v>5.80000019073486</v>
      </c>
      <c r="F9965" s="7" t="n">
        <v>0</v>
      </c>
    </row>
    <row r="9966" spans="1:8">
      <c r="A9966" t="s">
        <v>4</v>
      </c>
      <c r="B9966" s="4" t="s">
        <v>5</v>
      </c>
      <c r="C9966" s="4" t="s">
        <v>7</v>
      </c>
      <c r="D9966" s="4" t="s">
        <v>7</v>
      </c>
      <c r="E9966" s="4" t="s">
        <v>13</v>
      </c>
      <c r="F9966" s="4" t="s">
        <v>11</v>
      </c>
    </row>
    <row r="9967" spans="1:8">
      <c r="A9967" t="n">
        <v>99686</v>
      </c>
      <c r="B9967" s="35" t="n">
        <v>45</v>
      </c>
      <c r="C9967" s="7" t="n">
        <v>11</v>
      </c>
      <c r="D9967" s="7" t="n">
        <v>3</v>
      </c>
      <c r="E9967" s="7" t="n">
        <v>25.7999992370605</v>
      </c>
      <c r="F9967" s="7" t="n">
        <v>0</v>
      </c>
    </row>
    <row r="9968" spans="1:8">
      <c r="A9968" t="s">
        <v>4</v>
      </c>
      <c r="B9968" s="4" t="s">
        <v>5</v>
      </c>
      <c r="C9968" s="4" t="s">
        <v>7</v>
      </c>
      <c r="D9968" s="4" t="s">
        <v>7</v>
      </c>
      <c r="E9968" s="4" t="s">
        <v>13</v>
      </c>
      <c r="F9968" s="4" t="s">
        <v>13</v>
      </c>
      <c r="G9968" s="4" t="s">
        <v>13</v>
      </c>
      <c r="H9968" s="4" t="s">
        <v>11</v>
      </c>
    </row>
    <row r="9969" spans="1:15">
      <c r="A9969" t="n">
        <v>99695</v>
      </c>
      <c r="B9969" s="35" t="n">
        <v>45</v>
      </c>
      <c r="C9969" s="7" t="n">
        <v>2</v>
      </c>
      <c r="D9969" s="7" t="n">
        <v>3</v>
      </c>
      <c r="E9969" s="7" t="n">
        <v>-1.36000001430511</v>
      </c>
      <c r="F9969" s="7" t="n">
        <v>0.0599999986588955</v>
      </c>
      <c r="G9969" s="7" t="n">
        <v>-10.8400001525879</v>
      </c>
      <c r="H9969" s="7" t="n">
        <v>7000</v>
      </c>
    </row>
    <row r="9970" spans="1:15">
      <c r="A9970" t="s">
        <v>4</v>
      </c>
      <c r="B9970" s="4" t="s">
        <v>5</v>
      </c>
      <c r="C9970" s="4" t="s">
        <v>7</v>
      </c>
      <c r="D9970" s="4" t="s">
        <v>7</v>
      </c>
      <c r="E9970" s="4" t="s">
        <v>13</v>
      </c>
      <c r="F9970" s="4" t="s">
        <v>13</v>
      </c>
      <c r="G9970" s="4" t="s">
        <v>13</v>
      </c>
      <c r="H9970" s="4" t="s">
        <v>11</v>
      </c>
      <c r="I9970" s="4" t="s">
        <v>7</v>
      </c>
    </row>
    <row r="9971" spans="1:15">
      <c r="A9971" t="n">
        <v>99712</v>
      </c>
      <c r="B9971" s="35" t="n">
        <v>45</v>
      </c>
      <c r="C9971" s="7" t="n">
        <v>4</v>
      </c>
      <c r="D9971" s="7" t="n">
        <v>3</v>
      </c>
      <c r="E9971" s="7" t="n">
        <v>12.6199998855591</v>
      </c>
      <c r="F9971" s="7" t="n">
        <v>213.270004272461</v>
      </c>
      <c r="G9971" s="7" t="n">
        <v>0</v>
      </c>
      <c r="H9971" s="7" t="n">
        <v>7000</v>
      </c>
      <c r="I9971" s="7" t="n">
        <v>1</v>
      </c>
    </row>
    <row r="9972" spans="1:15">
      <c r="A9972" t="s">
        <v>4</v>
      </c>
      <c r="B9972" s="4" t="s">
        <v>5</v>
      </c>
      <c r="C9972" s="4" t="s">
        <v>7</v>
      </c>
      <c r="D9972" s="4" t="s">
        <v>7</v>
      </c>
      <c r="E9972" s="4" t="s">
        <v>13</v>
      </c>
      <c r="F9972" s="4" t="s">
        <v>11</v>
      </c>
    </row>
    <row r="9973" spans="1:15">
      <c r="A9973" t="n">
        <v>99730</v>
      </c>
      <c r="B9973" s="35" t="n">
        <v>45</v>
      </c>
      <c r="C9973" s="7" t="n">
        <v>5</v>
      </c>
      <c r="D9973" s="7" t="n">
        <v>3</v>
      </c>
      <c r="E9973" s="7" t="n">
        <v>4.80000019073486</v>
      </c>
      <c r="F9973" s="7" t="n">
        <v>7000</v>
      </c>
    </row>
    <row r="9974" spans="1:15">
      <c r="A9974" t="s">
        <v>4</v>
      </c>
      <c r="B9974" s="4" t="s">
        <v>5</v>
      </c>
      <c r="C9974" s="4" t="s">
        <v>7</v>
      </c>
      <c r="D9974" s="4" t="s">
        <v>11</v>
      </c>
      <c r="E9974" s="4" t="s">
        <v>13</v>
      </c>
    </row>
    <row r="9975" spans="1:15">
      <c r="A9975" t="n">
        <v>99739</v>
      </c>
      <c r="B9975" s="17" t="n">
        <v>58</v>
      </c>
      <c r="C9975" s="7" t="n">
        <v>100</v>
      </c>
      <c r="D9975" s="7" t="n">
        <v>1000</v>
      </c>
      <c r="E9975" s="7" t="n">
        <v>1</v>
      </c>
    </row>
    <row r="9976" spans="1:15">
      <c r="A9976" t="s">
        <v>4</v>
      </c>
      <c r="B9976" s="4" t="s">
        <v>5</v>
      </c>
      <c r="C9976" s="4" t="s">
        <v>7</v>
      </c>
      <c r="D9976" s="4" t="s">
        <v>11</v>
      </c>
    </row>
    <row r="9977" spans="1:15">
      <c r="A9977" t="n">
        <v>99747</v>
      </c>
      <c r="B9977" s="17" t="n">
        <v>58</v>
      </c>
      <c r="C9977" s="7" t="n">
        <v>255</v>
      </c>
      <c r="D9977" s="7" t="n">
        <v>0</v>
      </c>
    </row>
    <row r="9978" spans="1:15">
      <c r="A9978" t="s">
        <v>4</v>
      </c>
      <c r="B9978" s="4" t="s">
        <v>5</v>
      </c>
      <c r="C9978" s="4" t="s">
        <v>7</v>
      </c>
      <c r="D9978" s="4" t="s">
        <v>11</v>
      </c>
    </row>
    <row r="9979" spans="1:15">
      <c r="A9979" t="n">
        <v>99751</v>
      </c>
      <c r="B9979" s="35" t="n">
        <v>45</v>
      </c>
      <c r="C9979" s="7" t="n">
        <v>7</v>
      </c>
      <c r="D9979" s="7" t="n">
        <v>255</v>
      </c>
    </row>
    <row r="9980" spans="1:15">
      <c r="A9980" t="s">
        <v>4</v>
      </c>
      <c r="B9980" s="4" t="s">
        <v>5</v>
      </c>
      <c r="C9980" s="4" t="s">
        <v>7</v>
      </c>
      <c r="D9980" s="4" t="s">
        <v>11</v>
      </c>
      <c r="E9980" s="4" t="s">
        <v>13</v>
      </c>
    </row>
    <row r="9981" spans="1:15">
      <c r="A9981" t="n">
        <v>99755</v>
      </c>
      <c r="B9981" s="17" t="n">
        <v>58</v>
      </c>
      <c r="C9981" s="7" t="n">
        <v>101</v>
      </c>
      <c r="D9981" s="7" t="n">
        <v>500</v>
      </c>
      <c r="E9981" s="7" t="n">
        <v>1</v>
      </c>
    </row>
    <row r="9982" spans="1:15">
      <c r="A9982" t="s">
        <v>4</v>
      </c>
      <c r="B9982" s="4" t="s">
        <v>5</v>
      </c>
      <c r="C9982" s="4" t="s">
        <v>7</v>
      </c>
      <c r="D9982" s="4" t="s">
        <v>11</v>
      </c>
    </row>
    <row r="9983" spans="1:15">
      <c r="A9983" t="n">
        <v>99763</v>
      </c>
      <c r="B9983" s="17" t="n">
        <v>58</v>
      </c>
      <c r="C9983" s="7" t="n">
        <v>254</v>
      </c>
      <c r="D9983" s="7" t="n">
        <v>0</v>
      </c>
    </row>
    <row r="9984" spans="1:15">
      <c r="A9984" t="s">
        <v>4</v>
      </c>
      <c r="B9984" s="4" t="s">
        <v>5</v>
      </c>
      <c r="C9984" s="4" t="s">
        <v>7</v>
      </c>
    </row>
    <row r="9985" spans="1:9">
      <c r="A9985" t="n">
        <v>99767</v>
      </c>
      <c r="B9985" s="31" t="n">
        <v>116</v>
      </c>
      <c r="C9985" s="7" t="n">
        <v>0</v>
      </c>
    </row>
    <row r="9986" spans="1:9">
      <c r="A9986" t="s">
        <v>4</v>
      </c>
      <c r="B9986" s="4" t="s">
        <v>5</v>
      </c>
      <c r="C9986" s="4" t="s">
        <v>7</v>
      </c>
      <c r="D9986" s="4" t="s">
        <v>11</v>
      </c>
    </row>
    <row r="9987" spans="1:9">
      <c r="A9987" t="n">
        <v>99769</v>
      </c>
      <c r="B9987" s="31" t="n">
        <v>116</v>
      </c>
      <c r="C9987" s="7" t="n">
        <v>2</v>
      </c>
      <c r="D9987" s="7" t="n">
        <v>1</v>
      </c>
    </row>
    <row r="9988" spans="1:9">
      <c r="A9988" t="s">
        <v>4</v>
      </c>
      <c r="B9988" s="4" t="s">
        <v>5</v>
      </c>
      <c r="C9988" s="4" t="s">
        <v>7</v>
      </c>
      <c r="D9988" s="4" t="s">
        <v>14</v>
      </c>
    </row>
    <row r="9989" spans="1:9">
      <c r="A9989" t="n">
        <v>99773</v>
      </c>
      <c r="B9989" s="31" t="n">
        <v>116</v>
      </c>
      <c r="C9989" s="7" t="n">
        <v>5</v>
      </c>
      <c r="D9989" s="7" t="n">
        <v>1092616192</v>
      </c>
    </row>
    <row r="9990" spans="1:9">
      <c r="A9990" t="s">
        <v>4</v>
      </c>
      <c r="B9990" s="4" t="s">
        <v>5</v>
      </c>
      <c r="C9990" s="4" t="s">
        <v>7</v>
      </c>
      <c r="D9990" s="4" t="s">
        <v>11</v>
      </c>
    </row>
    <row r="9991" spans="1:9">
      <c r="A9991" t="n">
        <v>99779</v>
      </c>
      <c r="B9991" s="31" t="n">
        <v>116</v>
      </c>
      <c r="C9991" s="7" t="n">
        <v>6</v>
      </c>
      <c r="D9991" s="7" t="n">
        <v>1</v>
      </c>
    </row>
    <row r="9992" spans="1:9">
      <c r="A9992" t="s">
        <v>4</v>
      </c>
      <c r="B9992" s="4" t="s">
        <v>5</v>
      </c>
      <c r="C9992" s="4" t="s">
        <v>7</v>
      </c>
      <c r="D9992" s="4" t="s">
        <v>7</v>
      </c>
      <c r="E9992" s="4" t="s">
        <v>13</v>
      </c>
      <c r="F9992" s="4" t="s">
        <v>13</v>
      </c>
      <c r="G9992" s="4" t="s">
        <v>13</v>
      </c>
      <c r="H9992" s="4" t="s">
        <v>11</v>
      </c>
    </row>
    <row r="9993" spans="1:9">
      <c r="A9993" t="n">
        <v>99783</v>
      </c>
      <c r="B9993" s="35" t="n">
        <v>45</v>
      </c>
      <c r="C9993" s="7" t="n">
        <v>2</v>
      </c>
      <c r="D9993" s="7" t="n">
        <v>3</v>
      </c>
      <c r="E9993" s="7" t="n">
        <v>-1.02999997138977</v>
      </c>
      <c r="F9993" s="7" t="n">
        <v>0.189999997615814</v>
      </c>
      <c r="G9993" s="7" t="n">
        <v>-11.1099996566772</v>
      </c>
      <c r="H9993" s="7" t="n">
        <v>0</v>
      </c>
    </row>
    <row r="9994" spans="1:9">
      <c r="A9994" t="s">
        <v>4</v>
      </c>
      <c r="B9994" s="4" t="s">
        <v>5</v>
      </c>
      <c r="C9994" s="4" t="s">
        <v>7</v>
      </c>
      <c r="D9994" s="4" t="s">
        <v>7</v>
      </c>
      <c r="E9994" s="4" t="s">
        <v>13</v>
      </c>
      <c r="F9994" s="4" t="s">
        <v>13</v>
      </c>
      <c r="G9994" s="4" t="s">
        <v>13</v>
      </c>
      <c r="H9994" s="4" t="s">
        <v>11</v>
      </c>
      <c r="I9994" s="4" t="s">
        <v>7</v>
      </c>
    </row>
    <row r="9995" spans="1:9">
      <c r="A9995" t="n">
        <v>99800</v>
      </c>
      <c r="B9995" s="35" t="n">
        <v>45</v>
      </c>
      <c r="C9995" s="7" t="n">
        <v>4</v>
      </c>
      <c r="D9995" s="7" t="n">
        <v>3</v>
      </c>
      <c r="E9995" s="7" t="n">
        <v>354.269989013672</v>
      </c>
      <c r="F9995" s="7" t="n">
        <v>207.949996948242</v>
      </c>
      <c r="G9995" s="7" t="n">
        <v>-5</v>
      </c>
      <c r="H9995" s="7" t="n">
        <v>0</v>
      </c>
      <c r="I9995" s="7" t="n">
        <v>0</v>
      </c>
    </row>
    <row r="9996" spans="1:9">
      <c r="A9996" t="s">
        <v>4</v>
      </c>
      <c r="B9996" s="4" t="s">
        <v>5</v>
      </c>
      <c r="C9996" s="4" t="s">
        <v>7</v>
      </c>
      <c r="D9996" s="4" t="s">
        <v>7</v>
      </c>
      <c r="E9996" s="4" t="s">
        <v>13</v>
      </c>
      <c r="F9996" s="4" t="s">
        <v>11</v>
      </c>
    </row>
    <row r="9997" spans="1:9">
      <c r="A9997" t="n">
        <v>99818</v>
      </c>
      <c r="B9997" s="35" t="n">
        <v>45</v>
      </c>
      <c r="C9997" s="7" t="n">
        <v>5</v>
      </c>
      <c r="D9997" s="7" t="n">
        <v>3</v>
      </c>
      <c r="E9997" s="7" t="n">
        <v>1.5</v>
      </c>
      <c r="F9997" s="7" t="n">
        <v>0</v>
      </c>
    </row>
    <row r="9998" spans="1:9">
      <c r="A9998" t="s">
        <v>4</v>
      </c>
      <c r="B9998" s="4" t="s">
        <v>5</v>
      </c>
      <c r="C9998" s="4" t="s">
        <v>7</v>
      </c>
      <c r="D9998" s="4" t="s">
        <v>7</v>
      </c>
      <c r="E9998" s="4" t="s">
        <v>13</v>
      </c>
      <c r="F9998" s="4" t="s">
        <v>11</v>
      </c>
    </row>
    <row r="9999" spans="1:9">
      <c r="A9999" t="n">
        <v>99827</v>
      </c>
      <c r="B9999" s="35" t="n">
        <v>45</v>
      </c>
      <c r="C9999" s="7" t="n">
        <v>11</v>
      </c>
      <c r="D9999" s="7" t="n">
        <v>3</v>
      </c>
      <c r="E9999" s="7" t="n">
        <v>25.7999992370605</v>
      </c>
      <c r="F9999" s="7" t="n">
        <v>0</v>
      </c>
    </row>
    <row r="10000" spans="1:9">
      <c r="A10000" t="s">
        <v>4</v>
      </c>
      <c r="B10000" s="4" t="s">
        <v>5</v>
      </c>
      <c r="C10000" s="4" t="s">
        <v>7</v>
      </c>
      <c r="D10000" s="4" t="s">
        <v>7</v>
      </c>
      <c r="E10000" s="4" t="s">
        <v>13</v>
      </c>
      <c r="F10000" s="4" t="s">
        <v>13</v>
      </c>
      <c r="G10000" s="4" t="s">
        <v>13</v>
      </c>
      <c r="H10000" s="4" t="s">
        <v>11</v>
      </c>
      <c r="I10000" s="4" t="s">
        <v>7</v>
      </c>
    </row>
    <row r="10001" spans="1:9">
      <c r="A10001" t="n">
        <v>99836</v>
      </c>
      <c r="B10001" s="35" t="n">
        <v>45</v>
      </c>
      <c r="C10001" s="7" t="n">
        <v>4</v>
      </c>
      <c r="D10001" s="7" t="n">
        <v>3</v>
      </c>
      <c r="E10001" s="7" t="n">
        <v>5.90000009536743</v>
      </c>
      <c r="F10001" s="7" t="n">
        <v>233.860000610352</v>
      </c>
      <c r="G10001" s="7" t="n">
        <v>-5</v>
      </c>
      <c r="H10001" s="7" t="n">
        <v>25000</v>
      </c>
      <c r="I10001" s="7" t="n">
        <v>1</v>
      </c>
    </row>
    <row r="10002" spans="1:9">
      <c r="A10002" t="s">
        <v>4</v>
      </c>
      <c r="B10002" s="4" t="s">
        <v>5</v>
      </c>
      <c r="C10002" s="4" t="s">
        <v>7</v>
      </c>
      <c r="D10002" s="4" t="s">
        <v>11</v>
      </c>
    </row>
    <row r="10003" spans="1:9">
      <c r="A10003" t="n">
        <v>99854</v>
      </c>
      <c r="B10003" s="17" t="n">
        <v>58</v>
      </c>
      <c r="C10003" s="7" t="n">
        <v>255</v>
      </c>
      <c r="D10003" s="7" t="n">
        <v>0</v>
      </c>
    </row>
    <row r="10004" spans="1:9">
      <c r="A10004" t="s">
        <v>4</v>
      </c>
      <c r="B10004" s="4" t="s">
        <v>5</v>
      </c>
      <c r="C10004" s="4" t="s">
        <v>7</v>
      </c>
      <c r="D10004" s="4" t="s">
        <v>11</v>
      </c>
      <c r="E10004" s="4" t="s">
        <v>8</v>
      </c>
    </row>
    <row r="10005" spans="1:9">
      <c r="A10005" t="n">
        <v>99858</v>
      </c>
      <c r="B10005" s="38" t="n">
        <v>51</v>
      </c>
      <c r="C10005" s="7" t="n">
        <v>4</v>
      </c>
      <c r="D10005" s="7" t="n">
        <v>15</v>
      </c>
      <c r="E10005" s="7" t="s">
        <v>227</v>
      </c>
    </row>
    <row r="10006" spans="1:9">
      <c r="A10006" t="s">
        <v>4</v>
      </c>
      <c r="B10006" s="4" t="s">
        <v>5</v>
      </c>
      <c r="C10006" s="4" t="s">
        <v>11</v>
      </c>
    </row>
    <row r="10007" spans="1:9">
      <c r="A10007" t="n">
        <v>99872</v>
      </c>
      <c r="B10007" s="24" t="n">
        <v>16</v>
      </c>
      <c r="C10007" s="7" t="n">
        <v>0</v>
      </c>
    </row>
    <row r="10008" spans="1:9">
      <c r="A10008" t="s">
        <v>4</v>
      </c>
      <c r="B10008" s="4" t="s">
        <v>5</v>
      </c>
      <c r="C10008" s="4" t="s">
        <v>11</v>
      </c>
      <c r="D10008" s="4" t="s">
        <v>7</v>
      </c>
      <c r="E10008" s="4" t="s">
        <v>14</v>
      </c>
      <c r="F10008" s="4" t="s">
        <v>79</v>
      </c>
      <c r="G10008" s="4" t="s">
        <v>7</v>
      </c>
      <c r="H10008" s="4" t="s">
        <v>7</v>
      </c>
      <c r="I10008" s="4" t="s">
        <v>7</v>
      </c>
      <c r="J10008" s="4" t="s">
        <v>14</v>
      </c>
      <c r="K10008" s="4" t="s">
        <v>79</v>
      </c>
      <c r="L10008" s="4" t="s">
        <v>7</v>
      </c>
      <c r="M10008" s="4" t="s">
        <v>7</v>
      </c>
    </row>
    <row r="10009" spans="1:9">
      <c r="A10009" t="n">
        <v>99875</v>
      </c>
      <c r="B10009" s="39" t="n">
        <v>26</v>
      </c>
      <c r="C10009" s="7" t="n">
        <v>15</v>
      </c>
      <c r="D10009" s="7" t="n">
        <v>17</v>
      </c>
      <c r="E10009" s="7" t="n">
        <v>60580</v>
      </c>
      <c r="F10009" s="7" t="s">
        <v>807</v>
      </c>
      <c r="G10009" s="7" t="n">
        <v>2</v>
      </c>
      <c r="H10009" s="7" t="n">
        <v>3</v>
      </c>
      <c r="I10009" s="7" t="n">
        <v>17</v>
      </c>
      <c r="J10009" s="7" t="n">
        <v>60581</v>
      </c>
      <c r="K10009" s="7" t="s">
        <v>808</v>
      </c>
      <c r="L10009" s="7" t="n">
        <v>2</v>
      </c>
      <c r="M10009" s="7" t="n">
        <v>0</v>
      </c>
    </row>
    <row r="10010" spans="1:9">
      <c r="A10010" t="s">
        <v>4</v>
      </c>
      <c r="B10010" s="4" t="s">
        <v>5</v>
      </c>
    </row>
    <row r="10011" spans="1:9">
      <c r="A10011" t="n">
        <v>100085</v>
      </c>
      <c r="B10011" s="40" t="n">
        <v>28</v>
      </c>
    </row>
    <row r="10012" spans="1:9">
      <c r="A10012" t="s">
        <v>4</v>
      </c>
      <c r="B10012" s="4" t="s">
        <v>5</v>
      </c>
      <c r="C10012" s="4" t="s">
        <v>11</v>
      </c>
      <c r="D10012" s="4" t="s">
        <v>11</v>
      </c>
      <c r="E10012" s="4" t="s">
        <v>11</v>
      </c>
    </row>
    <row r="10013" spans="1:9">
      <c r="A10013" t="n">
        <v>100086</v>
      </c>
      <c r="B10013" s="48" t="n">
        <v>61</v>
      </c>
      <c r="C10013" s="7" t="n">
        <v>0</v>
      </c>
      <c r="D10013" s="7" t="n">
        <v>15</v>
      </c>
      <c r="E10013" s="7" t="n">
        <v>1000</v>
      </c>
    </row>
    <row r="10014" spans="1:9">
      <c r="A10014" t="s">
        <v>4</v>
      </c>
      <c r="B10014" s="4" t="s">
        <v>5</v>
      </c>
      <c r="C10014" s="4" t="s">
        <v>7</v>
      </c>
      <c r="D10014" s="4" t="s">
        <v>11</v>
      </c>
      <c r="E10014" s="4" t="s">
        <v>11</v>
      </c>
      <c r="F10014" s="4" t="s">
        <v>7</v>
      </c>
    </row>
    <row r="10015" spans="1:9">
      <c r="A10015" t="n">
        <v>100093</v>
      </c>
      <c r="B10015" s="43" t="n">
        <v>25</v>
      </c>
      <c r="C10015" s="7" t="n">
        <v>1</v>
      </c>
      <c r="D10015" s="7" t="n">
        <v>60</v>
      </c>
      <c r="E10015" s="7" t="n">
        <v>640</v>
      </c>
      <c r="F10015" s="7" t="n">
        <v>2</v>
      </c>
    </row>
    <row r="10016" spans="1:9">
      <c r="A10016" t="s">
        <v>4</v>
      </c>
      <c r="B10016" s="4" t="s">
        <v>5</v>
      </c>
      <c r="C10016" s="4" t="s">
        <v>7</v>
      </c>
      <c r="D10016" s="4" t="s">
        <v>11</v>
      </c>
      <c r="E10016" s="4" t="s">
        <v>8</v>
      </c>
    </row>
    <row r="10017" spans="1:13">
      <c r="A10017" t="n">
        <v>100100</v>
      </c>
      <c r="B10017" s="38" t="n">
        <v>51</v>
      </c>
      <c r="C10017" s="7" t="n">
        <v>4</v>
      </c>
      <c r="D10017" s="7" t="n">
        <v>0</v>
      </c>
      <c r="E10017" s="7" t="s">
        <v>231</v>
      </c>
    </row>
    <row r="10018" spans="1:13">
      <c r="A10018" t="s">
        <v>4</v>
      </c>
      <c r="B10018" s="4" t="s">
        <v>5</v>
      </c>
      <c r="C10018" s="4" t="s">
        <v>11</v>
      </c>
    </row>
    <row r="10019" spans="1:13">
      <c r="A10019" t="n">
        <v>100113</v>
      </c>
      <c r="B10019" s="24" t="n">
        <v>16</v>
      </c>
      <c r="C10019" s="7" t="n">
        <v>0</v>
      </c>
    </row>
    <row r="10020" spans="1:13">
      <c r="A10020" t="s">
        <v>4</v>
      </c>
      <c r="B10020" s="4" t="s">
        <v>5</v>
      </c>
      <c r="C10020" s="4" t="s">
        <v>11</v>
      </c>
      <c r="D10020" s="4" t="s">
        <v>7</v>
      </c>
      <c r="E10020" s="4" t="s">
        <v>14</v>
      </c>
      <c r="F10020" s="4" t="s">
        <v>79</v>
      </c>
      <c r="G10020" s="4" t="s">
        <v>7</v>
      </c>
      <c r="H10020" s="4" t="s">
        <v>7</v>
      </c>
      <c r="I10020" s="4" t="s">
        <v>7</v>
      </c>
      <c r="J10020" s="4" t="s">
        <v>14</v>
      </c>
      <c r="K10020" s="4" t="s">
        <v>79</v>
      </c>
      <c r="L10020" s="4" t="s">
        <v>7</v>
      </c>
      <c r="M10020" s="4" t="s">
        <v>7</v>
      </c>
    </row>
    <row r="10021" spans="1:13">
      <c r="A10021" t="n">
        <v>100116</v>
      </c>
      <c r="B10021" s="39" t="n">
        <v>26</v>
      </c>
      <c r="C10021" s="7" t="n">
        <v>0</v>
      </c>
      <c r="D10021" s="7" t="n">
        <v>17</v>
      </c>
      <c r="E10021" s="7" t="n">
        <v>60346</v>
      </c>
      <c r="F10021" s="7" t="s">
        <v>527</v>
      </c>
      <c r="G10021" s="7" t="n">
        <v>2</v>
      </c>
      <c r="H10021" s="7" t="n">
        <v>3</v>
      </c>
      <c r="I10021" s="7" t="n">
        <v>17</v>
      </c>
      <c r="J10021" s="7" t="n">
        <v>60582</v>
      </c>
      <c r="K10021" s="7" t="s">
        <v>809</v>
      </c>
      <c r="L10021" s="7" t="n">
        <v>2</v>
      </c>
      <c r="M10021" s="7" t="n">
        <v>0</v>
      </c>
    </row>
    <row r="10022" spans="1:13">
      <c r="A10022" t="s">
        <v>4</v>
      </c>
      <c r="B10022" s="4" t="s">
        <v>5</v>
      </c>
    </row>
    <row r="10023" spans="1:13">
      <c r="A10023" t="n">
        <v>100349</v>
      </c>
      <c r="B10023" s="40" t="n">
        <v>28</v>
      </c>
    </row>
    <row r="10024" spans="1:13">
      <c r="A10024" t="s">
        <v>4</v>
      </c>
      <c r="B10024" s="4" t="s">
        <v>5</v>
      </c>
      <c r="C10024" s="4" t="s">
        <v>7</v>
      </c>
      <c r="D10024" s="4" t="s">
        <v>11</v>
      </c>
      <c r="E10024" s="4" t="s">
        <v>11</v>
      </c>
      <c r="F10024" s="4" t="s">
        <v>7</v>
      </c>
    </row>
    <row r="10025" spans="1:13">
      <c r="A10025" t="n">
        <v>100350</v>
      </c>
      <c r="B10025" s="43" t="n">
        <v>25</v>
      </c>
      <c r="C10025" s="7" t="n">
        <v>1</v>
      </c>
      <c r="D10025" s="7" t="n">
        <v>65535</v>
      </c>
      <c r="E10025" s="7" t="n">
        <v>65535</v>
      </c>
      <c r="F10025" s="7" t="n">
        <v>0</v>
      </c>
    </row>
    <row r="10026" spans="1:13">
      <c r="A10026" t="s">
        <v>4</v>
      </c>
      <c r="B10026" s="4" t="s">
        <v>5</v>
      </c>
      <c r="C10026" s="4" t="s">
        <v>11</v>
      </c>
      <c r="D10026" s="4" t="s">
        <v>11</v>
      </c>
      <c r="E10026" s="4" t="s">
        <v>11</v>
      </c>
    </row>
    <row r="10027" spans="1:13">
      <c r="A10027" t="n">
        <v>100357</v>
      </c>
      <c r="B10027" s="48" t="n">
        <v>61</v>
      </c>
      <c r="C10027" s="7" t="n">
        <v>15</v>
      </c>
      <c r="D10027" s="7" t="n">
        <v>0</v>
      </c>
      <c r="E10027" s="7" t="n">
        <v>1000</v>
      </c>
    </row>
    <row r="10028" spans="1:13">
      <c r="A10028" t="s">
        <v>4</v>
      </c>
      <c r="B10028" s="4" t="s">
        <v>5</v>
      </c>
      <c r="C10028" s="4" t="s">
        <v>11</v>
      </c>
    </row>
    <row r="10029" spans="1:13">
      <c r="A10029" t="n">
        <v>100364</v>
      </c>
      <c r="B10029" s="24" t="n">
        <v>16</v>
      </c>
      <c r="C10029" s="7" t="n">
        <v>300</v>
      </c>
    </row>
    <row r="10030" spans="1:13">
      <c r="A10030" t="s">
        <v>4</v>
      </c>
      <c r="B10030" s="4" t="s">
        <v>5</v>
      </c>
      <c r="C10030" s="4" t="s">
        <v>7</v>
      </c>
      <c r="D10030" s="4" t="s">
        <v>11</v>
      </c>
      <c r="E10030" s="4" t="s">
        <v>8</v>
      </c>
    </row>
    <row r="10031" spans="1:13">
      <c r="A10031" t="n">
        <v>100367</v>
      </c>
      <c r="B10031" s="38" t="n">
        <v>51</v>
      </c>
      <c r="C10031" s="7" t="n">
        <v>4</v>
      </c>
      <c r="D10031" s="7" t="n">
        <v>15</v>
      </c>
      <c r="E10031" s="7" t="s">
        <v>231</v>
      </c>
    </row>
    <row r="10032" spans="1:13">
      <c r="A10032" t="s">
        <v>4</v>
      </c>
      <c r="B10032" s="4" t="s">
        <v>5</v>
      </c>
      <c r="C10032" s="4" t="s">
        <v>11</v>
      </c>
    </row>
    <row r="10033" spans="1:13">
      <c r="A10033" t="n">
        <v>100380</v>
      </c>
      <c r="B10033" s="24" t="n">
        <v>16</v>
      </c>
      <c r="C10033" s="7" t="n">
        <v>0</v>
      </c>
    </row>
    <row r="10034" spans="1:13">
      <c r="A10034" t="s">
        <v>4</v>
      </c>
      <c r="B10034" s="4" t="s">
        <v>5</v>
      </c>
      <c r="C10034" s="4" t="s">
        <v>11</v>
      </c>
      <c r="D10034" s="4" t="s">
        <v>7</v>
      </c>
      <c r="E10034" s="4" t="s">
        <v>14</v>
      </c>
      <c r="F10034" s="4" t="s">
        <v>79</v>
      </c>
      <c r="G10034" s="4" t="s">
        <v>7</v>
      </c>
      <c r="H10034" s="4" t="s">
        <v>7</v>
      </c>
      <c r="I10034" s="4" t="s">
        <v>7</v>
      </c>
      <c r="J10034" s="4" t="s">
        <v>14</v>
      </c>
      <c r="K10034" s="4" t="s">
        <v>79</v>
      </c>
      <c r="L10034" s="4" t="s">
        <v>7</v>
      </c>
      <c r="M10034" s="4" t="s">
        <v>7</v>
      </c>
      <c r="N10034" s="4" t="s">
        <v>7</v>
      </c>
      <c r="O10034" s="4" t="s">
        <v>14</v>
      </c>
      <c r="P10034" s="4" t="s">
        <v>79</v>
      </c>
      <c r="Q10034" s="4" t="s">
        <v>7</v>
      </c>
      <c r="R10034" s="4" t="s">
        <v>7</v>
      </c>
    </row>
    <row r="10035" spans="1:13">
      <c r="A10035" t="n">
        <v>100383</v>
      </c>
      <c r="B10035" s="39" t="n">
        <v>26</v>
      </c>
      <c r="C10035" s="7" t="n">
        <v>15</v>
      </c>
      <c r="D10035" s="7" t="n">
        <v>17</v>
      </c>
      <c r="E10035" s="7" t="n">
        <v>60583</v>
      </c>
      <c r="F10035" s="7" t="s">
        <v>810</v>
      </c>
      <c r="G10035" s="7" t="n">
        <v>2</v>
      </c>
      <c r="H10035" s="7" t="n">
        <v>3</v>
      </c>
      <c r="I10035" s="7" t="n">
        <v>17</v>
      </c>
      <c r="J10035" s="7" t="n">
        <v>60584</v>
      </c>
      <c r="K10035" s="7" t="s">
        <v>811</v>
      </c>
      <c r="L10035" s="7" t="n">
        <v>2</v>
      </c>
      <c r="M10035" s="7" t="n">
        <v>3</v>
      </c>
      <c r="N10035" s="7" t="n">
        <v>17</v>
      </c>
      <c r="O10035" s="7" t="n">
        <v>60585</v>
      </c>
      <c r="P10035" s="7" t="s">
        <v>812</v>
      </c>
      <c r="Q10035" s="7" t="n">
        <v>2</v>
      </c>
      <c r="R10035" s="7" t="n">
        <v>0</v>
      </c>
    </row>
    <row r="10036" spans="1:13">
      <c r="A10036" t="s">
        <v>4</v>
      </c>
      <c r="B10036" s="4" t="s">
        <v>5</v>
      </c>
    </row>
    <row r="10037" spans="1:13">
      <c r="A10037" t="n">
        <v>100685</v>
      </c>
      <c r="B10037" s="40" t="n">
        <v>28</v>
      </c>
    </row>
    <row r="10038" spans="1:13">
      <c r="A10038" t="s">
        <v>4</v>
      </c>
      <c r="B10038" s="4" t="s">
        <v>5</v>
      </c>
      <c r="C10038" s="4" t="s">
        <v>7</v>
      </c>
      <c r="D10038" s="4" t="s">
        <v>11</v>
      </c>
      <c r="E10038" s="4" t="s">
        <v>11</v>
      </c>
      <c r="F10038" s="4" t="s">
        <v>7</v>
      </c>
    </row>
    <row r="10039" spans="1:13">
      <c r="A10039" t="n">
        <v>100686</v>
      </c>
      <c r="B10039" s="43" t="n">
        <v>25</v>
      </c>
      <c r="C10039" s="7" t="n">
        <v>1</v>
      </c>
      <c r="D10039" s="7" t="n">
        <v>60</v>
      </c>
      <c r="E10039" s="7" t="n">
        <v>640</v>
      </c>
      <c r="F10039" s="7" t="n">
        <v>2</v>
      </c>
    </row>
    <row r="10040" spans="1:13">
      <c r="A10040" t="s">
        <v>4</v>
      </c>
      <c r="B10040" s="4" t="s">
        <v>5</v>
      </c>
      <c r="C10040" s="4" t="s">
        <v>7</v>
      </c>
      <c r="D10040" s="4" t="s">
        <v>11</v>
      </c>
      <c r="E10040" s="4" t="s">
        <v>8</v>
      </c>
    </row>
    <row r="10041" spans="1:13">
      <c r="A10041" t="n">
        <v>100693</v>
      </c>
      <c r="B10041" s="38" t="n">
        <v>51</v>
      </c>
      <c r="C10041" s="7" t="n">
        <v>4</v>
      </c>
      <c r="D10041" s="7" t="n">
        <v>0</v>
      </c>
      <c r="E10041" s="7" t="s">
        <v>121</v>
      </c>
    </row>
    <row r="10042" spans="1:13">
      <c r="A10042" t="s">
        <v>4</v>
      </c>
      <c r="B10042" s="4" t="s">
        <v>5</v>
      </c>
      <c r="C10042" s="4" t="s">
        <v>11</v>
      </c>
    </row>
    <row r="10043" spans="1:13">
      <c r="A10043" t="n">
        <v>100707</v>
      </c>
      <c r="B10043" s="24" t="n">
        <v>16</v>
      </c>
      <c r="C10043" s="7" t="n">
        <v>0</v>
      </c>
    </row>
    <row r="10044" spans="1:13">
      <c r="A10044" t="s">
        <v>4</v>
      </c>
      <c r="B10044" s="4" t="s">
        <v>5</v>
      </c>
      <c r="C10044" s="4" t="s">
        <v>11</v>
      </c>
      <c r="D10044" s="4" t="s">
        <v>7</v>
      </c>
      <c r="E10044" s="4" t="s">
        <v>14</v>
      </c>
      <c r="F10044" s="4" t="s">
        <v>79</v>
      </c>
      <c r="G10044" s="4" t="s">
        <v>7</v>
      </c>
      <c r="H10044" s="4" t="s">
        <v>7</v>
      </c>
      <c r="I10044" s="4" t="s">
        <v>7</v>
      </c>
      <c r="J10044" s="4" t="s">
        <v>14</v>
      </c>
      <c r="K10044" s="4" t="s">
        <v>79</v>
      </c>
      <c r="L10044" s="4" t="s">
        <v>7</v>
      </c>
      <c r="M10044" s="4" t="s">
        <v>7</v>
      </c>
      <c r="N10044" s="4" t="s">
        <v>7</v>
      </c>
      <c r="O10044" s="4" t="s">
        <v>14</v>
      </c>
      <c r="P10044" s="4" t="s">
        <v>79</v>
      </c>
      <c r="Q10044" s="4" t="s">
        <v>7</v>
      </c>
      <c r="R10044" s="4" t="s">
        <v>7</v>
      </c>
    </row>
    <row r="10045" spans="1:13">
      <c r="A10045" t="n">
        <v>100710</v>
      </c>
      <c r="B10045" s="39" t="n">
        <v>26</v>
      </c>
      <c r="C10045" s="7" t="n">
        <v>0</v>
      </c>
      <c r="D10045" s="7" t="n">
        <v>17</v>
      </c>
      <c r="E10045" s="7" t="n">
        <v>60586</v>
      </c>
      <c r="F10045" s="7" t="s">
        <v>813</v>
      </c>
      <c r="G10045" s="7" t="n">
        <v>2</v>
      </c>
      <c r="H10045" s="7" t="n">
        <v>3</v>
      </c>
      <c r="I10045" s="7" t="n">
        <v>17</v>
      </c>
      <c r="J10045" s="7" t="n">
        <v>60587</v>
      </c>
      <c r="K10045" s="7" t="s">
        <v>814</v>
      </c>
      <c r="L10045" s="7" t="n">
        <v>2</v>
      </c>
      <c r="M10045" s="7" t="n">
        <v>3</v>
      </c>
      <c r="N10045" s="7" t="n">
        <v>17</v>
      </c>
      <c r="O10045" s="7" t="n">
        <v>60588</v>
      </c>
      <c r="P10045" s="7" t="s">
        <v>815</v>
      </c>
      <c r="Q10045" s="7" t="n">
        <v>2</v>
      </c>
      <c r="R10045" s="7" t="n">
        <v>0</v>
      </c>
    </row>
    <row r="10046" spans="1:13">
      <c r="A10046" t="s">
        <v>4</v>
      </c>
      <c r="B10046" s="4" t="s">
        <v>5</v>
      </c>
    </row>
    <row r="10047" spans="1:13">
      <c r="A10047" t="n">
        <v>100977</v>
      </c>
      <c r="B10047" s="40" t="n">
        <v>28</v>
      </c>
    </row>
    <row r="10048" spans="1:13">
      <c r="A10048" t="s">
        <v>4</v>
      </c>
      <c r="B10048" s="4" t="s">
        <v>5</v>
      </c>
      <c r="C10048" s="4" t="s">
        <v>7</v>
      </c>
      <c r="D10048" s="4" t="s">
        <v>11</v>
      </c>
      <c r="E10048" s="4" t="s">
        <v>11</v>
      </c>
      <c r="F10048" s="4" t="s">
        <v>7</v>
      </c>
    </row>
    <row r="10049" spans="1:18">
      <c r="A10049" t="n">
        <v>100978</v>
      </c>
      <c r="B10049" s="43" t="n">
        <v>25</v>
      </c>
      <c r="C10049" s="7" t="n">
        <v>1</v>
      </c>
      <c r="D10049" s="7" t="n">
        <v>65535</v>
      </c>
      <c r="E10049" s="7" t="n">
        <v>65535</v>
      </c>
      <c r="F10049" s="7" t="n">
        <v>0</v>
      </c>
    </row>
    <row r="10050" spans="1:18">
      <c r="A10050" t="s">
        <v>4</v>
      </c>
      <c r="B10050" s="4" t="s">
        <v>5</v>
      </c>
      <c r="C10050" s="4" t="s">
        <v>7</v>
      </c>
      <c r="D10050" s="4" t="s">
        <v>11</v>
      </c>
      <c r="E10050" s="4" t="s">
        <v>8</v>
      </c>
    </row>
    <row r="10051" spans="1:18">
      <c r="A10051" t="n">
        <v>100985</v>
      </c>
      <c r="B10051" s="38" t="n">
        <v>51</v>
      </c>
      <c r="C10051" s="7" t="n">
        <v>4</v>
      </c>
      <c r="D10051" s="7" t="n">
        <v>15</v>
      </c>
      <c r="E10051" s="7" t="s">
        <v>524</v>
      </c>
    </row>
    <row r="10052" spans="1:18">
      <c r="A10052" t="s">
        <v>4</v>
      </c>
      <c r="B10052" s="4" t="s">
        <v>5</v>
      </c>
      <c r="C10052" s="4" t="s">
        <v>11</v>
      </c>
    </row>
    <row r="10053" spans="1:18">
      <c r="A10053" t="n">
        <v>100999</v>
      </c>
      <c r="B10053" s="24" t="n">
        <v>16</v>
      </c>
      <c r="C10053" s="7" t="n">
        <v>0</v>
      </c>
    </row>
    <row r="10054" spans="1:18">
      <c r="A10054" t="s">
        <v>4</v>
      </c>
      <c r="B10054" s="4" t="s">
        <v>5</v>
      </c>
      <c r="C10054" s="4" t="s">
        <v>11</v>
      </c>
      <c r="D10054" s="4" t="s">
        <v>7</v>
      </c>
      <c r="E10054" s="4" t="s">
        <v>14</v>
      </c>
      <c r="F10054" s="4" t="s">
        <v>79</v>
      </c>
      <c r="G10054" s="4" t="s">
        <v>7</v>
      </c>
      <c r="H10054" s="4" t="s">
        <v>7</v>
      </c>
      <c r="I10054" s="4" t="s">
        <v>7</v>
      </c>
      <c r="J10054" s="4" t="s">
        <v>14</v>
      </c>
      <c r="K10054" s="4" t="s">
        <v>79</v>
      </c>
      <c r="L10054" s="4" t="s">
        <v>7</v>
      </c>
      <c r="M10054" s="4" t="s">
        <v>7</v>
      </c>
    </row>
    <row r="10055" spans="1:18">
      <c r="A10055" t="n">
        <v>101002</v>
      </c>
      <c r="B10055" s="39" t="n">
        <v>26</v>
      </c>
      <c r="C10055" s="7" t="n">
        <v>15</v>
      </c>
      <c r="D10055" s="7" t="n">
        <v>17</v>
      </c>
      <c r="E10055" s="7" t="n">
        <v>60589</v>
      </c>
      <c r="F10055" s="7" t="s">
        <v>816</v>
      </c>
      <c r="G10055" s="7" t="n">
        <v>2</v>
      </c>
      <c r="H10055" s="7" t="n">
        <v>3</v>
      </c>
      <c r="I10055" s="7" t="n">
        <v>17</v>
      </c>
      <c r="J10055" s="7" t="n">
        <v>60590</v>
      </c>
      <c r="K10055" s="7" t="s">
        <v>817</v>
      </c>
      <c r="L10055" s="7" t="n">
        <v>2</v>
      </c>
      <c r="M10055" s="7" t="n">
        <v>0</v>
      </c>
    </row>
    <row r="10056" spans="1:18">
      <c r="A10056" t="s">
        <v>4</v>
      </c>
      <c r="B10056" s="4" t="s">
        <v>5</v>
      </c>
    </row>
    <row r="10057" spans="1:18">
      <c r="A10057" t="n">
        <v>101149</v>
      </c>
      <c r="B10057" s="40" t="n">
        <v>28</v>
      </c>
    </row>
    <row r="10058" spans="1:18">
      <c r="A10058" t="s">
        <v>4</v>
      </c>
      <c r="B10058" s="4" t="s">
        <v>5</v>
      </c>
      <c r="C10058" s="4" t="s">
        <v>7</v>
      </c>
      <c r="D10058" s="4" t="s">
        <v>11</v>
      </c>
      <c r="E10058" s="4" t="s">
        <v>11</v>
      </c>
      <c r="F10058" s="4" t="s">
        <v>7</v>
      </c>
    </row>
    <row r="10059" spans="1:18">
      <c r="A10059" t="n">
        <v>101150</v>
      </c>
      <c r="B10059" s="43" t="n">
        <v>25</v>
      </c>
      <c r="C10059" s="7" t="n">
        <v>1</v>
      </c>
      <c r="D10059" s="7" t="n">
        <v>60</v>
      </c>
      <c r="E10059" s="7" t="n">
        <v>640</v>
      </c>
      <c r="F10059" s="7" t="n">
        <v>2</v>
      </c>
    </row>
    <row r="10060" spans="1:18">
      <c r="A10060" t="s">
        <v>4</v>
      </c>
      <c r="B10060" s="4" t="s">
        <v>5</v>
      </c>
      <c r="C10060" s="4" t="s">
        <v>7</v>
      </c>
      <c r="D10060" s="4" t="s">
        <v>11</v>
      </c>
      <c r="E10060" s="4" t="s">
        <v>8</v>
      </c>
    </row>
    <row r="10061" spans="1:18">
      <c r="A10061" t="n">
        <v>101157</v>
      </c>
      <c r="B10061" s="38" t="n">
        <v>51</v>
      </c>
      <c r="C10061" s="7" t="n">
        <v>4</v>
      </c>
      <c r="D10061" s="7" t="n">
        <v>0</v>
      </c>
      <c r="E10061" s="7" t="s">
        <v>436</v>
      </c>
    </row>
    <row r="10062" spans="1:18">
      <c r="A10062" t="s">
        <v>4</v>
      </c>
      <c r="B10062" s="4" t="s">
        <v>5</v>
      </c>
      <c r="C10062" s="4" t="s">
        <v>11</v>
      </c>
    </row>
    <row r="10063" spans="1:18">
      <c r="A10063" t="n">
        <v>101176</v>
      </c>
      <c r="B10063" s="24" t="n">
        <v>16</v>
      </c>
      <c r="C10063" s="7" t="n">
        <v>0</v>
      </c>
    </row>
    <row r="10064" spans="1:18">
      <c r="A10064" t="s">
        <v>4</v>
      </c>
      <c r="B10064" s="4" t="s">
        <v>5</v>
      </c>
      <c r="C10064" s="4" t="s">
        <v>11</v>
      </c>
      <c r="D10064" s="4" t="s">
        <v>7</v>
      </c>
      <c r="E10064" s="4" t="s">
        <v>14</v>
      </c>
      <c r="F10064" s="4" t="s">
        <v>79</v>
      </c>
      <c r="G10064" s="4" t="s">
        <v>7</v>
      </c>
      <c r="H10064" s="4" t="s">
        <v>7</v>
      </c>
    </row>
    <row r="10065" spans="1:13">
      <c r="A10065" t="n">
        <v>101179</v>
      </c>
      <c r="B10065" s="39" t="n">
        <v>26</v>
      </c>
      <c r="C10065" s="7" t="n">
        <v>0</v>
      </c>
      <c r="D10065" s="7" t="n">
        <v>17</v>
      </c>
      <c r="E10065" s="7" t="n">
        <v>60591</v>
      </c>
      <c r="F10065" s="7" t="s">
        <v>818</v>
      </c>
      <c r="G10065" s="7" t="n">
        <v>2</v>
      </c>
      <c r="H10065" s="7" t="n">
        <v>0</v>
      </c>
    </row>
    <row r="10066" spans="1:13">
      <c r="A10066" t="s">
        <v>4</v>
      </c>
      <c r="B10066" s="4" t="s">
        <v>5</v>
      </c>
    </row>
    <row r="10067" spans="1:13">
      <c r="A10067" t="n">
        <v>101228</v>
      </c>
      <c r="B10067" s="40" t="n">
        <v>28</v>
      </c>
    </row>
    <row r="10068" spans="1:13">
      <c r="A10068" t="s">
        <v>4</v>
      </c>
      <c r="B10068" s="4" t="s">
        <v>5</v>
      </c>
      <c r="C10068" s="4" t="s">
        <v>7</v>
      </c>
      <c r="D10068" s="4" t="s">
        <v>11</v>
      </c>
      <c r="E10068" s="4" t="s">
        <v>11</v>
      </c>
      <c r="F10068" s="4" t="s">
        <v>7</v>
      </c>
    </row>
    <row r="10069" spans="1:13">
      <c r="A10069" t="n">
        <v>101229</v>
      </c>
      <c r="B10069" s="43" t="n">
        <v>25</v>
      </c>
      <c r="C10069" s="7" t="n">
        <v>1</v>
      </c>
      <c r="D10069" s="7" t="n">
        <v>65535</v>
      </c>
      <c r="E10069" s="7" t="n">
        <v>65535</v>
      </c>
      <c r="F10069" s="7" t="n">
        <v>0</v>
      </c>
    </row>
    <row r="10070" spans="1:13">
      <c r="A10070" t="s">
        <v>4</v>
      </c>
      <c r="B10070" s="4" t="s">
        <v>5</v>
      </c>
      <c r="C10070" s="4" t="s">
        <v>11</v>
      </c>
      <c r="D10070" s="4" t="s">
        <v>7</v>
      </c>
    </row>
    <row r="10071" spans="1:13">
      <c r="A10071" t="n">
        <v>101236</v>
      </c>
      <c r="B10071" s="44" t="n">
        <v>89</v>
      </c>
      <c r="C10071" s="7" t="n">
        <v>65533</v>
      </c>
      <c r="D10071" s="7" t="n">
        <v>1</v>
      </c>
    </row>
    <row r="10072" spans="1:13">
      <c r="A10072" t="s">
        <v>4</v>
      </c>
      <c r="B10072" s="4" t="s">
        <v>5</v>
      </c>
      <c r="C10072" s="4" t="s">
        <v>7</v>
      </c>
      <c r="D10072" s="4" t="s">
        <v>11</v>
      </c>
      <c r="E10072" s="4" t="s">
        <v>13</v>
      </c>
    </row>
    <row r="10073" spans="1:13">
      <c r="A10073" t="n">
        <v>101240</v>
      </c>
      <c r="B10073" s="17" t="n">
        <v>58</v>
      </c>
      <c r="C10073" s="7" t="n">
        <v>101</v>
      </c>
      <c r="D10073" s="7" t="n">
        <v>300</v>
      </c>
      <c r="E10073" s="7" t="n">
        <v>1</v>
      </c>
    </row>
    <row r="10074" spans="1:13">
      <c r="A10074" t="s">
        <v>4</v>
      </c>
      <c r="B10074" s="4" t="s">
        <v>5</v>
      </c>
      <c r="C10074" s="4" t="s">
        <v>7</v>
      </c>
      <c r="D10074" s="4" t="s">
        <v>11</v>
      </c>
    </row>
    <row r="10075" spans="1:13">
      <c r="A10075" t="n">
        <v>101248</v>
      </c>
      <c r="B10075" s="17" t="n">
        <v>58</v>
      </c>
      <c r="C10075" s="7" t="n">
        <v>254</v>
      </c>
      <c r="D10075" s="7" t="n">
        <v>0</v>
      </c>
    </row>
    <row r="10076" spans="1:13">
      <c r="A10076" t="s">
        <v>4</v>
      </c>
      <c r="B10076" s="4" t="s">
        <v>5</v>
      </c>
      <c r="C10076" s="4" t="s">
        <v>7</v>
      </c>
      <c r="D10076" s="4" t="s">
        <v>7</v>
      </c>
      <c r="E10076" s="4" t="s">
        <v>13</v>
      </c>
      <c r="F10076" s="4" t="s">
        <v>13</v>
      </c>
      <c r="G10076" s="4" t="s">
        <v>13</v>
      </c>
      <c r="H10076" s="4" t="s">
        <v>11</v>
      </c>
    </row>
    <row r="10077" spans="1:13">
      <c r="A10077" t="n">
        <v>101252</v>
      </c>
      <c r="B10077" s="35" t="n">
        <v>45</v>
      </c>
      <c r="C10077" s="7" t="n">
        <v>2</v>
      </c>
      <c r="D10077" s="7" t="n">
        <v>3</v>
      </c>
      <c r="E10077" s="7" t="n">
        <v>-1.4099999666214</v>
      </c>
      <c r="F10077" s="7" t="n">
        <v>0.219999998807907</v>
      </c>
      <c r="G10077" s="7" t="n">
        <v>-11.1899995803833</v>
      </c>
      <c r="H10077" s="7" t="n">
        <v>0</v>
      </c>
    </row>
    <row r="10078" spans="1:13">
      <c r="A10078" t="s">
        <v>4</v>
      </c>
      <c r="B10078" s="4" t="s">
        <v>5</v>
      </c>
      <c r="C10078" s="4" t="s">
        <v>7</v>
      </c>
      <c r="D10078" s="4" t="s">
        <v>7</v>
      </c>
      <c r="E10078" s="4" t="s">
        <v>13</v>
      </c>
      <c r="F10078" s="4" t="s">
        <v>13</v>
      </c>
      <c r="G10078" s="4" t="s">
        <v>13</v>
      </c>
      <c r="H10078" s="4" t="s">
        <v>11</v>
      </c>
      <c r="I10078" s="4" t="s">
        <v>7</v>
      </c>
    </row>
    <row r="10079" spans="1:13">
      <c r="A10079" t="n">
        <v>101269</v>
      </c>
      <c r="B10079" s="35" t="n">
        <v>45</v>
      </c>
      <c r="C10079" s="7" t="n">
        <v>4</v>
      </c>
      <c r="D10079" s="7" t="n">
        <v>3</v>
      </c>
      <c r="E10079" s="7" t="n">
        <v>4.15999984741211</v>
      </c>
      <c r="F10079" s="7" t="n">
        <v>186.139999389648</v>
      </c>
      <c r="G10079" s="7" t="n">
        <v>-5</v>
      </c>
      <c r="H10079" s="7" t="n">
        <v>0</v>
      </c>
      <c r="I10079" s="7" t="n">
        <v>0</v>
      </c>
    </row>
    <row r="10080" spans="1:13">
      <c r="A10080" t="s">
        <v>4</v>
      </c>
      <c r="B10080" s="4" t="s">
        <v>5</v>
      </c>
      <c r="C10080" s="4" t="s">
        <v>7</v>
      </c>
      <c r="D10080" s="4" t="s">
        <v>7</v>
      </c>
      <c r="E10080" s="4" t="s">
        <v>13</v>
      </c>
      <c r="F10080" s="4" t="s">
        <v>11</v>
      </c>
    </row>
    <row r="10081" spans="1:9">
      <c r="A10081" t="n">
        <v>101287</v>
      </c>
      <c r="B10081" s="35" t="n">
        <v>45</v>
      </c>
      <c r="C10081" s="7" t="n">
        <v>5</v>
      </c>
      <c r="D10081" s="7" t="n">
        <v>3</v>
      </c>
      <c r="E10081" s="7" t="n">
        <v>1.5</v>
      </c>
      <c r="F10081" s="7" t="n">
        <v>0</v>
      </c>
    </row>
    <row r="10082" spans="1:9">
      <c r="A10082" t="s">
        <v>4</v>
      </c>
      <c r="B10082" s="4" t="s">
        <v>5</v>
      </c>
      <c r="C10082" s="4" t="s">
        <v>7</v>
      </c>
      <c r="D10082" s="4" t="s">
        <v>7</v>
      </c>
      <c r="E10082" s="4" t="s">
        <v>13</v>
      </c>
      <c r="F10082" s="4" t="s">
        <v>11</v>
      </c>
    </row>
    <row r="10083" spans="1:9">
      <c r="A10083" t="n">
        <v>101296</v>
      </c>
      <c r="B10083" s="35" t="n">
        <v>45</v>
      </c>
      <c r="C10083" s="7" t="n">
        <v>11</v>
      </c>
      <c r="D10083" s="7" t="n">
        <v>3</v>
      </c>
      <c r="E10083" s="7" t="n">
        <v>25.7999992370605</v>
      </c>
      <c r="F10083" s="7" t="n">
        <v>0</v>
      </c>
    </row>
    <row r="10084" spans="1:9">
      <c r="A10084" t="s">
        <v>4</v>
      </c>
      <c r="B10084" s="4" t="s">
        <v>5</v>
      </c>
      <c r="C10084" s="4" t="s">
        <v>7</v>
      </c>
      <c r="D10084" s="4" t="s">
        <v>7</v>
      </c>
      <c r="E10084" s="4" t="s">
        <v>13</v>
      </c>
      <c r="F10084" s="4" t="s">
        <v>13</v>
      </c>
      <c r="G10084" s="4" t="s">
        <v>13</v>
      </c>
      <c r="H10084" s="4" t="s">
        <v>11</v>
      </c>
    </row>
    <row r="10085" spans="1:9">
      <c r="A10085" t="n">
        <v>101305</v>
      </c>
      <c r="B10085" s="35" t="n">
        <v>45</v>
      </c>
      <c r="C10085" s="7" t="n">
        <v>2</v>
      </c>
      <c r="D10085" s="7" t="n">
        <v>3</v>
      </c>
      <c r="E10085" s="7" t="n">
        <v>-1.42999994754791</v>
      </c>
      <c r="F10085" s="7" t="n">
        <v>0.219999998807907</v>
      </c>
      <c r="G10085" s="7" t="n">
        <v>-11.1800003051758</v>
      </c>
      <c r="H10085" s="7" t="n">
        <v>25000</v>
      </c>
    </row>
    <row r="10086" spans="1:9">
      <c r="A10086" t="s">
        <v>4</v>
      </c>
      <c r="B10086" s="4" t="s">
        <v>5</v>
      </c>
      <c r="C10086" s="4" t="s">
        <v>7</v>
      </c>
      <c r="D10086" s="4" t="s">
        <v>7</v>
      </c>
      <c r="E10086" s="4" t="s">
        <v>13</v>
      </c>
      <c r="F10086" s="4" t="s">
        <v>13</v>
      </c>
      <c r="G10086" s="4" t="s">
        <v>13</v>
      </c>
      <c r="H10086" s="4" t="s">
        <v>11</v>
      </c>
      <c r="I10086" s="4" t="s">
        <v>7</v>
      </c>
    </row>
    <row r="10087" spans="1:9">
      <c r="A10087" t="n">
        <v>101322</v>
      </c>
      <c r="B10087" s="35" t="n">
        <v>45</v>
      </c>
      <c r="C10087" s="7" t="n">
        <v>4</v>
      </c>
      <c r="D10087" s="7" t="n">
        <v>3</v>
      </c>
      <c r="E10087" s="7" t="n">
        <v>4.15999984741211</v>
      </c>
      <c r="F10087" s="7" t="n">
        <v>194.970001220703</v>
      </c>
      <c r="G10087" s="7" t="n">
        <v>-5</v>
      </c>
      <c r="H10087" s="7" t="n">
        <v>25000</v>
      </c>
      <c r="I10087" s="7" t="n">
        <v>1</v>
      </c>
    </row>
    <row r="10088" spans="1:9">
      <c r="A10088" t="s">
        <v>4</v>
      </c>
      <c r="B10088" s="4" t="s">
        <v>5</v>
      </c>
      <c r="C10088" s="4" t="s">
        <v>7</v>
      </c>
      <c r="D10088" s="4" t="s">
        <v>11</v>
      </c>
    </row>
    <row r="10089" spans="1:9">
      <c r="A10089" t="n">
        <v>101340</v>
      </c>
      <c r="B10089" s="17" t="n">
        <v>58</v>
      </c>
      <c r="C10089" s="7" t="n">
        <v>255</v>
      </c>
      <c r="D10089" s="7" t="n">
        <v>0</v>
      </c>
    </row>
    <row r="10090" spans="1:9">
      <c r="A10090" t="s">
        <v>4</v>
      </c>
      <c r="B10090" s="4" t="s">
        <v>5</v>
      </c>
      <c r="C10090" s="4" t="s">
        <v>7</v>
      </c>
      <c r="D10090" s="4" t="s">
        <v>11</v>
      </c>
      <c r="E10090" s="4" t="s">
        <v>8</v>
      </c>
    </row>
    <row r="10091" spans="1:9">
      <c r="A10091" t="n">
        <v>101344</v>
      </c>
      <c r="B10091" s="38" t="n">
        <v>51</v>
      </c>
      <c r="C10091" s="7" t="n">
        <v>4</v>
      </c>
      <c r="D10091" s="7" t="n">
        <v>15</v>
      </c>
      <c r="E10091" s="7" t="s">
        <v>439</v>
      </c>
    </row>
    <row r="10092" spans="1:9">
      <c r="A10092" t="s">
        <v>4</v>
      </c>
      <c r="B10092" s="4" t="s">
        <v>5</v>
      </c>
      <c r="C10092" s="4" t="s">
        <v>11</v>
      </c>
    </row>
    <row r="10093" spans="1:9">
      <c r="A10093" t="n">
        <v>101357</v>
      </c>
      <c r="B10093" s="24" t="n">
        <v>16</v>
      </c>
      <c r="C10093" s="7" t="n">
        <v>0</v>
      </c>
    </row>
    <row r="10094" spans="1:9">
      <c r="A10094" t="s">
        <v>4</v>
      </c>
      <c r="B10094" s="4" t="s">
        <v>5</v>
      </c>
      <c r="C10094" s="4" t="s">
        <v>11</v>
      </c>
      <c r="D10094" s="4" t="s">
        <v>7</v>
      </c>
      <c r="E10094" s="4" t="s">
        <v>14</v>
      </c>
      <c r="F10094" s="4" t="s">
        <v>79</v>
      </c>
      <c r="G10094" s="4" t="s">
        <v>7</v>
      </c>
      <c r="H10094" s="4" t="s">
        <v>7</v>
      </c>
      <c r="I10094" s="4" t="s">
        <v>7</v>
      </c>
      <c r="J10094" s="4" t="s">
        <v>14</v>
      </c>
      <c r="K10094" s="4" t="s">
        <v>79</v>
      </c>
      <c r="L10094" s="4" t="s">
        <v>7</v>
      </c>
      <c r="M10094" s="4" t="s">
        <v>7</v>
      </c>
      <c r="N10094" s="4" t="s">
        <v>7</v>
      </c>
      <c r="O10094" s="4" t="s">
        <v>14</v>
      </c>
      <c r="P10094" s="4" t="s">
        <v>79</v>
      </c>
      <c r="Q10094" s="4" t="s">
        <v>7</v>
      </c>
      <c r="R10094" s="4" t="s">
        <v>7</v>
      </c>
      <c r="S10094" s="4" t="s">
        <v>7</v>
      </c>
      <c r="T10094" s="4" t="s">
        <v>14</v>
      </c>
      <c r="U10094" s="4" t="s">
        <v>79</v>
      </c>
      <c r="V10094" s="4" t="s">
        <v>7</v>
      </c>
      <c r="W10094" s="4" t="s">
        <v>7</v>
      </c>
    </row>
    <row r="10095" spans="1:9">
      <c r="A10095" t="n">
        <v>101360</v>
      </c>
      <c r="B10095" s="39" t="n">
        <v>26</v>
      </c>
      <c r="C10095" s="7" t="n">
        <v>15</v>
      </c>
      <c r="D10095" s="7" t="n">
        <v>17</v>
      </c>
      <c r="E10095" s="7" t="n">
        <v>60592</v>
      </c>
      <c r="F10095" s="7" t="s">
        <v>819</v>
      </c>
      <c r="G10095" s="7" t="n">
        <v>2</v>
      </c>
      <c r="H10095" s="7" t="n">
        <v>3</v>
      </c>
      <c r="I10095" s="7" t="n">
        <v>17</v>
      </c>
      <c r="J10095" s="7" t="n">
        <v>60593</v>
      </c>
      <c r="K10095" s="7" t="s">
        <v>820</v>
      </c>
      <c r="L10095" s="7" t="n">
        <v>2</v>
      </c>
      <c r="M10095" s="7" t="n">
        <v>3</v>
      </c>
      <c r="N10095" s="7" t="n">
        <v>17</v>
      </c>
      <c r="O10095" s="7" t="n">
        <v>60594</v>
      </c>
      <c r="P10095" s="7" t="s">
        <v>821</v>
      </c>
      <c r="Q10095" s="7" t="n">
        <v>2</v>
      </c>
      <c r="R10095" s="7" t="n">
        <v>3</v>
      </c>
      <c r="S10095" s="7" t="n">
        <v>17</v>
      </c>
      <c r="T10095" s="7" t="n">
        <v>60595</v>
      </c>
      <c r="U10095" s="7" t="s">
        <v>822</v>
      </c>
      <c r="V10095" s="7" t="n">
        <v>2</v>
      </c>
      <c r="W10095" s="7" t="n">
        <v>0</v>
      </c>
    </row>
    <row r="10096" spans="1:9">
      <c r="A10096" t="s">
        <v>4</v>
      </c>
      <c r="B10096" s="4" t="s">
        <v>5</v>
      </c>
    </row>
    <row r="10097" spans="1:23">
      <c r="A10097" t="n">
        <v>101780</v>
      </c>
      <c r="B10097" s="40" t="n">
        <v>28</v>
      </c>
    </row>
    <row r="10098" spans="1:23">
      <c r="A10098" t="s">
        <v>4</v>
      </c>
      <c r="B10098" s="4" t="s">
        <v>5</v>
      </c>
      <c r="C10098" s="4" t="s">
        <v>7</v>
      </c>
      <c r="D10098" s="4" t="s">
        <v>11</v>
      </c>
      <c r="E10098" s="4" t="s">
        <v>8</v>
      </c>
      <c r="F10098" s="4" t="s">
        <v>8</v>
      </c>
      <c r="G10098" s="4" t="s">
        <v>8</v>
      </c>
      <c r="H10098" s="4" t="s">
        <v>8</v>
      </c>
    </row>
    <row r="10099" spans="1:23">
      <c r="A10099" t="n">
        <v>101781</v>
      </c>
      <c r="B10099" s="38" t="n">
        <v>51</v>
      </c>
      <c r="C10099" s="7" t="n">
        <v>3</v>
      </c>
      <c r="D10099" s="7" t="n">
        <v>0</v>
      </c>
      <c r="E10099" s="7" t="s">
        <v>117</v>
      </c>
      <c r="F10099" s="7" t="s">
        <v>183</v>
      </c>
      <c r="G10099" s="7" t="s">
        <v>86</v>
      </c>
      <c r="H10099" s="7" t="s">
        <v>87</v>
      </c>
    </row>
    <row r="10100" spans="1:23">
      <c r="A10100" t="s">
        <v>4</v>
      </c>
      <c r="B10100" s="4" t="s">
        <v>5</v>
      </c>
      <c r="C10100" s="4" t="s">
        <v>11</v>
      </c>
      <c r="D10100" s="4" t="s">
        <v>7</v>
      </c>
      <c r="E10100" s="4" t="s">
        <v>13</v>
      </c>
      <c r="F10100" s="4" t="s">
        <v>11</v>
      </c>
    </row>
    <row r="10101" spans="1:23">
      <c r="A10101" t="n">
        <v>101794</v>
      </c>
      <c r="B10101" s="41" t="n">
        <v>59</v>
      </c>
      <c r="C10101" s="7" t="n">
        <v>0</v>
      </c>
      <c r="D10101" s="7" t="n">
        <v>1</v>
      </c>
      <c r="E10101" s="7" t="n">
        <v>0.0799999982118607</v>
      </c>
      <c r="F10101" s="7" t="n">
        <v>0</v>
      </c>
    </row>
    <row r="10102" spans="1:23">
      <c r="A10102" t="s">
        <v>4</v>
      </c>
      <c r="B10102" s="4" t="s">
        <v>5</v>
      </c>
      <c r="C10102" s="4" t="s">
        <v>11</v>
      </c>
    </row>
    <row r="10103" spans="1:23">
      <c r="A10103" t="n">
        <v>101804</v>
      </c>
      <c r="B10103" s="24" t="n">
        <v>16</v>
      </c>
      <c r="C10103" s="7" t="n">
        <v>1300</v>
      </c>
    </row>
    <row r="10104" spans="1:23">
      <c r="A10104" t="s">
        <v>4</v>
      </c>
      <c r="B10104" s="4" t="s">
        <v>5</v>
      </c>
      <c r="C10104" s="4" t="s">
        <v>7</v>
      </c>
      <c r="D10104" s="4" t="s">
        <v>11</v>
      </c>
      <c r="E10104" s="4" t="s">
        <v>8</v>
      </c>
    </row>
    <row r="10105" spans="1:23">
      <c r="A10105" t="n">
        <v>101807</v>
      </c>
      <c r="B10105" s="38" t="n">
        <v>51</v>
      </c>
      <c r="C10105" s="7" t="n">
        <v>4</v>
      </c>
      <c r="D10105" s="7" t="n">
        <v>0</v>
      </c>
      <c r="E10105" s="7" t="s">
        <v>121</v>
      </c>
    </row>
    <row r="10106" spans="1:23">
      <c r="A10106" t="s">
        <v>4</v>
      </c>
      <c r="B10106" s="4" t="s">
        <v>5</v>
      </c>
      <c r="C10106" s="4" t="s">
        <v>11</v>
      </c>
    </row>
    <row r="10107" spans="1:23">
      <c r="A10107" t="n">
        <v>101821</v>
      </c>
      <c r="B10107" s="24" t="n">
        <v>16</v>
      </c>
      <c r="C10107" s="7" t="n">
        <v>0</v>
      </c>
    </row>
    <row r="10108" spans="1:23">
      <c r="A10108" t="s">
        <v>4</v>
      </c>
      <c r="B10108" s="4" t="s">
        <v>5</v>
      </c>
      <c r="C10108" s="4" t="s">
        <v>11</v>
      </c>
      <c r="D10108" s="4" t="s">
        <v>7</v>
      </c>
      <c r="E10108" s="4" t="s">
        <v>14</v>
      </c>
      <c r="F10108" s="4" t="s">
        <v>79</v>
      </c>
      <c r="G10108" s="4" t="s">
        <v>7</v>
      </c>
      <c r="H10108" s="4" t="s">
        <v>7</v>
      </c>
      <c r="I10108" s="4" t="s">
        <v>7</v>
      </c>
      <c r="J10108" s="4" t="s">
        <v>14</v>
      </c>
      <c r="K10108" s="4" t="s">
        <v>79</v>
      </c>
      <c r="L10108" s="4" t="s">
        <v>7</v>
      </c>
      <c r="M10108" s="4" t="s">
        <v>7</v>
      </c>
    </row>
    <row r="10109" spans="1:23">
      <c r="A10109" t="n">
        <v>101824</v>
      </c>
      <c r="B10109" s="39" t="n">
        <v>26</v>
      </c>
      <c r="C10109" s="7" t="n">
        <v>0</v>
      </c>
      <c r="D10109" s="7" t="n">
        <v>17</v>
      </c>
      <c r="E10109" s="7" t="n">
        <v>60559</v>
      </c>
      <c r="F10109" s="7" t="s">
        <v>778</v>
      </c>
      <c r="G10109" s="7" t="n">
        <v>2</v>
      </c>
      <c r="H10109" s="7" t="n">
        <v>3</v>
      </c>
      <c r="I10109" s="7" t="n">
        <v>17</v>
      </c>
      <c r="J10109" s="7" t="n">
        <v>60560</v>
      </c>
      <c r="K10109" s="7" t="s">
        <v>823</v>
      </c>
      <c r="L10109" s="7" t="n">
        <v>2</v>
      </c>
      <c r="M10109" s="7" t="n">
        <v>0</v>
      </c>
    </row>
    <row r="10110" spans="1:23">
      <c r="A10110" t="s">
        <v>4</v>
      </c>
      <c r="B10110" s="4" t="s">
        <v>5</v>
      </c>
    </row>
    <row r="10111" spans="1:23">
      <c r="A10111" t="n">
        <v>101990</v>
      </c>
      <c r="B10111" s="40" t="n">
        <v>28</v>
      </c>
    </row>
    <row r="10112" spans="1:23">
      <c r="A10112" t="s">
        <v>4</v>
      </c>
      <c r="B10112" s="4" t="s">
        <v>5</v>
      </c>
      <c r="C10112" s="4" t="s">
        <v>7</v>
      </c>
      <c r="D10112" s="4" t="s">
        <v>11</v>
      </c>
      <c r="E10112" s="4" t="s">
        <v>8</v>
      </c>
    </row>
    <row r="10113" spans="1:13">
      <c r="A10113" t="n">
        <v>101991</v>
      </c>
      <c r="B10113" s="38" t="n">
        <v>51</v>
      </c>
      <c r="C10113" s="7" t="n">
        <v>4</v>
      </c>
      <c r="D10113" s="7" t="n">
        <v>15</v>
      </c>
      <c r="E10113" s="7" t="s">
        <v>231</v>
      </c>
    </row>
    <row r="10114" spans="1:13">
      <c r="A10114" t="s">
        <v>4</v>
      </c>
      <c r="B10114" s="4" t="s">
        <v>5</v>
      </c>
      <c r="C10114" s="4" t="s">
        <v>11</v>
      </c>
    </row>
    <row r="10115" spans="1:13">
      <c r="A10115" t="n">
        <v>102004</v>
      </c>
      <c r="B10115" s="24" t="n">
        <v>16</v>
      </c>
      <c r="C10115" s="7" t="n">
        <v>0</v>
      </c>
    </row>
    <row r="10116" spans="1:13">
      <c r="A10116" t="s">
        <v>4</v>
      </c>
      <c r="B10116" s="4" t="s">
        <v>5</v>
      </c>
      <c r="C10116" s="4" t="s">
        <v>11</v>
      </c>
      <c r="D10116" s="4" t="s">
        <v>7</v>
      </c>
      <c r="E10116" s="4" t="s">
        <v>14</v>
      </c>
      <c r="F10116" s="4" t="s">
        <v>79</v>
      </c>
      <c r="G10116" s="4" t="s">
        <v>7</v>
      </c>
      <c r="H10116" s="4" t="s">
        <v>7</v>
      </c>
      <c r="I10116" s="4" t="s">
        <v>7</v>
      </c>
      <c r="J10116" s="4" t="s">
        <v>14</v>
      </c>
      <c r="K10116" s="4" t="s">
        <v>79</v>
      </c>
      <c r="L10116" s="4" t="s">
        <v>7</v>
      </c>
      <c r="M10116" s="4" t="s">
        <v>7</v>
      </c>
      <c r="N10116" s="4" t="s">
        <v>7</v>
      </c>
      <c r="O10116" s="4" t="s">
        <v>14</v>
      </c>
      <c r="P10116" s="4" t="s">
        <v>79</v>
      </c>
      <c r="Q10116" s="4" t="s">
        <v>7</v>
      </c>
      <c r="R10116" s="4" t="s">
        <v>7</v>
      </c>
      <c r="S10116" s="4" t="s">
        <v>7</v>
      </c>
      <c r="T10116" s="4" t="s">
        <v>14</v>
      </c>
      <c r="U10116" s="4" t="s">
        <v>79</v>
      </c>
      <c r="V10116" s="4" t="s">
        <v>7</v>
      </c>
      <c r="W10116" s="4" t="s">
        <v>7</v>
      </c>
    </row>
    <row r="10117" spans="1:13">
      <c r="A10117" t="n">
        <v>102007</v>
      </c>
      <c r="B10117" s="39" t="n">
        <v>26</v>
      </c>
      <c r="C10117" s="7" t="n">
        <v>15</v>
      </c>
      <c r="D10117" s="7" t="n">
        <v>17</v>
      </c>
      <c r="E10117" s="7" t="n">
        <v>60596</v>
      </c>
      <c r="F10117" s="7" t="s">
        <v>824</v>
      </c>
      <c r="G10117" s="7" t="n">
        <v>2</v>
      </c>
      <c r="H10117" s="7" t="n">
        <v>3</v>
      </c>
      <c r="I10117" s="7" t="n">
        <v>17</v>
      </c>
      <c r="J10117" s="7" t="n">
        <v>60597</v>
      </c>
      <c r="K10117" s="7" t="s">
        <v>825</v>
      </c>
      <c r="L10117" s="7" t="n">
        <v>2</v>
      </c>
      <c r="M10117" s="7" t="n">
        <v>3</v>
      </c>
      <c r="N10117" s="7" t="n">
        <v>17</v>
      </c>
      <c r="O10117" s="7" t="n">
        <v>60598</v>
      </c>
      <c r="P10117" s="7" t="s">
        <v>826</v>
      </c>
      <c r="Q10117" s="7" t="n">
        <v>2</v>
      </c>
      <c r="R10117" s="7" t="n">
        <v>3</v>
      </c>
      <c r="S10117" s="7" t="n">
        <v>17</v>
      </c>
      <c r="T10117" s="7" t="n">
        <v>60599</v>
      </c>
      <c r="U10117" s="7" t="s">
        <v>827</v>
      </c>
      <c r="V10117" s="7" t="n">
        <v>2</v>
      </c>
      <c r="W10117" s="7" t="n">
        <v>0</v>
      </c>
    </row>
    <row r="10118" spans="1:13">
      <c r="A10118" t="s">
        <v>4</v>
      </c>
      <c r="B10118" s="4" t="s">
        <v>5</v>
      </c>
    </row>
    <row r="10119" spans="1:13">
      <c r="A10119" t="n">
        <v>102388</v>
      </c>
      <c r="B10119" s="40" t="n">
        <v>28</v>
      </c>
    </row>
    <row r="10120" spans="1:13">
      <c r="A10120" t="s">
        <v>4</v>
      </c>
      <c r="B10120" s="4" t="s">
        <v>5</v>
      </c>
      <c r="C10120" s="4" t="s">
        <v>7</v>
      </c>
      <c r="D10120" s="4" t="s">
        <v>11</v>
      </c>
      <c r="E10120" s="4" t="s">
        <v>8</v>
      </c>
    </row>
    <row r="10121" spans="1:13">
      <c r="A10121" t="n">
        <v>102389</v>
      </c>
      <c r="B10121" s="38" t="n">
        <v>51</v>
      </c>
      <c r="C10121" s="7" t="n">
        <v>4</v>
      </c>
      <c r="D10121" s="7" t="n">
        <v>0</v>
      </c>
      <c r="E10121" s="7" t="s">
        <v>121</v>
      </c>
    </row>
    <row r="10122" spans="1:13">
      <c r="A10122" t="s">
        <v>4</v>
      </c>
      <c r="B10122" s="4" t="s">
        <v>5</v>
      </c>
      <c r="C10122" s="4" t="s">
        <v>11</v>
      </c>
    </row>
    <row r="10123" spans="1:13">
      <c r="A10123" t="n">
        <v>102403</v>
      </c>
      <c r="B10123" s="24" t="n">
        <v>16</v>
      </c>
      <c r="C10123" s="7" t="n">
        <v>0</v>
      </c>
    </row>
    <row r="10124" spans="1:13">
      <c r="A10124" t="s">
        <v>4</v>
      </c>
      <c r="B10124" s="4" t="s">
        <v>5</v>
      </c>
      <c r="C10124" s="4" t="s">
        <v>11</v>
      </c>
      <c r="D10124" s="4" t="s">
        <v>7</v>
      </c>
      <c r="E10124" s="4" t="s">
        <v>14</v>
      </c>
      <c r="F10124" s="4" t="s">
        <v>79</v>
      </c>
      <c r="G10124" s="4" t="s">
        <v>7</v>
      </c>
      <c r="H10124" s="4" t="s">
        <v>7</v>
      </c>
    </row>
    <row r="10125" spans="1:13">
      <c r="A10125" t="n">
        <v>102406</v>
      </c>
      <c r="B10125" s="39" t="n">
        <v>26</v>
      </c>
      <c r="C10125" s="7" t="n">
        <v>0</v>
      </c>
      <c r="D10125" s="7" t="n">
        <v>17</v>
      </c>
      <c r="E10125" s="7" t="n">
        <v>60291</v>
      </c>
      <c r="F10125" s="7" t="s">
        <v>452</v>
      </c>
      <c r="G10125" s="7" t="n">
        <v>2</v>
      </c>
      <c r="H10125" s="7" t="n">
        <v>0</v>
      </c>
    </row>
    <row r="10126" spans="1:13">
      <c r="A10126" t="s">
        <v>4</v>
      </c>
      <c r="B10126" s="4" t="s">
        <v>5</v>
      </c>
    </row>
    <row r="10127" spans="1:13">
      <c r="A10127" t="n">
        <v>102423</v>
      </c>
      <c r="B10127" s="40" t="n">
        <v>28</v>
      </c>
    </row>
    <row r="10128" spans="1:13">
      <c r="A10128" t="s">
        <v>4</v>
      </c>
      <c r="B10128" s="4" t="s">
        <v>5</v>
      </c>
      <c r="C10128" s="4" t="s">
        <v>11</v>
      </c>
      <c r="D10128" s="4" t="s">
        <v>7</v>
      </c>
    </row>
    <row r="10129" spans="1:23">
      <c r="A10129" t="n">
        <v>102424</v>
      </c>
      <c r="B10129" s="44" t="n">
        <v>89</v>
      </c>
      <c r="C10129" s="7" t="n">
        <v>65533</v>
      </c>
      <c r="D10129" s="7" t="n">
        <v>1</v>
      </c>
    </row>
    <row r="10130" spans="1:23">
      <c r="A10130" t="s">
        <v>4</v>
      </c>
      <c r="B10130" s="4" t="s">
        <v>5</v>
      </c>
      <c r="C10130" s="4" t="s">
        <v>7</v>
      </c>
      <c r="D10130" s="4" t="s">
        <v>11</v>
      </c>
      <c r="E10130" s="4" t="s">
        <v>13</v>
      </c>
    </row>
    <row r="10131" spans="1:23">
      <c r="A10131" t="n">
        <v>102428</v>
      </c>
      <c r="B10131" s="17" t="n">
        <v>58</v>
      </c>
      <c r="C10131" s="7" t="n">
        <v>101</v>
      </c>
      <c r="D10131" s="7" t="n">
        <v>500</v>
      </c>
      <c r="E10131" s="7" t="n">
        <v>1</v>
      </c>
    </row>
    <row r="10132" spans="1:23">
      <c r="A10132" t="s">
        <v>4</v>
      </c>
      <c r="B10132" s="4" t="s">
        <v>5</v>
      </c>
      <c r="C10132" s="4" t="s">
        <v>7</v>
      </c>
      <c r="D10132" s="4" t="s">
        <v>11</v>
      </c>
    </row>
    <row r="10133" spans="1:23">
      <c r="A10133" t="n">
        <v>102436</v>
      </c>
      <c r="B10133" s="17" t="n">
        <v>58</v>
      </c>
      <c r="C10133" s="7" t="n">
        <v>254</v>
      </c>
      <c r="D10133" s="7" t="n">
        <v>0</v>
      </c>
    </row>
    <row r="10134" spans="1:23">
      <c r="A10134" t="s">
        <v>4</v>
      </c>
      <c r="B10134" s="4" t="s">
        <v>5</v>
      </c>
      <c r="C10134" s="4" t="s">
        <v>7</v>
      </c>
    </row>
    <row r="10135" spans="1:23">
      <c r="A10135" t="n">
        <v>102440</v>
      </c>
      <c r="B10135" s="35" t="n">
        <v>45</v>
      </c>
      <c r="C10135" s="7" t="n">
        <v>0</v>
      </c>
    </row>
    <row r="10136" spans="1:23">
      <c r="A10136" t="s">
        <v>4</v>
      </c>
      <c r="B10136" s="4" t="s">
        <v>5</v>
      </c>
      <c r="C10136" s="4" t="s">
        <v>7</v>
      </c>
      <c r="D10136" s="4" t="s">
        <v>7</v>
      </c>
      <c r="E10136" s="4" t="s">
        <v>13</v>
      </c>
      <c r="F10136" s="4" t="s">
        <v>13</v>
      </c>
      <c r="G10136" s="4" t="s">
        <v>13</v>
      </c>
      <c r="H10136" s="4" t="s">
        <v>11</v>
      </c>
    </row>
    <row r="10137" spans="1:23">
      <c r="A10137" t="n">
        <v>102442</v>
      </c>
      <c r="B10137" s="35" t="n">
        <v>45</v>
      </c>
      <c r="C10137" s="7" t="n">
        <v>2</v>
      </c>
      <c r="D10137" s="7" t="n">
        <v>3</v>
      </c>
      <c r="E10137" s="7" t="n">
        <v>-1.76999998092651</v>
      </c>
      <c r="F10137" s="7" t="n">
        <v>0.230000004172325</v>
      </c>
      <c r="G10137" s="7" t="n">
        <v>-10.7700004577637</v>
      </c>
      <c r="H10137" s="7" t="n">
        <v>0</v>
      </c>
    </row>
    <row r="10138" spans="1:23">
      <c r="A10138" t="s">
        <v>4</v>
      </c>
      <c r="B10138" s="4" t="s">
        <v>5</v>
      </c>
      <c r="C10138" s="4" t="s">
        <v>7</v>
      </c>
      <c r="D10138" s="4" t="s">
        <v>7</v>
      </c>
      <c r="E10138" s="4" t="s">
        <v>13</v>
      </c>
      <c r="F10138" s="4" t="s">
        <v>13</v>
      </c>
      <c r="G10138" s="4" t="s">
        <v>13</v>
      </c>
      <c r="H10138" s="4" t="s">
        <v>11</v>
      </c>
      <c r="I10138" s="4" t="s">
        <v>7</v>
      </c>
    </row>
    <row r="10139" spans="1:23">
      <c r="A10139" t="n">
        <v>102459</v>
      </c>
      <c r="B10139" s="35" t="n">
        <v>45</v>
      </c>
      <c r="C10139" s="7" t="n">
        <v>4</v>
      </c>
      <c r="D10139" s="7" t="n">
        <v>3</v>
      </c>
      <c r="E10139" s="7" t="n">
        <v>353.470001220703</v>
      </c>
      <c r="F10139" s="7" t="n">
        <v>178</v>
      </c>
      <c r="G10139" s="7" t="n">
        <v>0</v>
      </c>
      <c r="H10139" s="7" t="n">
        <v>0</v>
      </c>
      <c r="I10139" s="7" t="n">
        <v>0</v>
      </c>
    </row>
    <row r="10140" spans="1:23">
      <c r="A10140" t="s">
        <v>4</v>
      </c>
      <c r="B10140" s="4" t="s">
        <v>5</v>
      </c>
      <c r="C10140" s="4" t="s">
        <v>7</v>
      </c>
      <c r="D10140" s="4" t="s">
        <v>7</v>
      </c>
      <c r="E10140" s="4" t="s">
        <v>13</v>
      </c>
      <c r="F10140" s="4" t="s">
        <v>11</v>
      </c>
    </row>
    <row r="10141" spans="1:23">
      <c r="A10141" t="n">
        <v>102477</v>
      </c>
      <c r="B10141" s="35" t="n">
        <v>45</v>
      </c>
      <c r="C10141" s="7" t="n">
        <v>5</v>
      </c>
      <c r="D10141" s="7" t="n">
        <v>3</v>
      </c>
      <c r="E10141" s="7" t="n">
        <v>1.20000004768372</v>
      </c>
      <c r="F10141" s="7" t="n">
        <v>0</v>
      </c>
    </row>
    <row r="10142" spans="1:23">
      <c r="A10142" t="s">
        <v>4</v>
      </c>
      <c r="B10142" s="4" t="s">
        <v>5</v>
      </c>
      <c r="C10142" s="4" t="s">
        <v>7</v>
      </c>
      <c r="D10142" s="4" t="s">
        <v>7</v>
      </c>
      <c r="E10142" s="4" t="s">
        <v>13</v>
      </c>
      <c r="F10142" s="4" t="s">
        <v>11</v>
      </c>
    </row>
    <row r="10143" spans="1:23">
      <c r="A10143" t="n">
        <v>102486</v>
      </c>
      <c r="B10143" s="35" t="n">
        <v>45</v>
      </c>
      <c r="C10143" s="7" t="n">
        <v>11</v>
      </c>
      <c r="D10143" s="7" t="n">
        <v>3</v>
      </c>
      <c r="E10143" s="7" t="n">
        <v>28.7000007629395</v>
      </c>
      <c r="F10143" s="7" t="n">
        <v>0</v>
      </c>
    </row>
    <row r="10144" spans="1:23">
      <c r="A10144" t="s">
        <v>4</v>
      </c>
      <c r="B10144" s="4" t="s">
        <v>5</v>
      </c>
      <c r="C10144" s="4" t="s">
        <v>7</v>
      </c>
      <c r="D10144" s="4" t="s">
        <v>11</v>
      </c>
    </row>
    <row r="10145" spans="1:9">
      <c r="A10145" t="n">
        <v>102495</v>
      </c>
      <c r="B10145" s="17" t="n">
        <v>58</v>
      </c>
      <c r="C10145" s="7" t="n">
        <v>255</v>
      </c>
      <c r="D10145" s="7" t="n">
        <v>0</v>
      </c>
    </row>
    <row r="10146" spans="1:9">
      <c r="A10146" t="s">
        <v>4</v>
      </c>
      <c r="B10146" s="4" t="s">
        <v>5</v>
      </c>
      <c r="C10146" s="4" t="s">
        <v>11</v>
      </c>
      <c r="D10146" s="4" t="s">
        <v>7</v>
      </c>
      <c r="E10146" s="4" t="s">
        <v>13</v>
      </c>
      <c r="F10146" s="4" t="s">
        <v>11</v>
      </c>
    </row>
    <row r="10147" spans="1:9">
      <c r="A10147" t="n">
        <v>102499</v>
      </c>
      <c r="B10147" s="41" t="n">
        <v>59</v>
      </c>
      <c r="C10147" s="7" t="n">
        <v>0</v>
      </c>
      <c r="D10147" s="7" t="n">
        <v>8</v>
      </c>
      <c r="E10147" s="7" t="n">
        <v>0.150000005960464</v>
      </c>
      <c r="F10147" s="7" t="n">
        <v>0</v>
      </c>
    </row>
    <row r="10148" spans="1:9">
      <c r="A10148" t="s">
        <v>4</v>
      </c>
      <c r="B10148" s="4" t="s">
        <v>5</v>
      </c>
      <c r="C10148" s="4" t="s">
        <v>11</v>
      </c>
    </row>
    <row r="10149" spans="1:9">
      <c r="A10149" t="n">
        <v>102509</v>
      </c>
      <c r="B10149" s="24" t="n">
        <v>16</v>
      </c>
      <c r="C10149" s="7" t="n">
        <v>1500</v>
      </c>
    </row>
    <row r="10150" spans="1:9">
      <c r="A10150" t="s">
        <v>4</v>
      </c>
      <c r="B10150" s="4" t="s">
        <v>5</v>
      </c>
      <c r="C10150" s="4" t="s">
        <v>11</v>
      </c>
      <c r="D10150" s="4" t="s">
        <v>7</v>
      </c>
      <c r="E10150" s="4" t="s">
        <v>13</v>
      </c>
      <c r="F10150" s="4" t="s">
        <v>11</v>
      </c>
    </row>
    <row r="10151" spans="1:9">
      <c r="A10151" t="n">
        <v>102512</v>
      </c>
      <c r="B10151" s="41" t="n">
        <v>59</v>
      </c>
      <c r="C10151" s="7" t="n">
        <v>0</v>
      </c>
      <c r="D10151" s="7" t="n">
        <v>255</v>
      </c>
      <c r="E10151" s="7" t="n">
        <v>0</v>
      </c>
      <c r="F10151" s="7" t="n">
        <v>0</v>
      </c>
    </row>
    <row r="10152" spans="1:9">
      <c r="A10152" t="s">
        <v>4</v>
      </c>
      <c r="B10152" s="4" t="s">
        <v>5</v>
      </c>
      <c r="C10152" s="4" t="s">
        <v>7</v>
      </c>
      <c r="D10152" s="4" t="s">
        <v>11</v>
      </c>
      <c r="E10152" s="4" t="s">
        <v>8</v>
      </c>
    </row>
    <row r="10153" spans="1:9">
      <c r="A10153" t="n">
        <v>102522</v>
      </c>
      <c r="B10153" s="38" t="n">
        <v>51</v>
      </c>
      <c r="C10153" s="7" t="n">
        <v>4</v>
      </c>
      <c r="D10153" s="7" t="n">
        <v>0</v>
      </c>
      <c r="E10153" s="7" t="s">
        <v>453</v>
      </c>
    </row>
    <row r="10154" spans="1:9">
      <c r="A10154" t="s">
        <v>4</v>
      </c>
      <c r="B10154" s="4" t="s">
        <v>5</v>
      </c>
      <c r="C10154" s="4" t="s">
        <v>11</v>
      </c>
    </row>
    <row r="10155" spans="1:9">
      <c r="A10155" t="n">
        <v>102536</v>
      </c>
      <c r="B10155" s="24" t="n">
        <v>16</v>
      </c>
      <c r="C10155" s="7" t="n">
        <v>0</v>
      </c>
    </row>
    <row r="10156" spans="1:9">
      <c r="A10156" t="s">
        <v>4</v>
      </c>
      <c r="B10156" s="4" t="s">
        <v>5</v>
      </c>
      <c r="C10156" s="4" t="s">
        <v>11</v>
      </c>
      <c r="D10156" s="4" t="s">
        <v>7</v>
      </c>
      <c r="E10156" s="4" t="s">
        <v>14</v>
      </c>
      <c r="F10156" s="4" t="s">
        <v>79</v>
      </c>
      <c r="G10156" s="4" t="s">
        <v>7</v>
      </c>
      <c r="H10156" s="4" t="s">
        <v>7</v>
      </c>
    </row>
    <row r="10157" spans="1:9">
      <c r="A10157" t="n">
        <v>102539</v>
      </c>
      <c r="B10157" s="39" t="n">
        <v>26</v>
      </c>
      <c r="C10157" s="7" t="n">
        <v>0</v>
      </c>
      <c r="D10157" s="7" t="n">
        <v>17</v>
      </c>
      <c r="E10157" s="7" t="n">
        <v>60292</v>
      </c>
      <c r="F10157" s="7" t="s">
        <v>454</v>
      </c>
      <c r="G10157" s="7" t="n">
        <v>2</v>
      </c>
      <c r="H10157" s="7" t="n">
        <v>0</v>
      </c>
    </row>
    <row r="10158" spans="1:9">
      <c r="A10158" t="s">
        <v>4</v>
      </c>
      <c r="B10158" s="4" t="s">
        <v>5</v>
      </c>
    </row>
    <row r="10159" spans="1:9">
      <c r="A10159" t="n">
        <v>102559</v>
      </c>
      <c r="B10159" s="40" t="n">
        <v>28</v>
      </c>
    </row>
    <row r="10160" spans="1:9">
      <c r="A10160" t="s">
        <v>4</v>
      </c>
      <c r="B10160" s="4" t="s">
        <v>5</v>
      </c>
      <c r="C10160" s="4" t="s">
        <v>11</v>
      </c>
    </row>
    <row r="10161" spans="1:8">
      <c r="A10161" t="n">
        <v>102560</v>
      </c>
      <c r="B10161" s="24" t="n">
        <v>16</v>
      </c>
      <c r="C10161" s="7" t="n">
        <v>500</v>
      </c>
    </row>
    <row r="10162" spans="1:8">
      <c r="A10162" t="s">
        <v>4</v>
      </c>
      <c r="B10162" s="4" t="s">
        <v>5</v>
      </c>
      <c r="C10162" s="4" t="s">
        <v>7</v>
      </c>
      <c r="D10162" s="4" t="s">
        <v>13</v>
      </c>
      <c r="E10162" s="4" t="s">
        <v>13</v>
      </c>
      <c r="F10162" s="4" t="s">
        <v>13</v>
      </c>
    </row>
    <row r="10163" spans="1:8">
      <c r="A10163" t="n">
        <v>102563</v>
      </c>
      <c r="B10163" s="35" t="n">
        <v>45</v>
      </c>
      <c r="C10163" s="7" t="n">
        <v>9</v>
      </c>
      <c r="D10163" s="7" t="n">
        <v>0.0199999995529652</v>
      </c>
      <c r="E10163" s="7" t="n">
        <v>0.0199999995529652</v>
      </c>
      <c r="F10163" s="7" t="n">
        <v>0.5</v>
      </c>
    </row>
    <row r="10164" spans="1:8">
      <c r="A10164" t="s">
        <v>4</v>
      </c>
      <c r="B10164" s="4" t="s">
        <v>5</v>
      </c>
      <c r="C10164" s="4" t="s">
        <v>7</v>
      </c>
      <c r="D10164" s="4" t="s">
        <v>7</v>
      </c>
      <c r="E10164" s="4" t="s">
        <v>13</v>
      </c>
      <c r="F10164" s="4" t="s">
        <v>11</v>
      </c>
    </row>
    <row r="10165" spans="1:8">
      <c r="A10165" t="n">
        <v>102577</v>
      </c>
      <c r="B10165" s="35" t="n">
        <v>45</v>
      </c>
      <c r="C10165" s="7" t="n">
        <v>5</v>
      </c>
      <c r="D10165" s="7" t="n">
        <v>3</v>
      </c>
      <c r="E10165" s="7" t="n">
        <v>1.39999997615814</v>
      </c>
      <c r="F10165" s="7" t="n">
        <v>500</v>
      </c>
    </row>
    <row r="10166" spans="1:8">
      <c r="A10166" t="s">
        <v>4</v>
      </c>
      <c r="B10166" s="4" t="s">
        <v>5</v>
      </c>
      <c r="C10166" s="4" t="s">
        <v>7</v>
      </c>
      <c r="D10166" s="4" t="s">
        <v>11</v>
      </c>
      <c r="E10166" s="4" t="s">
        <v>8</v>
      </c>
    </row>
    <row r="10167" spans="1:8">
      <c r="A10167" t="n">
        <v>102586</v>
      </c>
      <c r="B10167" s="38" t="n">
        <v>51</v>
      </c>
      <c r="C10167" s="7" t="n">
        <v>4</v>
      </c>
      <c r="D10167" s="7" t="n">
        <v>0</v>
      </c>
      <c r="E10167" s="7" t="s">
        <v>455</v>
      </c>
    </row>
    <row r="10168" spans="1:8">
      <c r="A10168" t="s">
        <v>4</v>
      </c>
      <c r="B10168" s="4" t="s">
        <v>5</v>
      </c>
      <c r="C10168" s="4" t="s">
        <v>11</v>
      </c>
    </row>
    <row r="10169" spans="1:8">
      <c r="A10169" t="n">
        <v>102600</v>
      </c>
      <c r="B10169" s="24" t="n">
        <v>16</v>
      </c>
      <c r="C10169" s="7" t="n">
        <v>0</v>
      </c>
    </row>
    <row r="10170" spans="1:8">
      <c r="A10170" t="s">
        <v>4</v>
      </c>
      <c r="B10170" s="4" t="s">
        <v>5</v>
      </c>
      <c r="C10170" s="4" t="s">
        <v>11</v>
      </c>
      <c r="D10170" s="4" t="s">
        <v>7</v>
      </c>
      <c r="E10170" s="4" t="s">
        <v>14</v>
      </c>
      <c r="F10170" s="4" t="s">
        <v>79</v>
      </c>
      <c r="G10170" s="4" t="s">
        <v>7</v>
      </c>
      <c r="H10170" s="4" t="s">
        <v>7</v>
      </c>
    </row>
    <row r="10171" spans="1:8">
      <c r="A10171" t="n">
        <v>102603</v>
      </c>
      <c r="B10171" s="39" t="n">
        <v>26</v>
      </c>
      <c r="C10171" s="7" t="n">
        <v>0</v>
      </c>
      <c r="D10171" s="7" t="n">
        <v>17</v>
      </c>
      <c r="E10171" s="7" t="n">
        <v>60293</v>
      </c>
      <c r="F10171" s="7" t="s">
        <v>456</v>
      </c>
      <c r="G10171" s="7" t="n">
        <v>2</v>
      </c>
      <c r="H10171" s="7" t="n">
        <v>0</v>
      </c>
    </row>
    <row r="10172" spans="1:8">
      <c r="A10172" t="s">
        <v>4</v>
      </c>
      <c r="B10172" s="4" t="s">
        <v>5</v>
      </c>
    </row>
    <row r="10173" spans="1:8">
      <c r="A10173" t="n">
        <v>102628</v>
      </c>
      <c r="B10173" s="40" t="n">
        <v>28</v>
      </c>
    </row>
    <row r="10174" spans="1:8">
      <c r="A10174" t="s">
        <v>4</v>
      </c>
      <c r="B10174" s="4" t="s">
        <v>5</v>
      </c>
      <c r="C10174" s="4" t="s">
        <v>11</v>
      </c>
      <c r="D10174" s="4" t="s">
        <v>7</v>
      </c>
    </row>
    <row r="10175" spans="1:8">
      <c r="A10175" t="n">
        <v>102629</v>
      </c>
      <c r="B10175" s="44" t="n">
        <v>89</v>
      </c>
      <c r="C10175" s="7" t="n">
        <v>65533</v>
      </c>
      <c r="D10175" s="7" t="n">
        <v>1</v>
      </c>
    </row>
    <row r="10176" spans="1:8">
      <c r="A10176" t="s">
        <v>4</v>
      </c>
      <c r="B10176" s="4" t="s">
        <v>5</v>
      </c>
      <c r="C10176" s="4" t="s">
        <v>7</v>
      </c>
      <c r="D10176" s="4" t="s">
        <v>11</v>
      </c>
      <c r="E10176" s="4" t="s">
        <v>11</v>
      </c>
      <c r="F10176" s="4" t="s">
        <v>7</v>
      </c>
    </row>
    <row r="10177" spans="1:8">
      <c r="A10177" t="n">
        <v>102633</v>
      </c>
      <c r="B10177" s="43" t="n">
        <v>25</v>
      </c>
      <c r="C10177" s="7" t="n">
        <v>1</v>
      </c>
      <c r="D10177" s="7" t="n">
        <v>60</v>
      </c>
      <c r="E10177" s="7" t="n">
        <v>640</v>
      </c>
      <c r="F10177" s="7" t="n">
        <v>1</v>
      </c>
    </row>
    <row r="10178" spans="1:8">
      <c r="A10178" t="s">
        <v>4</v>
      </c>
      <c r="B10178" s="4" t="s">
        <v>5</v>
      </c>
      <c r="C10178" s="4" t="s">
        <v>7</v>
      </c>
      <c r="D10178" s="4" t="s">
        <v>11</v>
      </c>
      <c r="E10178" s="4" t="s">
        <v>8</v>
      </c>
    </row>
    <row r="10179" spans="1:8">
      <c r="A10179" t="n">
        <v>102640</v>
      </c>
      <c r="B10179" s="38" t="n">
        <v>51</v>
      </c>
      <c r="C10179" s="7" t="n">
        <v>4</v>
      </c>
      <c r="D10179" s="7" t="n">
        <v>15</v>
      </c>
      <c r="E10179" s="7" t="s">
        <v>121</v>
      </c>
    </row>
    <row r="10180" spans="1:8">
      <c r="A10180" t="s">
        <v>4</v>
      </c>
      <c r="B10180" s="4" t="s">
        <v>5</v>
      </c>
      <c r="C10180" s="4" t="s">
        <v>11</v>
      </c>
    </row>
    <row r="10181" spans="1:8">
      <c r="A10181" t="n">
        <v>102654</v>
      </c>
      <c r="B10181" s="24" t="n">
        <v>16</v>
      </c>
      <c r="C10181" s="7" t="n">
        <v>0</v>
      </c>
    </row>
    <row r="10182" spans="1:8">
      <c r="A10182" t="s">
        <v>4</v>
      </c>
      <c r="B10182" s="4" t="s">
        <v>5</v>
      </c>
      <c r="C10182" s="4" t="s">
        <v>11</v>
      </c>
      <c r="D10182" s="4" t="s">
        <v>7</v>
      </c>
      <c r="E10182" s="4" t="s">
        <v>14</v>
      </c>
      <c r="F10182" s="4" t="s">
        <v>79</v>
      </c>
      <c r="G10182" s="4" t="s">
        <v>7</v>
      </c>
      <c r="H10182" s="4" t="s">
        <v>7</v>
      </c>
      <c r="I10182" s="4" t="s">
        <v>7</v>
      </c>
      <c r="J10182" s="4" t="s">
        <v>14</v>
      </c>
      <c r="K10182" s="4" t="s">
        <v>79</v>
      </c>
      <c r="L10182" s="4" t="s">
        <v>7</v>
      </c>
      <c r="M10182" s="4" t="s">
        <v>7</v>
      </c>
    </row>
    <row r="10183" spans="1:8">
      <c r="A10183" t="n">
        <v>102657</v>
      </c>
      <c r="B10183" s="39" t="n">
        <v>26</v>
      </c>
      <c r="C10183" s="7" t="n">
        <v>15</v>
      </c>
      <c r="D10183" s="7" t="n">
        <v>17</v>
      </c>
      <c r="E10183" s="7" t="n">
        <v>60600</v>
      </c>
      <c r="F10183" s="7" t="s">
        <v>828</v>
      </c>
      <c r="G10183" s="7" t="n">
        <v>2</v>
      </c>
      <c r="H10183" s="7" t="n">
        <v>3</v>
      </c>
      <c r="I10183" s="7" t="n">
        <v>17</v>
      </c>
      <c r="J10183" s="7" t="n">
        <v>60601</v>
      </c>
      <c r="K10183" s="7" t="s">
        <v>829</v>
      </c>
      <c r="L10183" s="7" t="n">
        <v>2</v>
      </c>
      <c r="M10183" s="7" t="n">
        <v>0</v>
      </c>
    </row>
    <row r="10184" spans="1:8">
      <c r="A10184" t="s">
        <v>4</v>
      </c>
      <c r="B10184" s="4" t="s">
        <v>5</v>
      </c>
    </row>
    <row r="10185" spans="1:8">
      <c r="A10185" t="n">
        <v>102734</v>
      </c>
      <c r="B10185" s="40" t="n">
        <v>28</v>
      </c>
    </row>
    <row r="10186" spans="1:8">
      <c r="A10186" t="s">
        <v>4</v>
      </c>
      <c r="B10186" s="4" t="s">
        <v>5</v>
      </c>
      <c r="C10186" s="4" t="s">
        <v>7</v>
      </c>
      <c r="D10186" s="4" t="s">
        <v>11</v>
      </c>
      <c r="E10186" s="4" t="s">
        <v>11</v>
      </c>
      <c r="F10186" s="4" t="s">
        <v>7</v>
      </c>
    </row>
    <row r="10187" spans="1:8">
      <c r="A10187" t="n">
        <v>102735</v>
      </c>
      <c r="B10187" s="43" t="n">
        <v>25</v>
      </c>
      <c r="C10187" s="7" t="n">
        <v>1</v>
      </c>
      <c r="D10187" s="7" t="n">
        <v>65535</v>
      </c>
      <c r="E10187" s="7" t="n">
        <v>65535</v>
      </c>
      <c r="F10187" s="7" t="n">
        <v>0</v>
      </c>
    </row>
    <row r="10188" spans="1:8">
      <c r="A10188" t="s">
        <v>4</v>
      </c>
      <c r="B10188" s="4" t="s">
        <v>5</v>
      </c>
      <c r="C10188" s="4" t="s">
        <v>7</v>
      </c>
      <c r="D10188" s="4" t="s">
        <v>11</v>
      </c>
      <c r="E10188" s="4" t="s">
        <v>8</v>
      </c>
    </row>
    <row r="10189" spans="1:8">
      <c r="A10189" t="n">
        <v>102742</v>
      </c>
      <c r="B10189" s="38" t="n">
        <v>51</v>
      </c>
      <c r="C10189" s="7" t="n">
        <v>4</v>
      </c>
      <c r="D10189" s="7" t="n">
        <v>0</v>
      </c>
      <c r="E10189" s="7" t="s">
        <v>446</v>
      </c>
    </row>
    <row r="10190" spans="1:8">
      <c r="A10190" t="s">
        <v>4</v>
      </c>
      <c r="B10190" s="4" t="s">
        <v>5</v>
      </c>
      <c r="C10190" s="4" t="s">
        <v>11</v>
      </c>
    </row>
    <row r="10191" spans="1:8">
      <c r="A10191" t="n">
        <v>102755</v>
      </c>
      <c r="B10191" s="24" t="n">
        <v>16</v>
      </c>
      <c r="C10191" s="7" t="n">
        <v>0</v>
      </c>
    </row>
    <row r="10192" spans="1:8">
      <c r="A10192" t="s">
        <v>4</v>
      </c>
      <c r="B10192" s="4" t="s">
        <v>5</v>
      </c>
      <c r="C10192" s="4" t="s">
        <v>11</v>
      </c>
      <c r="D10192" s="4" t="s">
        <v>7</v>
      </c>
      <c r="E10192" s="4" t="s">
        <v>14</v>
      </c>
      <c r="F10192" s="4" t="s">
        <v>79</v>
      </c>
      <c r="G10192" s="4" t="s">
        <v>7</v>
      </c>
      <c r="H10192" s="4" t="s">
        <v>7</v>
      </c>
      <c r="I10192" s="4" t="s">
        <v>7</v>
      </c>
      <c r="J10192" s="4" t="s">
        <v>14</v>
      </c>
      <c r="K10192" s="4" t="s">
        <v>79</v>
      </c>
      <c r="L10192" s="4" t="s">
        <v>7</v>
      </c>
      <c r="M10192" s="4" t="s">
        <v>7</v>
      </c>
      <c r="N10192" s="4" t="s">
        <v>7</v>
      </c>
      <c r="O10192" s="4" t="s">
        <v>14</v>
      </c>
      <c r="P10192" s="4" t="s">
        <v>79</v>
      </c>
      <c r="Q10192" s="4" t="s">
        <v>7</v>
      </c>
      <c r="R10192" s="4" t="s">
        <v>7</v>
      </c>
      <c r="S10192" s="4" t="s">
        <v>7</v>
      </c>
      <c r="T10192" s="4" t="s">
        <v>14</v>
      </c>
      <c r="U10192" s="4" t="s">
        <v>79</v>
      </c>
      <c r="V10192" s="4" t="s">
        <v>7</v>
      </c>
      <c r="W10192" s="4" t="s">
        <v>7</v>
      </c>
      <c r="X10192" s="4" t="s">
        <v>7</v>
      </c>
      <c r="Y10192" s="4" t="s">
        <v>14</v>
      </c>
      <c r="Z10192" s="4" t="s">
        <v>79</v>
      </c>
      <c r="AA10192" s="4" t="s">
        <v>7</v>
      </c>
      <c r="AB10192" s="4" t="s">
        <v>7</v>
      </c>
    </row>
    <row r="10193" spans="1:28">
      <c r="A10193" t="n">
        <v>102758</v>
      </c>
      <c r="B10193" s="39" t="n">
        <v>26</v>
      </c>
      <c r="C10193" s="7" t="n">
        <v>0</v>
      </c>
      <c r="D10193" s="7" t="n">
        <v>17</v>
      </c>
      <c r="E10193" s="7" t="n">
        <v>60297</v>
      </c>
      <c r="F10193" s="7" t="s">
        <v>786</v>
      </c>
      <c r="G10193" s="7" t="n">
        <v>2</v>
      </c>
      <c r="H10193" s="7" t="n">
        <v>3</v>
      </c>
      <c r="I10193" s="7" t="n">
        <v>17</v>
      </c>
      <c r="J10193" s="7" t="n">
        <v>60298</v>
      </c>
      <c r="K10193" s="7" t="s">
        <v>461</v>
      </c>
      <c r="L10193" s="7" t="n">
        <v>2</v>
      </c>
      <c r="M10193" s="7" t="n">
        <v>3</v>
      </c>
      <c r="N10193" s="7" t="n">
        <v>17</v>
      </c>
      <c r="O10193" s="7" t="n">
        <v>60299</v>
      </c>
      <c r="P10193" s="7" t="s">
        <v>462</v>
      </c>
      <c r="Q10193" s="7" t="n">
        <v>2</v>
      </c>
      <c r="R10193" s="7" t="n">
        <v>3</v>
      </c>
      <c r="S10193" s="7" t="n">
        <v>17</v>
      </c>
      <c r="T10193" s="7" t="n">
        <v>60300</v>
      </c>
      <c r="U10193" s="7" t="s">
        <v>463</v>
      </c>
      <c r="V10193" s="7" t="n">
        <v>2</v>
      </c>
      <c r="W10193" s="7" t="n">
        <v>3</v>
      </c>
      <c r="X10193" s="7" t="n">
        <v>17</v>
      </c>
      <c r="Y10193" s="7" t="n">
        <v>60301</v>
      </c>
      <c r="Z10193" s="7" t="s">
        <v>464</v>
      </c>
      <c r="AA10193" s="7" t="n">
        <v>2</v>
      </c>
      <c r="AB10193" s="7" t="n">
        <v>0</v>
      </c>
    </row>
    <row r="10194" spans="1:28">
      <c r="A10194" t="s">
        <v>4</v>
      </c>
      <c r="B10194" s="4" t="s">
        <v>5</v>
      </c>
    </row>
    <row r="10195" spans="1:28">
      <c r="A10195" t="n">
        <v>103152</v>
      </c>
      <c r="B10195" s="40" t="n">
        <v>28</v>
      </c>
    </row>
    <row r="10196" spans="1:28">
      <c r="A10196" t="s">
        <v>4</v>
      </c>
      <c r="B10196" s="4" t="s">
        <v>5</v>
      </c>
      <c r="C10196" s="4" t="s">
        <v>11</v>
      </c>
      <c r="D10196" s="4" t="s">
        <v>7</v>
      </c>
    </row>
    <row r="10197" spans="1:28">
      <c r="A10197" t="n">
        <v>103153</v>
      </c>
      <c r="B10197" s="44" t="n">
        <v>89</v>
      </c>
      <c r="C10197" s="7" t="n">
        <v>65533</v>
      </c>
      <c r="D10197" s="7" t="n">
        <v>1</v>
      </c>
    </row>
    <row r="10198" spans="1:28">
      <c r="A10198" t="s">
        <v>4</v>
      </c>
      <c r="B10198" s="4" t="s">
        <v>5</v>
      </c>
      <c r="C10198" s="4" t="s">
        <v>7</v>
      </c>
      <c r="D10198" s="4" t="s">
        <v>11</v>
      </c>
      <c r="E10198" s="4" t="s">
        <v>13</v>
      </c>
    </row>
    <row r="10199" spans="1:28">
      <c r="A10199" t="n">
        <v>103157</v>
      </c>
      <c r="B10199" s="17" t="n">
        <v>58</v>
      </c>
      <c r="C10199" s="7" t="n">
        <v>101</v>
      </c>
      <c r="D10199" s="7" t="n">
        <v>300</v>
      </c>
      <c r="E10199" s="7" t="n">
        <v>1</v>
      </c>
    </row>
    <row r="10200" spans="1:28">
      <c r="A10200" t="s">
        <v>4</v>
      </c>
      <c r="B10200" s="4" t="s">
        <v>5</v>
      </c>
      <c r="C10200" s="4" t="s">
        <v>7</v>
      </c>
      <c r="D10200" s="4" t="s">
        <v>11</v>
      </c>
    </row>
    <row r="10201" spans="1:28">
      <c r="A10201" t="n">
        <v>103165</v>
      </c>
      <c r="B10201" s="17" t="n">
        <v>58</v>
      </c>
      <c r="C10201" s="7" t="n">
        <v>254</v>
      </c>
      <c r="D10201" s="7" t="n">
        <v>0</v>
      </c>
    </row>
    <row r="10202" spans="1:28">
      <c r="A10202" t="s">
        <v>4</v>
      </c>
      <c r="B10202" s="4" t="s">
        <v>5</v>
      </c>
      <c r="C10202" s="4" t="s">
        <v>7</v>
      </c>
      <c r="D10202" s="4" t="s">
        <v>7</v>
      </c>
      <c r="E10202" s="4" t="s">
        <v>13</v>
      </c>
      <c r="F10202" s="4" t="s">
        <v>13</v>
      </c>
      <c r="G10202" s="4" t="s">
        <v>13</v>
      </c>
      <c r="H10202" s="4" t="s">
        <v>11</v>
      </c>
    </row>
    <row r="10203" spans="1:28">
      <c r="A10203" t="n">
        <v>103169</v>
      </c>
      <c r="B10203" s="35" t="n">
        <v>45</v>
      </c>
      <c r="C10203" s="7" t="n">
        <v>2</v>
      </c>
      <c r="D10203" s="7" t="n">
        <v>3</v>
      </c>
      <c r="E10203" s="7" t="n">
        <v>-1.08000004291534</v>
      </c>
      <c r="F10203" s="7" t="n">
        <v>0.189999997615814</v>
      </c>
      <c r="G10203" s="7" t="n">
        <v>-11.1800003051758</v>
      </c>
      <c r="H10203" s="7" t="n">
        <v>0</v>
      </c>
    </row>
    <row r="10204" spans="1:28">
      <c r="A10204" t="s">
        <v>4</v>
      </c>
      <c r="B10204" s="4" t="s">
        <v>5</v>
      </c>
      <c r="C10204" s="4" t="s">
        <v>7</v>
      </c>
      <c r="D10204" s="4" t="s">
        <v>7</v>
      </c>
      <c r="E10204" s="4" t="s">
        <v>13</v>
      </c>
      <c r="F10204" s="4" t="s">
        <v>13</v>
      </c>
      <c r="G10204" s="4" t="s">
        <v>13</v>
      </c>
      <c r="H10204" s="4" t="s">
        <v>11</v>
      </c>
      <c r="I10204" s="4" t="s">
        <v>7</v>
      </c>
    </row>
    <row r="10205" spans="1:28">
      <c r="A10205" t="n">
        <v>103186</v>
      </c>
      <c r="B10205" s="35" t="n">
        <v>45</v>
      </c>
      <c r="C10205" s="7" t="n">
        <v>4</v>
      </c>
      <c r="D10205" s="7" t="n">
        <v>3</v>
      </c>
      <c r="E10205" s="7" t="n">
        <v>9.06999969482422</v>
      </c>
      <c r="F10205" s="7" t="n">
        <v>228.669998168945</v>
      </c>
      <c r="G10205" s="7" t="n">
        <v>-5</v>
      </c>
      <c r="H10205" s="7" t="n">
        <v>0</v>
      </c>
      <c r="I10205" s="7" t="n">
        <v>0</v>
      </c>
    </row>
    <row r="10206" spans="1:28">
      <c r="A10206" t="s">
        <v>4</v>
      </c>
      <c r="B10206" s="4" t="s">
        <v>5</v>
      </c>
      <c r="C10206" s="4" t="s">
        <v>7</v>
      </c>
      <c r="D10206" s="4" t="s">
        <v>7</v>
      </c>
      <c r="E10206" s="4" t="s">
        <v>13</v>
      </c>
      <c r="F10206" s="4" t="s">
        <v>11</v>
      </c>
    </row>
    <row r="10207" spans="1:28">
      <c r="A10207" t="n">
        <v>103204</v>
      </c>
      <c r="B10207" s="35" t="n">
        <v>45</v>
      </c>
      <c r="C10207" s="7" t="n">
        <v>5</v>
      </c>
      <c r="D10207" s="7" t="n">
        <v>3</v>
      </c>
      <c r="E10207" s="7" t="n">
        <v>1.20000004768372</v>
      </c>
      <c r="F10207" s="7" t="n">
        <v>0</v>
      </c>
    </row>
    <row r="10208" spans="1:28">
      <c r="A10208" t="s">
        <v>4</v>
      </c>
      <c r="B10208" s="4" t="s">
        <v>5</v>
      </c>
      <c r="C10208" s="4" t="s">
        <v>7</v>
      </c>
      <c r="D10208" s="4" t="s">
        <v>7</v>
      </c>
      <c r="E10208" s="4" t="s">
        <v>13</v>
      </c>
      <c r="F10208" s="4" t="s">
        <v>11</v>
      </c>
    </row>
    <row r="10209" spans="1:28">
      <c r="A10209" t="n">
        <v>103213</v>
      </c>
      <c r="B10209" s="35" t="n">
        <v>45</v>
      </c>
      <c r="C10209" s="7" t="n">
        <v>11</v>
      </c>
      <c r="D10209" s="7" t="n">
        <v>3</v>
      </c>
      <c r="E10209" s="7" t="n">
        <v>28.7000007629395</v>
      </c>
      <c r="F10209" s="7" t="n">
        <v>0</v>
      </c>
    </row>
    <row r="10210" spans="1:28">
      <c r="A10210" t="s">
        <v>4</v>
      </c>
      <c r="B10210" s="4" t="s">
        <v>5</v>
      </c>
      <c r="C10210" s="4" t="s">
        <v>7</v>
      </c>
      <c r="D10210" s="4" t="s">
        <v>7</v>
      </c>
      <c r="E10210" s="4" t="s">
        <v>13</v>
      </c>
      <c r="F10210" s="4" t="s">
        <v>13</v>
      </c>
      <c r="G10210" s="4" t="s">
        <v>13</v>
      </c>
      <c r="H10210" s="4" t="s">
        <v>11</v>
      </c>
      <c r="I10210" s="4" t="s">
        <v>7</v>
      </c>
    </row>
    <row r="10211" spans="1:28">
      <c r="A10211" t="n">
        <v>103222</v>
      </c>
      <c r="B10211" s="35" t="n">
        <v>45</v>
      </c>
      <c r="C10211" s="7" t="n">
        <v>4</v>
      </c>
      <c r="D10211" s="7" t="n">
        <v>3</v>
      </c>
      <c r="E10211" s="7" t="n">
        <v>3.75</v>
      </c>
      <c r="F10211" s="7" t="n">
        <v>239.429992675781</v>
      </c>
      <c r="G10211" s="7" t="n">
        <v>-5</v>
      </c>
      <c r="H10211" s="7" t="n">
        <v>20000</v>
      </c>
      <c r="I10211" s="7" t="n">
        <v>1</v>
      </c>
    </row>
    <row r="10212" spans="1:28">
      <c r="A10212" t="s">
        <v>4</v>
      </c>
      <c r="B10212" s="4" t="s">
        <v>5</v>
      </c>
      <c r="C10212" s="4" t="s">
        <v>7</v>
      </c>
      <c r="D10212" s="4" t="s">
        <v>11</v>
      </c>
      <c r="E10212" s="4" t="s">
        <v>8</v>
      </c>
      <c r="F10212" s="4" t="s">
        <v>8</v>
      </c>
      <c r="G10212" s="4" t="s">
        <v>8</v>
      </c>
      <c r="H10212" s="4" t="s">
        <v>8</v>
      </c>
    </row>
    <row r="10213" spans="1:28">
      <c r="A10213" t="n">
        <v>103240</v>
      </c>
      <c r="B10213" s="38" t="n">
        <v>51</v>
      </c>
      <c r="C10213" s="7" t="n">
        <v>3</v>
      </c>
      <c r="D10213" s="7" t="n">
        <v>15</v>
      </c>
      <c r="E10213" s="7" t="s">
        <v>276</v>
      </c>
      <c r="F10213" s="7" t="s">
        <v>276</v>
      </c>
      <c r="G10213" s="7" t="s">
        <v>86</v>
      </c>
      <c r="H10213" s="7" t="s">
        <v>87</v>
      </c>
    </row>
    <row r="10214" spans="1:28">
      <c r="A10214" t="s">
        <v>4</v>
      </c>
      <c r="B10214" s="4" t="s">
        <v>5</v>
      </c>
      <c r="C10214" s="4" t="s">
        <v>7</v>
      </c>
      <c r="D10214" s="4" t="s">
        <v>11</v>
      </c>
    </row>
    <row r="10215" spans="1:28">
      <c r="A10215" t="n">
        <v>103253</v>
      </c>
      <c r="B10215" s="17" t="n">
        <v>58</v>
      </c>
      <c r="C10215" s="7" t="n">
        <v>255</v>
      </c>
      <c r="D10215" s="7" t="n">
        <v>0</v>
      </c>
    </row>
    <row r="10216" spans="1:28">
      <c r="A10216" t="s">
        <v>4</v>
      </c>
      <c r="B10216" s="4" t="s">
        <v>5</v>
      </c>
      <c r="C10216" s="4" t="s">
        <v>7</v>
      </c>
      <c r="D10216" s="4" t="s">
        <v>11</v>
      </c>
      <c r="E10216" s="4" t="s">
        <v>8</v>
      </c>
    </row>
    <row r="10217" spans="1:28">
      <c r="A10217" t="n">
        <v>103257</v>
      </c>
      <c r="B10217" s="38" t="n">
        <v>51</v>
      </c>
      <c r="C10217" s="7" t="n">
        <v>4</v>
      </c>
      <c r="D10217" s="7" t="n">
        <v>15</v>
      </c>
      <c r="E10217" s="7" t="s">
        <v>439</v>
      </c>
    </row>
    <row r="10218" spans="1:28">
      <c r="A10218" t="s">
        <v>4</v>
      </c>
      <c r="B10218" s="4" t="s">
        <v>5</v>
      </c>
      <c r="C10218" s="4" t="s">
        <v>11</v>
      </c>
    </row>
    <row r="10219" spans="1:28">
      <c r="A10219" t="n">
        <v>103270</v>
      </c>
      <c r="B10219" s="24" t="n">
        <v>16</v>
      </c>
      <c r="C10219" s="7" t="n">
        <v>0</v>
      </c>
    </row>
    <row r="10220" spans="1:28">
      <c r="A10220" t="s">
        <v>4</v>
      </c>
      <c r="B10220" s="4" t="s">
        <v>5</v>
      </c>
      <c r="C10220" s="4" t="s">
        <v>11</v>
      </c>
      <c r="D10220" s="4" t="s">
        <v>7</v>
      </c>
      <c r="E10220" s="4" t="s">
        <v>14</v>
      </c>
      <c r="F10220" s="4" t="s">
        <v>79</v>
      </c>
      <c r="G10220" s="4" t="s">
        <v>7</v>
      </c>
      <c r="H10220" s="4" t="s">
        <v>7</v>
      </c>
      <c r="I10220" s="4" t="s">
        <v>7</v>
      </c>
      <c r="J10220" s="4" t="s">
        <v>14</v>
      </c>
      <c r="K10220" s="4" t="s">
        <v>79</v>
      </c>
      <c r="L10220" s="4" t="s">
        <v>7</v>
      </c>
      <c r="M10220" s="4" t="s">
        <v>7</v>
      </c>
      <c r="N10220" s="4" t="s">
        <v>7</v>
      </c>
      <c r="O10220" s="4" t="s">
        <v>14</v>
      </c>
      <c r="P10220" s="4" t="s">
        <v>79</v>
      </c>
      <c r="Q10220" s="4" t="s">
        <v>7</v>
      </c>
      <c r="R10220" s="4" t="s">
        <v>7</v>
      </c>
      <c r="S10220" s="4" t="s">
        <v>7</v>
      </c>
      <c r="T10220" s="4" t="s">
        <v>14</v>
      </c>
      <c r="U10220" s="4" t="s">
        <v>79</v>
      </c>
      <c r="V10220" s="4" t="s">
        <v>7</v>
      </c>
      <c r="W10220" s="4" t="s">
        <v>7</v>
      </c>
    </row>
    <row r="10221" spans="1:28">
      <c r="A10221" t="n">
        <v>103273</v>
      </c>
      <c r="B10221" s="39" t="n">
        <v>26</v>
      </c>
      <c r="C10221" s="7" t="n">
        <v>15</v>
      </c>
      <c r="D10221" s="7" t="n">
        <v>17</v>
      </c>
      <c r="E10221" s="7" t="n">
        <v>60602</v>
      </c>
      <c r="F10221" s="7" t="s">
        <v>830</v>
      </c>
      <c r="G10221" s="7" t="n">
        <v>2</v>
      </c>
      <c r="H10221" s="7" t="n">
        <v>3</v>
      </c>
      <c r="I10221" s="7" t="n">
        <v>17</v>
      </c>
      <c r="J10221" s="7" t="n">
        <v>60603</v>
      </c>
      <c r="K10221" s="7" t="s">
        <v>831</v>
      </c>
      <c r="L10221" s="7" t="n">
        <v>2</v>
      </c>
      <c r="M10221" s="7" t="n">
        <v>3</v>
      </c>
      <c r="N10221" s="7" t="n">
        <v>17</v>
      </c>
      <c r="O10221" s="7" t="n">
        <v>60604</v>
      </c>
      <c r="P10221" s="7" t="s">
        <v>832</v>
      </c>
      <c r="Q10221" s="7" t="n">
        <v>2</v>
      </c>
      <c r="R10221" s="7" t="n">
        <v>3</v>
      </c>
      <c r="S10221" s="7" t="n">
        <v>17</v>
      </c>
      <c r="T10221" s="7" t="n">
        <v>60605</v>
      </c>
      <c r="U10221" s="7" t="s">
        <v>833</v>
      </c>
      <c r="V10221" s="7" t="n">
        <v>2</v>
      </c>
      <c r="W10221" s="7" t="n">
        <v>0</v>
      </c>
    </row>
    <row r="10222" spans="1:28">
      <c r="A10222" t="s">
        <v>4</v>
      </c>
      <c r="B10222" s="4" t="s">
        <v>5</v>
      </c>
    </row>
    <row r="10223" spans="1:28">
      <c r="A10223" t="n">
        <v>103665</v>
      </c>
      <c r="B10223" s="40" t="n">
        <v>28</v>
      </c>
    </row>
    <row r="10224" spans="1:28">
      <c r="A10224" t="s">
        <v>4</v>
      </c>
      <c r="B10224" s="4" t="s">
        <v>5</v>
      </c>
      <c r="C10224" s="4" t="s">
        <v>7</v>
      </c>
      <c r="D10224" s="4" t="s">
        <v>11</v>
      </c>
      <c r="E10224" s="4" t="s">
        <v>11</v>
      </c>
      <c r="F10224" s="4" t="s">
        <v>7</v>
      </c>
    </row>
    <row r="10225" spans="1:23">
      <c r="A10225" t="n">
        <v>103666</v>
      </c>
      <c r="B10225" s="43" t="n">
        <v>25</v>
      </c>
      <c r="C10225" s="7" t="n">
        <v>1</v>
      </c>
      <c r="D10225" s="7" t="n">
        <v>60</v>
      </c>
      <c r="E10225" s="7" t="n">
        <v>640</v>
      </c>
      <c r="F10225" s="7" t="n">
        <v>2</v>
      </c>
    </row>
    <row r="10226" spans="1:23">
      <c r="A10226" t="s">
        <v>4</v>
      </c>
      <c r="B10226" s="4" t="s">
        <v>5</v>
      </c>
      <c r="C10226" s="4" t="s">
        <v>7</v>
      </c>
      <c r="D10226" s="4" t="s">
        <v>11</v>
      </c>
      <c r="E10226" s="4" t="s">
        <v>8</v>
      </c>
    </row>
    <row r="10227" spans="1:23">
      <c r="A10227" t="n">
        <v>103673</v>
      </c>
      <c r="B10227" s="38" t="n">
        <v>51</v>
      </c>
      <c r="C10227" s="7" t="n">
        <v>4</v>
      </c>
      <c r="D10227" s="7" t="n">
        <v>0</v>
      </c>
      <c r="E10227" s="7" t="s">
        <v>545</v>
      </c>
    </row>
    <row r="10228" spans="1:23">
      <c r="A10228" t="s">
        <v>4</v>
      </c>
      <c r="B10228" s="4" t="s">
        <v>5</v>
      </c>
      <c r="C10228" s="4" t="s">
        <v>11</v>
      </c>
    </row>
    <row r="10229" spans="1:23">
      <c r="A10229" t="n">
        <v>103687</v>
      </c>
      <c r="B10229" s="24" t="n">
        <v>16</v>
      </c>
      <c r="C10229" s="7" t="n">
        <v>0</v>
      </c>
    </row>
    <row r="10230" spans="1:23">
      <c r="A10230" t="s">
        <v>4</v>
      </c>
      <c r="B10230" s="4" t="s">
        <v>5</v>
      </c>
      <c r="C10230" s="4" t="s">
        <v>11</v>
      </c>
      <c r="D10230" s="4" t="s">
        <v>7</v>
      </c>
      <c r="E10230" s="4" t="s">
        <v>14</v>
      </c>
      <c r="F10230" s="4" t="s">
        <v>79</v>
      </c>
      <c r="G10230" s="4" t="s">
        <v>7</v>
      </c>
      <c r="H10230" s="4" t="s">
        <v>7</v>
      </c>
      <c r="I10230" s="4" t="s">
        <v>7</v>
      </c>
      <c r="J10230" s="4" t="s">
        <v>14</v>
      </c>
      <c r="K10230" s="4" t="s">
        <v>79</v>
      </c>
      <c r="L10230" s="4" t="s">
        <v>7</v>
      </c>
      <c r="M10230" s="4" t="s">
        <v>7</v>
      </c>
      <c r="N10230" s="4" t="s">
        <v>7</v>
      </c>
      <c r="O10230" s="4" t="s">
        <v>14</v>
      </c>
      <c r="P10230" s="4" t="s">
        <v>79</v>
      </c>
      <c r="Q10230" s="4" t="s">
        <v>7</v>
      </c>
      <c r="R10230" s="4" t="s">
        <v>7</v>
      </c>
      <c r="S10230" s="4" t="s">
        <v>7</v>
      </c>
      <c r="T10230" s="4" t="s">
        <v>14</v>
      </c>
      <c r="U10230" s="4" t="s">
        <v>79</v>
      </c>
      <c r="V10230" s="4" t="s">
        <v>7</v>
      </c>
      <c r="W10230" s="4" t="s">
        <v>7</v>
      </c>
    </row>
    <row r="10231" spans="1:23">
      <c r="A10231" t="n">
        <v>103690</v>
      </c>
      <c r="B10231" s="39" t="n">
        <v>26</v>
      </c>
      <c r="C10231" s="7" t="n">
        <v>0</v>
      </c>
      <c r="D10231" s="7" t="n">
        <v>17</v>
      </c>
      <c r="E10231" s="7" t="n">
        <v>60606</v>
      </c>
      <c r="F10231" s="7" t="s">
        <v>834</v>
      </c>
      <c r="G10231" s="7" t="n">
        <v>2</v>
      </c>
      <c r="H10231" s="7" t="n">
        <v>3</v>
      </c>
      <c r="I10231" s="7" t="n">
        <v>17</v>
      </c>
      <c r="J10231" s="7" t="n">
        <v>60306</v>
      </c>
      <c r="K10231" s="7" t="s">
        <v>470</v>
      </c>
      <c r="L10231" s="7" t="n">
        <v>2</v>
      </c>
      <c r="M10231" s="7" t="n">
        <v>3</v>
      </c>
      <c r="N10231" s="7" t="n">
        <v>17</v>
      </c>
      <c r="O10231" s="7" t="n">
        <v>60307</v>
      </c>
      <c r="P10231" s="7" t="s">
        <v>471</v>
      </c>
      <c r="Q10231" s="7" t="n">
        <v>2</v>
      </c>
      <c r="R10231" s="7" t="n">
        <v>3</v>
      </c>
      <c r="S10231" s="7" t="n">
        <v>17</v>
      </c>
      <c r="T10231" s="7" t="n">
        <v>60572</v>
      </c>
      <c r="U10231" s="7" t="s">
        <v>793</v>
      </c>
      <c r="V10231" s="7" t="n">
        <v>2</v>
      </c>
      <c r="W10231" s="7" t="n">
        <v>0</v>
      </c>
    </row>
    <row r="10232" spans="1:23">
      <c r="A10232" t="s">
        <v>4</v>
      </c>
      <c r="B10232" s="4" t="s">
        <v>5</v>
      </c>
    </row>
    <row r="10233" spans="1:23">
      <c r="A10233" t="n">
        <v>104033</v>
      </c>
      <c r="B10233" s="40" t="n">
        <v>28</v>
      </c>
    </row>
    <row r="10234" spans="1:23">
      <c r="A10234" t="s">
        <v>4</v>
      </c>
      <c r="B10234" s="4" t="s">
        <v>5</v>
      </c>
      <c r="C10234" s="4" t="s">
        <v>7</v>
      </c>
      <c r="D10234" s="4" t="s">
        <v>11</v>
      </c>
      <c r="E10234" s="4" t="s">
        <v>11</v>
      </c>
      <c r="F10234" s="4" t="s">
        <v>7</v>
      </c>
    </row>
    <row r="10235" spans="1:23">
      <c r="A10235" t="n">
        <v>104034</v>
      </c>
      <c r="B10235" s="43" t="n">
        <v>25</v>
      </c>
      <c r="C10235" s="7" t="n">
        <v>1</v>
      </c>
      <c r="D10235" s="7" t="n">
        <v>65535</v>
      </c>
      <c r="E10235" s="7" t="n">
        <v>65535</v>
      </c>
      <c r="F10235" s="7" t="n">
        <v>0</v>
      </c>
    </row>
    <row r="10236" spans="1:23">
      <c r="A10236" t="s">
        <v>4</v>
      </c>
      <c r="B10236" s="4" t="s">
        <v>5</v>
      </c>
      <c r="C10236" s="4" t="s">
        <v>7</v>
      </c>
      <c r="D10236" s="4" t="s">
        <v>11</v>
      </c>
      <c r="E10236" s="4" t="s">
        <v>8</v>
      </c>
    </row>
    <row r="10237" spans="1:23">
      <c r="A10237" t="n">
        <v>104041</v>
      </c>
      <c r="B10237" s="38" t="n">
        <v>51</v>
      </c>
      <c r="C10237" s="7" t="n">
        <v>4</v>
      </c>
      <c r="D10237" s="7" t="n">
        <v>15</v>
      </c>
      <c r="E10237" s="7" t="s">
        <v>455</v>
      </c>
    </row>
    <row r="10238" spans="1:23">
      <c r="A10238" t="s">
        <v>4</v>
      </c>
      <c r="B10238" s="4" t="s">
        <v>5</v>
      </c>
      <c r="C10238" s="4" t="s">
        <v>11</v>
      </c>
    </row>
    <row r="10239" spans="1:23">
      <c r="A10239" t="n">
        <v>104055</v>
      </c>
      <c r="B10239" s="24" t="n">
        <v>16</v>
      </c>
      <c r="C10239" s="7" t="n">
        <v>0</v>
      </c>
    </row>
    <row r="10240" spans="1:23">
      <c r="A10240" t="s">
        <v>4</v>
      </c>
      <c r="B10240" s="4" t="s">
        <v>5</v>
      </c>
      <c r="C10240" s="4" t="s">
        <v>11</v>
      </c>
      <c r="D10240" s="4" t="s">
        <v>7</v>
      </c>
      <c r="E10240" s="4" t="s">
        <v>14</v>
      </c>
      <c r="F10240" s="4" t="s">
        <v>79</v>
      </c>
      <c r="G10240" s="4" t="s">
        <v>7</v>
      </c>
      <c r="H10240" s="4" t="s">
        <v>7</v>
      </c>
    </row>
    <row r="10241" spans="1:23">
      <c r="A10241" t="n">
        <v>104058</v>
      </c>
      <c r="B10241" s="39" t="n">
        <v>26</v>
      </c>
      <c r="C10241" s="7" t="n">
        <v>15</v>
      </c>
      <c r="D10241" s="7" t="n">
        <v>17</v>
      </c>
      <c r="E10241" s="7" t="n">
        <v>60607</v>
      </c>
      <c r="F10241" s="7" t="s">
        <v>835</v>
      </c>
      <c r="G10241" s="7" t="n">
        <v>2</v>
      </c>
      <c r="H10241" s="7" t="n">
        <v>0</v>
      </c>
    </row>
    <row r="10242" spans="1:23">
      <c r="A10242" t="s">
        <v>4</v>
      </c>
      <c r="B10242" s="4" t="s">
        <v>5</v>
      </c>
    </row>
    <row r="10243" spans="1:23">
      <c r="A10243" t="n">
        <v>104125</v>
      </c>
      <c r="B10243" s="40" t="n">
        <v>28</v>
      </c>
    </row>
    <row r="10244" spans="1:23">
      <c r="A10244" t="s">
        <v>4</v>
      </c>
      <c r="B10244" s="4" t="s">
        <v>5</v>
      </c>
      <c r="C10244" s="4" t="s">
        <v>11</v>
      </c>
      <c r="D10244" s="4" t="s">
        <v>7</v>
      </c>
    </row>
    <row r="10245" spans="1:23">
      <c r="A10245" t="n">
        <v>104126</v>
      </c>
      <c r="B10245" s="44" t="n">
        <v>89</v>
      </c>
      <c r="C10245" s="7" t="n">
        <v>65533</v>
      </c>
      <c r="D10245" s="7" t="n">
        <v>1</v>
      </c>
    </row>
    <row r="10246" spans="1:23">
      <c r="A10246" t="s">
        <v>4</v>
      </c>
      <c r="B10246" s="4" t="s">
        <v>5</v>
      </c>
      <c r="C10246" s="4" t="s">
        <v>7</v>
      </c>
      <c r="D10246" s="4" t="s">
        <v>11</v>
      </c>
      <c r="E10246" s="4" t="s">
        <v>13</v>
      </c>
    </row>
    <row r="10247" spans="1:23">
      <c r="A10247" t="n">
        <v>104130</v>
      </c>
      <c r="B10247" s="17" t="n">
        <v>58</v>
      </c>
      <c r="C10247" s="7" t="n">
        <v>101</v>
      </c>
      <c r="D10247" s="7" t="n">
        <v>1000</v>
      </c>
      <c r="E10247" s="7" t="n">
        <v>1</v>
      </c>
    </row>
    <row r="10248" spans="1:23">
      <c r="A10248" t="s">
        <v>4</v>
      </c>
      <c r="B10248" s="4" t="s">
        <v>5</v>
      </c>
      <c r="C10248" s="4" t="s">
        <v>7</v>
      </c>
      <c r="D10248" s="4" t="s">
        <v>11</v>
      </c>
    </row>
    <row r="10249" spans="1:23">
      <c r="A10249" t="n">
        <v>104138</v>
      </c>
      <c r="B10249" s="17" t="n">
        <v>58</v>
      </c>
      <c r="C10249" s="7" t="n">
        <v>254</v>
      </c>
      <c r="D10249" s="7" t="n">
        <v>0</v>
      </c>
    </row>
    <row r="10250" spans="1:23">
      <c r="A10250" t="s">
        <v>4</v>
      </c>
      <c r="B10250" s="4" t="s">
        <v>5</v>
      </c>
      <c r="C10250" s="4" t="s">
        <v>7</v>
      </c>
    </row>
    <row r="10251" spans="1:23">
      <c r="A10251" t="n">
        <v>104142</v>
      </c>
      <c r="B10251" s="31" t="n">
        <v>116</v>
      </c>
      <c r="C10251" s="7" t="n">
        <v>1</v>
      </c>
    </row>
    <row r="10252" spans="1:23">
      <c r="A10252" t="s">
        <v>4</v>
      </c>
      <c r="B10252" s="4" t="s">
        <v>5</v>
      </c>
      <c r="C10252" s="4" t="s">
        <v>7</v>
      </c>
      <c r="D10252" s="4" t="s">
        <v>7</v>
      </c>
      <c r="E10252" s="4" t="s">
        <v>13</v>
      </c>
      <c r="F10252" s="4" t="s">
        <v>13</v>
      </c>
      <c r="G10252" s="4" t="s">
        <v>13</v>
      </c>
      <c r="H10252" s="4" t="s">
        <v>11</v>
      </c>
    </row>
    <row r="10253" spans="1:23">
      <c r="A10253" t="n">
        <v>104144</v>
      </c>
      <c r="B10253" s="35" t="n">
        <v>45</v>
      </c>
      <c r="C10253" s="7" t="n">
        <v>2</v>
      </c>
      <c r="D10253" s="7" t="n">
        <v>3</v>
      </c>
      <c r="E10253" s="7" t="n">
        <v>-1.12999999523163</v>
      </c>
      <c r="F10253" s="7" t="n">
        <v>0.360000014305115</v>
      </c>
      <c r="G10253" s="7" t="n">
        <v>-11.4200000762939</v>
      </c>
      <c r="H10253" s="7" t="n">
        <v>0</v>
      </c>
    </row>
    <row r="10254" spans="1:23">
      <c r="A10254" t="s">
        <v>4</v>
      </c>
      <c r="B10254" s="4" t="s">
        <v>5</v>
      </c>
      <c r="C10254" s="4" t="s">
        <v>7</v>
      </c>
      <c r="D10254" s="4" t="s">
        <v>7</v>
      </c>
      <c r="E10254" s="4" t="s">
        <v>13</v>
      </c>
      <c r="F10254" s="4" t="s">
        <v>13</v>
      </c>
      <c r="G10254" s="4" t="s">
        <v>13</v>
      </c>
      <c r="H10254" s="4" t="s">
        <v>11</v>
      </c>
      <c r="I10254" s="4" t="s">
        <v>7</v>
      </c>
    </row>
    <row r="10255" spans="1:23">
      <c r="A10255" t="n">
        <v>104161</v>
      </c>
      <c r="B10255" s="35" t="n">
        <v>45</v>
      </c>
      <c r="C10255" s="7" t="n">
        <v>4</v>
      </c>
      <c r="D10255" s="7" t="n">
        <v>3</v>
      </c>
      <c r="E10255" s="7" t="n">
        <v>359.609985351563</v>
      </c>
      <c r="F10255" s="7" t="n">
        <v>81.6500015258789</v>
      </c>
      <c r="G10255" s="7" t="n">
        <v>0</v>
      </c>
      <c r="H10255" s="7" t="n">
        <v>0</v>
      </c>
      <c r="I10255" s="7" t="n">
        <v>0</v>
      </c>
    </row>
    <row r="10256" spans="1:23">
      <c r="A10256" t="s">
        <v>4</v>
      </c>
      <c r="B10256" s="4" t="s">
        <v>5</v>
      </c>
      <c r="C10256" s="4" t="s">
        <v>7</v>
      </c>
      <c r="D10256" s="4" t="s">
        <v>7</v>
      </c>
      <c r="E10256" s="4" t="s">
        <v>13</v>
      </c>
      <c r="F10256" s="4" t="s">
        <v>11</v>
      </c>
    </row>
    <row r="10257" spans="1:9">
      <c r="A10257" t="n">
        <v>104179</v>
      </c>
      <c r="B10257" s="35" t="n">
        <v>45</v>
      </c>
      <c r="C10257" s="7" t="n">
        <v>5</v>
      </c>
      <c r="D10257" s="7" t="n">
        <v>3</v>
      </c>
      <c r="E10257" s="7" t="n">
        <v>1.70000004768372</v>
      </c>
      <c r="F10257" s="7" t="n">
        <v>0</v>
      </c>
    </row>
    <row r="10258" spans="1:9">
      <c r="A10258" t="s">
        <v>4</v>
      </c>
      <c r="B10258" s="4" t="s">
        <v>5</v>
      </c>
      <c r="C10258" s="4" t="s">
        <v>7</v>
      </c>
      <c r="D10258" s="4" t="s">
        <v>7</v>
      </c>
      <c r="E10258" s="4" t="s">
        <v>13</v>
      </c>
      <c r="F10258" s="4" t="s">
        <v>11</v>
      </c>
    </row>
    <row r="10259" spans="1:9">
      <c r="A10259" t="n">
        <v>104188</v>
      </c>
      <c r="B10259" s="35" t="n">
        <v>45</v>
      </c>
      <c r="C10259" s="7" t="n">
        <v>11</v>
      </c>
      <c r="D10259" s="7" t="n">
        <v>3</v>
      </c>
      <c r="E10259" s="7" t="n">
        <v>28.7000007629395</v>
      </c>
      <c r="F10259" s="7" t="n">
        <v>0</v>
      </c>
    </row>
    <row r="10260" spans="1:9">
      <c r="A10260" t="s">
        <v>4</v>
      </c>
      <c r="B10260" s="4" t="s">
        <v>5</v>
      </c>
      <c r="C10260" s="4" t="s">
        <v>7</v>
      </c>
      <c r="D10260" s="4" t="s">
        <v>7</v>
      </c>
      <c r="E10260" s="4" t="s">
        <v>13</v>
      </c>
      <c r="F10260" s="4" t="s">
        <v>13</v>
      </c>
      <c r="G10260" s="4" t="s">
        <v>13</v>
      </c>
      <c r="H10260" s="4" t="s">
        <v>11</v>
      </c>
    </row>
    <row r="10261" spans="1:9">
      <c r="A10261" t="n">
        <v>104197</v>
      </c>
      <c r="B10261" s="35" t="n">
        <v>45</v>
      </c>
      <c r="C10261" s="7" t="n">
        <v>2</v>
      </c>
      <c r="D10261" s="7" t="n">
        <v>3</v>
      </c>
      <c r="E10261" s="7" t="n">
        <v>-1.3400000333786</v>
      </c>
      <c r="F10261" s="7" t="n">
        <v>1.53999996185303</v>
      </c>
      <c r="G10261" s="7" t="n">
        <v>-12.2299995422363</v>
      </c>
      <c r="H10261" s="7" t="n">
        <v>8000</v>
      </c>
    </row>
    <row r="10262" spans="1:9">
      <c r="A10262" t="s">
        <v>4</v>
      </c>
      <c r="B10262" s="4" t="s">
        <v>5</v>
      </c>
      <c r="C10262" s="4" t="s">
        <v>7</v>
      </c>
      <c r="D10262" s="4" t="s">
        <v>7</v>
      </c>
      <c r="E10262" s="4" t="s">
        <v>13</v>
      </c>
      <c r="F10262" s="4" t="s">
        <v>13</v>
      </c>
      <c r="G10262" s="4" t="s">
        <v>13</v>
      </c>
      <c r="H10262" s="4" t="s">
        <v>11</v>
      </c>
      <c r="I10262" s="4" t="s">
        <v>7</v>
      </c>
    </row>
    <row r="10263" spans="1:9">
      <c r="A10263" t="n">
        <v>104214</v>
      </c>
      <c r="B10263" s="35" t="n">
        <v>45</v>
      </c>
      <c r="C10263" s="7" t="n">
        <v>4</v>
      </c>
      <c r="D10263" s="7" t="n">
        <v>3</v>
      </c>
      <c r="E10263" s="7" t="n">
        <v>328.010009765625</v>
      </c>
      <c r="F10263" s="7" t="n">
        <v>17.1599998474121</v>
      </c>
      <c r="G10263" s="7" t="n">
        <v>0</v>
      </c>
      <c r="H10263" s="7" t="n">
        <v>8000</v>
      </c>
      <c r="I10263" s="7" t="n">
        <v>0</v>
      </c>
    </row>
    <row r="10264" spans="1:9">
      <c r="A10264" t="s">
        <v>4</v>
      </c>
      <c r="B10264" s="4" t="s">
        <v>5</v>
      </c>
      <c r="C10264" s="4" t="s">
        <v>11</v>
      </c>
    </row>
    <row r="10265" spans="1:9">
      <c r="A10265" t="n">
        <v>104232</v>
      </c>
      <c r="B10265" s="24" t="n">
        <v>16</v>
      </c>
      <c r="C10265" s="7" t="n">
        <v>6000</v>
      </c>
    </row>
    <row r="10266" spans="1:9">
      <c r="A10266" t="s">
        <v>4</v>
      </c>
      <c r="B10266" s="4" t="s">
        <v>5</v>
      </c>
      <c r="C10266" s="4" t="s">
        <v>7</v>
      </c>
      <c r="D10266" s="4" t="s">
        <v>11</v>
      </c>
      <c r="E10266" s="4" t="s">
        <v>7</v>
      </c>
    </row>
    <row r="10267" spans="1:9">
      <c r="A10267" t="n">
        <v>104235</v>
      </c>
      <c r="B10267" s="36" t="n">
        <v>49</v>
      </c>
      <c r="C10267" s="7" t="n">
        <v>1</v>
      </c>
      <c r="D10267" s="7" t="n">
        <v>4000</v>
      </c>
      <c r="E10267" s="7" t="n">
        <v>0</v>
      </c>
    </row>
    <row r="10268" spans="1:9">
      <c r="A10268" t="s">
        <v>4</v>
      </c>
      <c r="B10268" s="4" t="s">
        <v>5</v>
      </c>
      <c r="C10268" s="4" t="s">
        <v>7</v>
      </c>
      <c r="D10268" s="4" t="s">
        <v>11</v>
      </c>
      <c r="E10268" s="4" t="s">
        <v>11</v>
      </c>
    </row>
    <row r="10269" spans="1:9">
      <c r="A10269" t="n">
        <v>104240</v>
      </c>
      <c r="B10269" s="14" t="n">
        <v>50</v>
      </c>
      <c r="C10269" s="7" t="n">
        <v>1</v>
      </c>
      <c r="D10269" s="7" t="n">
        <v>8040</v>
      </c>
      <c r="E10269" s="7" t="n">
        <v>2000</v>
      </c>
    </row>
    <row r="10270" spans="1:9">
      <c r="A10270" t="s">
        <v>4</v>
      </c>
      <c r="B10270" s="4" t="s">
        <v>5</v>
      </c>
      <c r="C10270" s="4" t="s">
        <v>7</v>
      </c>
      <c r="D10270" s="4" t="s">
        <v>11</v>
      </c>
      <c r="E10270" s="4" t="s">
        <v>13</v>
      </c>
    </row>
    <row r="10271" spans="1:9">
      <c r="A10271" t="n">
        <v>104246</v>
      </c>
      <c r="B10271" s="17" t="n">
        <v>58</v>
      </c>
      <c r="C10271" s="7" t="n">
        <v>0</v>
      </c>
      <c r="D10271" s="7" t="n">
        <v>2000</v>
      </c>
      <c r="E10271" s="7" t="n">
        <v>1</v>
      </c>
    </row>
    <row r="10272" spans="1:9">
      <c r="A10272" t="s">
        <v>4</v>
      </c>
      <c r="B10272" s="4" t="s">
        <v>5</v>
      </c>
      <c r="C10272" s="4" t="s">
        <v>7</v>
      </c>
      <c r="D10272" s="4" t="s">
        <v>11</v>
      </c>
    </row>
    <row r="10273" spans="1:9">
      <c r="A10273" t="n">
        <v>104254</v>
      </c>
      <c r="B10273" s="17" t="n">
        <v>58</v>
      </c>
      <c r="C10273" s="7" t="n">
        <v>255</v>
      </c>
      <c r="D10273" s="7" t="n">
        <v>0</v>
      </c>
    </row>
    <row r="10274" spans="1:9">
      <c r="A10274" t="s">
        <v>4</v>
      </c>
      <c r="B10274" s="4" t="s">
        <v>5</v>
      </c>
      <c r="C10274" s="4" t="s">
        <v>7</v>
      </c>
      <c r="D10274" s="4" t="s">
        <v>7</v>
      </c>
    </row>
    <row r="10275" spans="1:9">
      <c r="A10275" t="n">
        <v>104258</v>
      </c>
      <c r="B10275" s="36" t="n">
        <v>49</v>
      </c>
      <c r="C10275" s="7" t="n">
        <v>2</v>
      </c>
      <c r="D10275" s="7" t="n">
        <v>0</v>
      </c>
    </row>
    <row r="10276" spans="1:9">
      <c r="A10276" t="s">
        <v>4</v>
      </c>
      <c r="B10276" s="4" t="s">
        <v>5</v>
      </c>
      <c r="C10276" s="4" t="s">
        <v>7</v>
      </c>
      <c r="D10276" s="4" t="s">
        <v>11</v>
      </c>
      <c r="E10276" s="4" t="s">
        <v>13</v>
      </c>
      <c r="F10276" s="4" t="s">
        <v>11</v>
      </c>
      <c r="G10276" s="4" t="s">
        <v>14</v>
      </c>
      <c r="H10276" s="4" t="s">
        <v>14</v>
      </c>
      <c r="I10276" s="4" t="s">
        <v>11</v>
      </c>
      <c r="J10276" s="4" t="s">
        <v>11</v>
      </c>
      <c r="K10276" s="4" t="s">
        <v>14</v>
      </c>
      <c r="L10276" s="4" t="s">
        <v>14</v>
      </c>
      <c r="M10276" s="4" t="s">
        <v>14</v>
      </c>
      <c r="N10276" s="4" t="s">
        <v>14</v>
      </c>
      <c r="O10276" s="4" t="s">
        <v>8</v>
      </c>
    </row>
    <row r="10277" spans="1:9">
      <c r="A10277" t="n">
        <v>104261</v>
      </c>
      <c r="B10277" s="14" t="n">
        <v>50</v>
      </c>
      <c r="C10277" s="7" t="n">
        <v>0</v>
      </c>
      <c r="D10277" s="7" t="n">
        <v>12101</v>
      </c>
      <c r="E10277" s="7" t="n">
        <v>1</v>
      </c>
      <c r="F10277" s="7" t="n">
        <v>0</v>
      </c>
      <c r="G10277" s="7" t="n">
        <v>0</v>
      </c>
      <c r="H10277" s="7" t="n">
        <v>0</v>
      </c>
      <c r="I10277" s="7" t="n">
        <v>0</v>
      </c>
      <c r="J10277" s="7" t="n">
        <v>65533</v>
      </c>
      <c r="K10277" s="7" t="n">
        <v>0</v>
      </c>
      <c r="L10277" s="7" t="n">
        <v>0</v>
      </c>
      <c r="M10277" s="7" t="n">
        <v>0</v>
      </c>
      <c r="N10277" s="7" t="n">
        <v>0</v>
      </c>
      <c r="O10277" s="7" t="s">
        <v>17</v>
      </c>
    </row>
    <row r="10278" spans="1:9">
      <c r="A10278" t="s">
        <v>4</v>
      </c>
      <c r="B10278" s="4" t="s">
        <v>5</v>
      </c>
      <c r="C10278" s="4" t="s">
        <v>7</v>
      </c>
      <c r="D10278" s="4" t="s">
        <v>11</v>
      </c>
      <c r="E10278" s="4" t="s">
        <v>11</v>
      </c>
      <c r="F10278" s="4" t="s">
        <v>11</v>
      </c>
      <c r="G10278" s="4" t="s">
        <v>11</v>
      </c>
      <c r="H10278" s="4" t="s">
        <v>7</v>
      </c>
    </row>
    <row r="10279" spans="1:9">
      <c r="A10279" t="n">
        <v>104300</v>
      </c>
      <c r="B10279" s="43" t="n">
        <v>25</v>
      </c>
      <c r="C10279" s="7" t="n">
        <v>5</v>
      </c>
      <c r="D10279" s="7" t="n">
        <v>65535</v>
      </c>
      <c r="E10279" s="7" t="n">
        <v>65535</v>
      </c>
      <c r="F10279" s="7" t="n">
        <v>65535</v>
      </c>
      <c r="G10279" s="7" t="n">
        <v>65535</v>
      </c>
      <c r="H10279" s="7" t="n">
        <v>0</v>
      </c>
    </row>
    <row r="10280" spans="1:9">
      <c r="A10280" t="s">
        <v>4</v>
      </c>
      <c r="B10280" s="4" t="s">
        <v>5</v>
      </c>
      <c r="C10280" s="4" t="s">
        <v>11</v>
      </c>
      <c r="D10280" s="4" t="s">
        <v>7</v>
      </c>
      <c r="E10280" s="4" t="s">
        <v>7</v>
      </c>
      <c r="F10280" s="4" t="s">
        <v>79</v>
      </c>
      <c r="G10280" s="4" t="s">
        <v>7</v>
      </c>
      <c r="H10280" s="4" t="s">
        <v>7</v>
      </c>
    </row>
    <row r="10281" spans="1:9">
      <c r="A10281" t="n">
        <v>104311</v>
      </c>
      <c r="B10281" s="58" t="n">
        <v>24</v>
      </c>
      <c r="C10281" s="7" t="n">
        <v>65533</v>
      </c>
      <c r="D10281" s="7" t="n">
        <v>11</v>
      </c>
      <c r="E10281" s="7" t="n">
        <v>6</v>
      </c>
      <c r="F10281" s="7" t="s">
        <v>836</v>
      </c>
      <c r="G10281" s="7" t="n">
        <v>2</v>
      </c>
      <c r="H10281" s="7" t="n">
        <v>0</v>
      </c>
    </row>
    <row r="10282" spans="1:9">
      <c r="A10282" t="s">
        <v>4</v>
      </c>
      <c r="B10282" s="4" t="s">
        <v>5</v>
      </c>
    </row>
    <row r="10283" spans="1:9">
      <c r="A10283" t="n">
        <v>104361</v>
      </c>
      <c r="B10283" s="40" t="n">
        <v>28</v>
      </c>
    </row>
    <row r="10284" spans="1:9">
      <c r="A10284" t="s">
        <v>4</v>
      </c>
      <c r="B10284" s="4" t="s">
        <v>5</v>
      </c>
      <c r="C10284" s="4" t="s">
        <v>7</v>
      </c>
    </row>
    <row r="10285" spans="1:9">
      <c r="A10285" t="n">
        <v>104362</v>
      </c>
      <c r="B10285" s="61" t="n">
        <v>27</v>
      </c>
      <c r="C10285" s="7" t="n">
        <v>0</v>
      </c>
    </row>
    <row r="10286" spans="1:9">
      <c r="A10286" t="s">
        <v>4</v>
      </c>
      <c r="B10286" s="4" t="s">
        <v>5</v>
      </c>
      <c r="C10286" s="4" t="s">
        <v>7</v>
      </c>
    </row>
    <row r="10287" spans="1:9">
      <c r="A10287" t="n">
        <v>104364</v>
      </c>
      <c r="B10287" s="61" t="n">
        <v>27</v>
      </c>
      <c r="C10287" s="7" t="n">
        <v>1</v>
      </c>
    </row>
    <row r="10288" spans="1:9">
      <c r="A10288" t="s">
        <v>4</v>
      </c>
      <c r="B10288" s="4" t="s">
        <v>5</v>
      </c>
      <c r="C10288" s="4" t="s">
        <v>7</v>
      </c>
      <c r="D10288" s="4" t="s">
        <v>11</v>
      </c>
      <c r="E10288" s="4" t="s">
        <v>11</v>
      </c>
      <c r="F10288" s="4" t="s">
        <v>11</v>
      </c>
      <c r="G10288" s="4" t="s">
        <v>11</v>
      </c>
      <c r="H10288" s="4" t="s">
        <v>7</v>
      </c>
    </row>
    <row r="10289" spans="1:15">
      <c r="A10289" t="n">
        <v>104366</v>
      </c>
      <c r="B10289" s="43" t="n">
        <v>25</v>
      </c>
      <c r="C10289" s="7" t="n">
        <v>5</v>
      </c>
      <c r="D10289" s="7" t="n">
        <v>65535</v>
      </c>
      <c r="E10289" s="7" t="n">
        <v>65535</v>
      </c>
      <c r="F10289" s="7" t="n">
        <v>65535</v>
      </c>
      <c r="G10289" s="7" t="n">
        <v>65535</v>
      </c>
      <c r="H10289" s="7" t="n">
        <v>0</v>
      </c>
    </row>
    <row r="10290" spans="1:15">
      <c r="A10290" t="s">
        <v>4</v>
      </c>
      <c r="B10290" s="4" t="s">
        <v>5</v>
      </c>
      <c r="C10290" s="4" t="s">
        <v>11</v>
      </c>
    </row>
    <row r="10291" spans="1:15">
      <c r="A10291" t="n">
        <v>104377</v>
      </c>
      <c r="B10291" s="24" t="n">
        <v>16</v>
      </c>
      <c r="C10291" s="7" t="n">
        <v>300</v>
      </c>
    </row>
    <row r="10292" spans="1:15">
      <c r="A10292" t="s">
        <v>4</v>
      </c>
      <c r="B10292" s="4" t="s">
        <v>5</v>
      </c>
      <c r="C10292" s="4" t="s">
        <v>7</v>
      </c>
      <c r="D10292" s="4" t="s">
        <v>11</v>
      </c>
      <c r="E10292" s="4" t="s">
        <v>11</v>
      </c>
      <c r="F10292" s="4" t="s">
        <v>11</v>
      </c>
      <c r="G10292" s="4" t="s">
        <v>14</v>
      </c>
    </row>
    <row r="10293" spans="1:15">
      <c r="A10293" t="n">
        <v>104380</v>
      </c>
      <c r="B10293" s="57" t="n">
        <v>95</v>
      </c>
      <c r="C10293" s="7" t="n">
        <v>6</v>
      </c>
      <c r="D10293" s="7" t="n">
        <v>0</v>
      </c>
      <c r="E10293" s="7" t="n">
        <v>15</v>
      </c>
      <c r="F10293" s="7" t="n">
        <v>600</v>
      </c>
      <c r="G10293" s="7" t="n">
        <v>0</v>
      </c>
    </row>
    <row r="10294" spans="1:15">
      <c r="A10294" t="s">
        <v>4</v>
      </c>
      <c r="B10294" s="4" t="s">
        <v>5</v>
      </c>
      <c r="C10294" s="4" t="s">
        <v>7</v>
      </c>
      <c r="D10294" s="4" t="s">
        <v>11</v>
      </c>
    </row>
    <row r="10295" spans="1:15">
      <c r="A10295" t="n">
        <v>104392</v>
      </c>
      <c r="B10295" s="57" t="n">
        <v>95</v>
      </c>
      <c r="C10295" s="7" t="n">
        <v>7</v>
      </c>
      <c r="D10295" s="7" t="n">
        <v>0</v>
      </c>
    </row>
    <row r="10296" spans="1:15">
      <c r="A10296" t="s">
        <v>4</v>
      </c>
      <c r="B10296" s="4" t="s">
        <v>5</v>
      </c>
      <c r="C10296" s="4" t="s">
        <v>7</v>
      </c>
      <c r="D10296" s="4" t="s">
        <v>11</v>
      </c>
    </row>
    <row r="10297" spans="1:15">
      <c r="A10297" t="n">
        <v>104396</v>
      </c>
      <c r="B10297" s="57" t="n">
        <v>95</v>
      </c>
      <c r="C10297" s="7" t="n">
        <v>9</v>
      </c>
      <c r="D10297" s="7" t="n">
        <v>0</v>
      </c>
    </row>
    <row r="10298" spans="1:15">
      <c r="A10298" t="s">
        <v>4</v>
      </c>
      <c r="B10298" s="4" t="s">
        <v>5</v>
      </c>
      <c r="C10298" s="4" t="s">
        <v>7</v>
      </c>
      <c r="D10298" s="4" t="s">
        <v>11</v>
      </c>
    </row>
    <row r="10299" spans="1:15">
      <c r="A10299" t="n">
        <v>104400</v>
      </c>
      <c r="B10299" s="57" t="n">
        <v>95</v>
      </c>
      <c r="C10299" s="7" t="n">
        <v>8</v>
      </c>
      <c r="D10299" s="7" t="n">
        <v>0</v>
      </c>
    </row>
    <row r="10300" spans="1:15">
      <c r="A10300" t="s">
        <v>4</v>
      </c>
      <c r="B10300" s="4" t="s">
        <v>5</v>
      </c>
      <c r="C10300" s="4" t="s">
        <v>11</v>
      </c>
    </row>
    <row r="10301" spans="1:15">
      <c r="A10301" t="n">
        <v>104404</v>
      </c>
      <c r="B10301" s="24" t="n">
        <v>16</v>
      </c>
      <c r="C10301" s="7" t="n">
        <v>500</v>
      </c>
    </row>
    <row r="10302" spans="1:15">
      <c r="A10302" t="s">
        <v>4</v>
      </c>
      <c r="B10302" s="4" t="s">
        <v>5</v>
      </c>
      <c r="C10302" s="4" t="s">
        <v>11</v>
      </c>
    </row>
    <row r="10303" spans="1:15">
      <c r="A10303" t="n">
        <v>104407</v>
      </c>
      <c r="B10303" s="24" t="n">
        <v>16</v>
      </c>
      <c r="C10303" s="7" t="n">
        <v>300</v>
      </c>
    </row>
    <row r="10304" spans="1:15">
      <c r="A10304" t="s">
        <v>4</v>
      </c>
      <c r="B10304" s="4" t="s">
        <v>5</v>
      </c>
      <c r="C10304" s="4" t="s">
        <v>7</v>
      </c>
      <c r="D10304" s="4" t="s">
        <v>7</v>
      </c>
      <c r="E10304" s="4" t="s">
        <v>7</v>
      </c>
      <c r="F10304" s="4" t="s">
        <v>13</v>
      </c>
      <c r="G10304" s="4" t="s">
        <v>13</v>
      </c>
      <c r="H10304" s="4" t="s">
        <v>13</v>
      </c>
      <c r="I10304" s="4" t="s">
        <v>13</v>
      </c>
      <c r="J10304" s="4" t="s">
        <v>13</v>
      </c>
    </row>
    <row r="10305" spans="1:10">
      <c r="A10305" t="n">
        <v>104410</v>
      </c>
      <c r="B10305" s="26" t="n">
        <v>76</v>
      </c>
      <c r="C10305" s="7" t="n">
        <v>0</v>
      </c>
      <c r="D10305" s="7" t="n">
        <v>3</v>
      </c>
      <c r="E10305" s="7" t="n">
        <v>0</v>
      </c>
      <c r="F10305" s="7" t="n">
        <v>1</v>
      </c>
      <c r="G10305" s="7" t="n">
        <v>1</v>
      </c>
      <c r="H10305" s="7" t="n">
        <v>1</v>
      </c>
      <c r="I10305" s="7" t="n">
        <v>1</v>
      </c>
      <c r="J10305" s="7" t="n">
        <v>1000</v>
      </c>
    </row>
    <row r="10306" spans="1:10">
      <c r="A10306" t="s">
        <v>4</v>
      </c>
      <c r="B10306" s="4" t="s">
        <v>5</v>
      </c>
      <c r="C10306" s="4" t="s">
        <v>7</v>
      </c>
      <c r="D10306" s="4" t="s">
        <v>7</v>
      </c>
    </row>
    <row r="10307" spans="1:10">
      <c r="A10307" t="n">
        <v>104434</v>
      </c>
      <c r="B10307" s="42" t="n">
        <v>77</v>
      </c>
      <c r="C10307" s="7" t="n">
        <v>0</v>
      </c>
      <c r="D10307" s="7" t="n">
        <v>3</v>
      </c>
    </row>
    <row r="10308" spans="1:10">
      <c r="A10308" t="s">
        <v>4</v>
      </c>
      <c r="B10308" s="4" t="s">
        <v>5</v>
      </c>
      <c r="C10308" s="4" t="s">
        <v>11</v>
      </c>
    </row>
    <row r="10309" spans="1:10">
      <c r="A10309" t="n">
        <v>104437</v>
      </c>
      <c r="B10309" s="24" t="n">
        <v>16</v>
      </c>
      <c r="C10309" s="7" t="n">
        <v>2500</v>
      </c>
    </row>
    <row r="10310" spans="1:10">
      <c r="A10310" t="s">
        <v>4</v>
      </c>
      <c r="B10310" s="4" t="s">
        <v>5</v>
      </c>
      <c r="C10310" s="4" t="s">
        <v>7</v>
      </c>
      <c r="D10310" s="4" t="s">
        <v>7</v>
      </c>
      <c r="E10310" s="4" t="s">
        <v>7</v>
      </c>
      <c r="F10310" s="4" t="s">
        <v>13</v>
      </c>
      <c r="G10310" s="4" t="s">
        <v>13</v>
      </c>
      <c r="H10310" s="4" t="s">
        <v>13</v>
      </c>
      <c r="I10310" s="4" t="s">
        <v>13</v>
      </c>
      <c r="J10310" s="4" t="s">
        <v>13</v>
      </c>
    </row>
    <row r="10311" spans="1:10">
      <c r="A10311" t="n">
        <v>104440</v>
      </c>
      <c r="B10311" s="26" t="n">
        <v>76</v>
      </c>
      <c r="C10311" s="7" t="n">
        <v>0</v>
      </c>
      <c r="D10311" s="7" t="n">
        <v>3</v>
      </c>
      <c r="E10311" s="7" t="n">
        <v>0</v>
      </c>
      <c r="F10311" s="7" t="n">
        <v>1</v>
      </c>
      <c r="G10311" s="7" t="n">
        <v>1</v>
      </c>
      <c r="H10311" s="7" t="n">
        <v>1</v>
      </c>
      <c r="I10311" s="7" t="n">
        <v>0</v>
      </c>
      <c r="J10311" s="7" t="n">
        <v>1000</v>
      </c>
    </row>
    <row r="10312" spans="1:10">
      <c r="A10312" t="s">
        <v>4</v>
      </c>
      <c r="B10312" s="4" t="s">
        <v>5</v>
      </c>
      <c r="C10312" s="4" t="s">
        <v>7</v>
      </c>
      <c r="D10312" s="4" t="s">
        <v>7</v>
      </c>
    </row>
    <row r="10313" spans="1:10">
      <c r="A10313" t="n">
        <v>104464</v>
      </c>
      <c r="B10313" s="42" t="n">
        <v>77</v>
      </c>
      <c r="C10313" s="7" t="n">
        <v>0</v>
      </c>
      <c r="D10313" s="7" t="n">
        <v>3</v>
      </c>
    </row>
    <row r="10314" spans="1:10">
      <c r="A10314" t="s">
        <v>4</v>
      </c>
      <c r="B10314" s="4" t="s">
        <v>5</v>
      </c>
      <c r="C10314" s="4" t="s">
        <v>7</v>
      </c>
    </row>
    <row r="10315" spans="1:10">
      <c r="A10315" t="n">
        <v>104467</v>
      </c>
      <c r="B10315" s="56" t="n">
        <v>78</v>
      </c>
      <c r="C10315" s="7" t="n">
        <v>255</v>
      </c>
    </row>
    <row r="10316" spans="1:10">
      <c r="A10316" t="s">
        <v>4</v>
      </c>
      <c r="B10316" s="4" t="s">
        <v>5</v>
      </c>
      <c r="C10316" s="4" t="s">
        <v>11</v>
      </c>
    </row>
    <row r="10317" spans="1:10">
      <c r="A10317" t="n">
        <v>104469</v>
      </c>
      <c r="B10317" s="62" t="n">
        <v>12</v>
      </c>
      <c r="C10317" s="7" t="n">
        <v>6767</v>
      </c>
    </row>
    <row r="10318" spans="1:10">
      <c r="A10318" t="s">
        <v>4</v>
      </c>
      <c r="B10318" s="4" t="s">
        <v>5</v>
      </c>
      <c r="C10318" s="4" t="s">
        <v>7</v>
      </c>
      <c r="D10318" s="4" t="s">
        <v>11</v>
      </c>
      <c r="E10318" s="4" t="s">
        <v>7</v>
      </c>
    </row>
    <row r="10319" spans="1:10">
      <c r="A10319" t="n">
        <v>104472</v>
      </c>
      <c r="B10319" s="30" t="n">
        <v>36</v>
      </c>
      <c r="C10319" s="7" t="n">
        <v>9</v>
      </c>
      <c r="D10319" s="7" t="n">
        <v>0</v>
      </c>
      <c r="E10319" s="7" t="n">
        <v>0</v>
      </c>
    </row>
    <row r="10320" spans="1:10">
      <c r="A10320" t="s">
        <v>4</v>
      </c>
      <c r="B10320" s="4" t="s">
        <v>5</v>
      </c>
      <c r="C10320" s="4" t="s">
        <v>7</v>
      </c>
      <c r="D10320" s="4" t="s">
        <v>11</v>
      </c>
      <c r="E10320" s="4" t="s">
        <v>7</v>
      </c>
    </row>
    <row r="10321" spans="1:10">
      <c r="A10321" t="n">
        <v>104477</v>
      </c>
      <c r="B10321" s="30" t="n">
        <v>36</v>
      </c>
      <c r="C10321" s="7" t="n">
        <v>9</v>
      </c>
      <c r="D10321" s="7" t="n">
        <v>15</v>
      </c>
      <c r="E10321" s="7" t="n">
        <v>0</v>
      </c>
    </row>
    <row r="10322" spans="1:10">
      <c r="A10322" t="s">
        <v>4</v>
      </c>
      <c r="B10322" s="4" t="s">
        <v>5</v>
      </c>
      <c r="C10322" s="4" t="s">
        <v>14</v>
      </c>
    </row>
    <row r="10323" spans="1:10">
      <c r="A10323" t="n">
        <v>104482</v>
      </c>
      <c r="B10323" s="37" t="n">
        <v>15</v>
      </c>
      <c r="C10323" s="7" t="n">
        <v>1024</v>
      </c>
    </row>
    <row r="10324" spans="1:10">
      <c r="A10324" t="s">
        <v>4</v>
      </c>
      <c r="B10324" s="4" t="s">
        <v>5</v>
      </c>
      <c r="C10324" s="4" t="s">
        <v>7</v>
      </c>
      <c r="D10324" s="4" t="s">
        <v>11</v>
      </c>
    </row>
    <row r="10325" spans="1:10">
      <c r="A10325" t="n">
        <v>104487</v>
      </c>
      <c r="B10325" s="8" t="n">
        <v>162</v>
      </c>
      <c r="C10325" s="7" t="n">
        <v>1</v>
      </c>
      <c r="D10325" s="7" t="n">
        <v>0</v>
      </c>
    </row>
    <row r="10326" spans="1:10">
      <c r="A10326" t="s">
        <v>4</v>
      </c>
      <c r="B10326" s="4" t="s">
        <v>5</v>
      </c>
    </row>
    <row r="10327" spans="1:10">
      <c r="A10327" t="n">
        <v>104491</v>
      </c>
      <c r="B10327" s="5" t="n">
        <v>1</v>
      </c>
    </row>
    <row r="10328" spans="1:10" s="3" customFormat="1" customHeight="0">
      <c r="A10328" s="3" t="s">
        <v>2</v>
      </c>
      <c r="B10328" s="3" t="s">
        <v>837</v>
      </c>
    </row>
    <row r="10329" spans="1:10">
      <c r="A10329" t="s">
        <v>4</v>
      </c>
      <c r="B10329" s="4" t="s">
        <v>5</v>
      </c>
      <c r="C10329" s="4" t="s">
        <v>7</v>
      </c>
      <c r="D10329" s="4" t="s">
        <v>7</v>
      </c>
      <c r="E10329" s="4" t="s">
        <v>7</v>
      </c>
      <c r="F10329" s="4" t="s">
        <v>7</v>
      </c>
    </row>
    <row r="10330" spans="1:10">
      <c r="A10330" t="n">
        <v>104492</v>
      </c>
      <c r="B10330" s="9" t="n">
        <v>14</v>
      </c>
      <c r="C10330" s="7" t="n">
        <v>2</v>
      </c>
      <c r="D10330" s="7" t="n">
        <v>0</v>
      </c>
      <c r="E10330" s="7" t="n">
        <v>0</v>
      </c>
      <c r="F10330" s="7" t="n">
        <v>0</v>
      </c>
    </row>
    <row r="10331" spans="1:10">
      <c r="A10331" t="s">
        <v>4</v>
      </c>
      <c r="B10331" s="4" t="s">
        <v>5</v>
      </c>
      <c r="C10331" s="4" t="s">
        <v>7</v>
      </c>
      <c r="D10331" s="16" t="s">
        <v>21</v>
      </c>
      <c r="E10331" s="4" t="s">
        <v>5</v>
      </c>
      <c r="F10331" s="4" t="s">
        <v>7</v>
      </c>
      <c r="G10331" s="4" t="s">
        <v>11</v>
      </c>
      <c r="H10331" s="16" t="s">
        <v>22</v>
      </c>
      <c r="I10331" s="4" t="s">
        <v>7</v>
      </c>
      <c r="J10331" s="4" t="s">
        <v>14</v>
      </c>
      <c r="K10331" s="4" t="s">
        <v>7</v>
      </c>
      <c r="L10331" s="4" t="s">
        <v>7</v>
      </c>
      <c r="M10331" s="16" t="s">
        <v>21</v>
      </c>
      <c r="N10331" s="4" t="s">
        <v>5</v>
      </c>
      <c r="O10331" s="4" t="s">
        <v>7</v>
      </c>
      <c r="P10331" s="4" t="s">
        <v>11</v>
      </c>
      <c r="Q10331" s="16" t="s">
        <v>22</v>
      </c>
      <c r="R10331" s="4" t="s">
        <v>7</v>
      </c>
      <c r="S10331" s="4" t="s">
        <v>14</v>
      </c>
      <c r="T10331" s="4" t="s">
        <v>7</v>
      </c>
      <c r="U10331" s="4" t="s">
        <v>7</v>
      </c>
      <c r="V10331" s="4" t="s">
        <v>7</v>
      </c>
      <c r="W10331" s="4" t="s">
        <v>12</v>
      </c>
    </row>
    <row r="10332" spans="1:10">
      <c r="A10332" t="n">
        <v>104497</v>
      </c>
      <c r="B10332" s="11" t="n">
        <v>5</v>
      </c>
      <c r="C10332" s="7" t="n">
        <v>28</v>
      </c>
      <c r="D10332" s="16" t="s">
        <v>3</v>
      </c>
      <c r="E10332" s="8" t="n">
        <v>162</v>
      </c>
      <c r="F10332" s="7" t="n">
        <v>3</v>
      </c>
      <c r="G10332" s="7" t="n">
        <v>4259</v>
      </c>
      <c r="H10332" s="16" t="s">
        <v>3</v>
      </c>
      <c r="I10332" s="7" t="n">
        <v>0</v>
      </c>
      <c r="J10332" s="7" t="n">
        <v>1</v>
      </c>
      <c r="K10332" s="7" t="n">
        <v>2</v>
      </c>
      <c r="L10332" s="7" t="n">
        <v>28</v>
      </c>
      <c r="M10332" s="16" t="s">
        <v>3</v>
      </c>
      <c r="N10332" s="8" t="n">
        <v>162</v>
      </c>
      <c r="O10332" s="7" t="n">
        <v>3</v>
      </c>
      <c r="P10332" s="7" t="n">
        <v>4259</v>
      </c>
      <c r="Q10332" s="16" t="s">
        <v>3</v>
      </c>
      <c r="R10332" s="7" t="n">
        <v>0</v>
      </c>
      <c r="S10332" s="7" t="n">
        <v>2</v>
      </c>
      <c r="T10332" s="7" t="n">
        <v>2</v>
      </c>
      <c r="U10332" s="7" t="n">
        <v>11</v>
      </c>
      <c r="V10332" s="7" t="n">
        <v>1</v>
      </c>
      <c r="W10332" s="12" t="n">
        <f t="normal" ca="1">A10336</f>
        <v>0</v>
      </c>
    </row>
    <row r="10333" spans="1:10">
      <c r="A10333" t="s">
        <v>4</v>
      </c>
      <c r="B10333" s="4" t="s">
        <v>5</v>
      </c>
      <c r="C10333" s="4" t="s">
        <v>7</v>
      </c>
      <c r="D10333" s="4" t="s">
        <v>11</v>
      </c>
      <c r="E10333" s="4" t="s">
        <v>13</v>
      </c>
    </row>
    <row r="10334" spans="1:10">
      <c r="A10334" t="n">
        <v>104526</v>
      </c>
      <c r="B10334" s="17" t="n">
        <v>58</v>
      </c>
      <c r="C10334" s="7" t="n">
        <v>0</v>
      </c>
      <c r="D10334" s="7" t="n">
        <v>0</v>
      </c>
      <c r="E10334" s="7" t="n">
        <v>1</v>
      </c>
    </row>
    <row r="10335" spans="1:10">
      <c r="A10335" t="s">
        <v>4</v>
      </c>
      <c r="B10335" s="4" t="s">
        <v>5</v>
      </c>
      <c r="C10335" s="4" t="s">
        <v>7</v>
      </c>
      <c r="D10335" s="16" t="s">
        <v>21</v>
      </c>
      <c r="E10335" s="4" t="s">
        <v>5</v>
      </c>
      <c r="F10335" s="4" t="s">
        <v>7</v>
      </c>
      <c r="G10335" s="4" t="s">
        <v>11</v>
      </c>
      <c r="H10335" s="16" t="s">
        <v>22</v>
      </c>
      <c r="I10335" s="4" t="s">
        <v>7</v>
      </c>
      <c r="J10335" s="4" t="s">
        <v>14</v>
      </c>
      <c r="K10335" s="4" t="s">
        <v>7</v>
      </c>
      <c r="L10335" s="4" t="s">
        <v>7</v>
      </c>
      <c r="M10335" s="16" t="s">
        <v>21</v>
      </c>
      <c r="N10335" s="4" t="s">
        <v>5</v>
      </c>
      <c r="O10335" s="4" t="s">
        <v>7</v>
      </c>
      <c r="P10335" s="4" t="s">
        <v>11</v>
      </c>
      <c r="Q10335" s="16" t="s">
        <v>22</v>
      </c>
      <c r="R10335" s="4" t="s">
        <v>7</v>
      </c>
      <c r="S10335" s="4" t="s">
        <v>14</v>
      </c>
      <c r="T10335" s="4" t="s">
        <v>7</v>
      </c>
      <c r="U10335" s="4" t="s">
        <v>7</v>
      </c>
      <c r="V10335" s="4" t="s">
        <v>7</v>
      </c>
      <c r="W10335" s="4" t="s">
        <v>12</v>
      </c>
    </row>
    <row r="10336" spans="1:10">
      <c r="A10336" t="n">
        <v>104534</v>
      </c>
      <c r="B10336" s="11" t="n">
        <v>5</v>
      </c>
      <c r="C10336" s="7" t="n">
        <v>28</v>
      </c>
      <c r="D10336" s="16" t="s">
        <v>3</v>
      </c>
      <c r="E10336" s="8" t="n">
        <v>162</v>
      </c>
      <c r="F10336" s="7" t="n">
        <v>3</v>
      </c>
      <c r="G10336" s="7" t="n">
        <v>4259</v>
      </c>
      <c r="H10336" s="16" t="s">
        <v>3</v>
      </c>
      <c r="I10336" s="7" t="n">
        <v>0</v>
      </c>
      <c r="J10336" s="7" t="n">
        <v>1</v>
      </c>
      <c r="K10336" s="7" t="n">
        <v>3</v>
      </c>
      <c r="L10336" s="7" t="n">
        <v>28</v>
      </c>
      <c r="M10336" s="16" t="s">
        <v>3</v>
      </c>
      <c r="N10336" s="8" t="n">
        <v>162</v>
      </c>
      <c r="O10336" s="7" t="n">
        <v>3</v>
      </c>
      <c r="P10336" s="7" t="n">
        <v>4259</v>
      </c>
      <c r="Q10336" s="16" t="s">
        <v>3</v>
      </c>
      <c r="R10336" s="7" t="n">
        <v>0</v>
      </c>
      <c r="S10336" s="7" t="n">
        <v>2</v>
      </c>
      <c r="T10336" s="7" t="n">
        <v>3</v>
      </c>
      <c r="U10336" s="7" t="n">
        <v>9</v>
      </c>
      <c r="V10336" s="7" t="n">
        <v>1</v>
      </c>
      <c r="W10336" s="12" t="n">
        <f t="normal" ca="1">A10346</f>
        <v>0</v>
      </c>
    </row>
    <row r="10337" spans="1:23">
      <c r="A10337" t="s">
        <v>4</v>
      </c>
      <c r="B10337" s="4" t="s">
        <v>5</v>
      </c>
      <c r="C10337" s="4" t="s">
        <v>7</v>
      </c>
      <c r="D10337" s="16" t="s">
        <v>21</v>
      </c>
      <c r="E10337" s="4" t="s">
        <v>5</v>
      </c>
      <c r="F10337" s="4" t="s">
        <v>11</v>
      </c>
      <c r="G10337" s="4" t="s">
        <v>7</v>
      </c>
      <c r="H10337" s="4" t="s">
        <v>7</v>
      </c>
      <c r="I10337" s="4" t="s">
        <v>8</v>
      </c>
      <c r="J10337" s="16" t="s">
        <v>22</v>
      </c>
      <c r="K10337" s="4" t="s">
        <v>7</v>
      </c>
      <c r="L10337" s="4" t="s">
        <v>7</v>
      </c>
      <c r="M10337" s="16" t="s">
        <v>21</v>
      </c>
      <c r="N10337" s="4" t="s">
        <v>5</v>
      </c>
      <c r="O10337" s="4" t="s">
        <v>7</v>
      </c>
      <c r="P10337" s="16" t="s">
        <v>22</v>
      </c>
      <c r="Q10337" s="4" t="s">
        <v>7</v>
      </c>
      <c r="R10337" s="4" t="s">
        <v>14</v>
      </c>
      <c r="S10337" s="4" t="s">
        <v>7</v>
      </c>
      <c r="T10337" s="4" t="s">
        <v>7</v>
      </c>
      <c r="U10337" s="4" t="s">
        <v>7</v>
      </c>
      <c r="V10337" s="16" t="s">
        <v>21</v>
      </c>
      <c r="W10337" s="4" t="s">
        <v>5</v>
      </c>
      <c r="X10337" s="4" t="s">
        <v>7</v>
      </c>
      <c r="Y10337" s="16" t="s">
        <v>22</v>
      </c>
      <c r="Z10337" s="4" t="s">
        <v>7</v>
      </c>
      <c r="AA10337" s="4" t="s">
        <v>14</v>
      </c>
      <c r="AB10337" s="4" t="s">
        <v>7</v>
      </c>
      <c r="AC10337" s="4" t="s">
        <v>7</v>
      </c>
      <c r="AD10337" s="4" t="s">
        <v>7</v>
      </c>
      <c r="AE10337" s="4" t="s">
        <v>12</v>
      </c>
    </row>
    <row r="10338" spans="1:23">
      <c r="A10338" t="n">
        <v>104563</v>
      </c>
      <c r="B10338" s="11" t="n">
        <v>5</v>
      </c>
      <c r="C10338" s="7" t="n">
        <v>28</v>
      </c>
      <c r="D10338" s="16" t="s">
        <v>3</v>
      </c>
      <c r="E10338" s="18" t="n">
        <v>47</v>
      </c>
      <c r="F10338" s="7" t="n">
        <v>61456</v>
      </c>
      <c r="G10338" s="7" t="n">
        <v>2</v>
      </c>
      <c r="H10338" s="7" t="n">
        <v>0</v>
      </c>
      <c r="I10338" s="7" t="s">
        <v>23</v>
      </c>
      <c r="J10338" s="16" t="s">
        <v>3</v>
      </c>
      <c r="K10338" s="7" t="n">
        <v>8</v>
      </c>
      <c r="L10338" s="7" t="n">
        <v>28</v>
      </c>
      <c r="M10338" s="16" t="s">
        <v>3</v>
      </c>
      <c r="N10338" s="19" t="n">
        <v>74</v>
      </c>
      <c r="O10338" s="7" t="n">
        <v>65</v>
      </c>
      <c r="P10338" s="16" t="s">
        <v>3</v>
      </c>
      <c r="Q10338" s="7" t="n">
        <v>0</v>
      </c>
      <c r="R10338" s="7" t="n">
        <v>1</v>
      </c>
      <c r="S10338" s="7" t="n">
        <v>3</v>
      </c>
      <c r="T10338" s="7" t="n">
        <v>9</v>
      </c>
      <c r="U10338" s="7" t="n">
        <v>28</v>
      </c>
      <c r="V10338" s="16" t="s">
        <v>3</v>
      </c>
      <c r="W10338" s="19" t="n">
        <v>74</v>
      </c>
      <c r="X10338" s="7" t="n">
        <v>65</v>
      </c>
      <c r="Y10338" s="16" t="s">
        <v>3</v>
      </c>
      <c r="Z10338" s="7" t="n">
        <v>0</v>
      </c>
      <c r="AA10338" s="7" t="n">
        <v>2</v>
      </c>
      <c r="AB10338" s="7" t="n">
        <v>3</v>
      </c>
      <c r="AC10338" s="7" t="n">
        <v>9</v>
      </c>
      <c r="AD10338" s="7" t="n">
        <v>1</v>
      </c>
      <c r="AE10338" s="12" t="n">
        <f t="normal" ca="1">A10342</f>
        <v>0</v>
      </c>
    </row>
    <row r="10339" spans="1:23">
      <c r="A10339" t="s">
        <v>4</v>
      </c>
      <c r="B10339" s="4" t="s">
        <v>5</v>
      </c>
      <c r="C10339" s="4" t="s">
        <v>11</v>
      </c>
      <c r="D10339" s="4" t="s">
        <v>7</v>
      </c>
      <c r="E10339" s="4" t="s">
        <v>7</v>
      </c>
      <c r="F10339" s="4" t="s">
        <v>8</v>
      </c>
    </row>
    <row r="10340" spans="1:23">
      <c r="A10340" t="n">
        <v>104611</v>
      </c>
      <c r="B10340" s="18" t="n">
        <v>47</v>
      </c>
      <c r="C10340" s="7" t="n">
        <v>61456</v>
      </c>
      <c r="D10340" s="7" t="n">
        <v>0</v>
      </c>
      <c r="E10340" s="7" t="n">
        <v>0</v>
      </c>
      <c r="F10340" s="7" t="s">
        <v>24</v>
      </c>
    </row>
    <row r="10341" spans="1:23">
      <c r="A10341" t="s">
        <v>4</v>
      </c>
      <c r="B10341" s="4" t="s">
        <v>5</v>
      </c>
      <c r="C10341" s="4" t="s">
        <v>7</v>
      </c>
      <c r="D10341" s="4" t="s">
        <v>11</v>
      </c>
      <c r="E10341" s="4" t="s">
        <v>13</v>
      </c>
    </row>
    <row r="10342" spans="1:23">
      <c r="A10342" t="n">
        <v>104624</v>
      </c>
      <c r="B10342" s="17" t="n">
        <v>58</v>
      </c>
      <c r="C10342" s="7" t="n">
        <v>0</v>
      </c>
      <c r="D10342" s="7" t="n">
        <v>300</v>
      </c>
      <c r="E10342" s="7" t="n">
        <v>1</v>
      </c>
    </row>
    <row r="10343" spans="1:23">
      <c r="A10343" t="s">
        <v>4</v>
      </c>
      <c r="B10343" s="4" t="s">
        <v>5</v>
      </c>
      <c r="C10343" s="4" t="s">
        <v>7</v>
      </c>
      <c r="D10343" s="4" t="s">
        <v>11</v>
      </c>
    </row>
    <row r="10344" spans="1:23">
      <c r="A10344" t="n">
        <v>104632</v>
      </c>
      <c r="B10344" s="17" t="n">
        <v>58</v>
      </c>
      <c r="C10344" s="7" t="n">
        <v>255</v>
      </c>
      <c r="D10344" s="7" t="n">
        <v>0</v>
      </c>
    </row>
    <row r="10345" spans="1:23">
      <c r="A10345" t="s">
        <v>4</v>
      </c>
      <c r="B10345" s="4" t="s">
        <v>5</v>
      </c>
      <c r="C10345" s="4" t="s">
        <v>7</v>
      </c>
      <c r="D10345" s="4" t="s">
        <v>7</v>
      </c>
      <c r="E10345" s="4" t="s">
        <v>7</v>
      </c>
      <c r="F10345" s="4" t="s">
        <v>7</v>
      </c>
    </row>
    <row r="10346" spans="1:23">
      <c r="A10346" t="n">
        <v>104636</v>
      </c>
      <c r="B10346" s="9" t="n">
        <v>14</v>
      </c>
      <c r="C10346" s="7" t="n">
        <v>0</v>
      </c>
      <c r="D10346" s="7" t="n">
        <v>0</v>
      </c>
      <c r="E10346" s="7" t="n">
        <v>0</v>
      </c>
      <c r="F10346" s="7" t="n">
        <v>64</v>
      </c>
    </row>
    <row r="10347" spans="1:23">
      <c r="A10347" t="s">
        <v>4</v>
      </c>
      <c r="B10347" s="4" t="s">
        <v>5</v>
      </c>
      <c r="C10347" s="4" t="s">
        <v>7</v>
      </c>
      <c r="D10347" s="4" t="s">
        <v>11</v>
      </c>
    </row>
    <row r="10348" spans="1:23">
      <c r="A10348" t="n">
        <v>104641</v>
      </c>
      <c r="B10348" s="20" t="n">
        <v>22</v>
      </c>
      <c r="C10348" s="7" t="n">
        <v>0</v>
      </c>
      <c r="D10348" s="7" t="n">
        <v>4259</v>
      </c>
    </row>
    <row r="10349" spans="1:23">
      <c r="A10349" t="s">
        <v>4</v>
      </c>
      <c r="B10349" s="4" t="s">
        <v>5</v>
      </c>
      <c r="C10349" s="4" t="s">
        <v>7</v>
      </c>
      <c r="D10349" s="4" t="s">
        <v>11</v>
      </c>
    </row>
    <row r="10350" spans="1:23">
      <c r="A10350" t="n">
        <v>104645</v>
      </c>
      <c r="B10350" s="17" t="n">
        <v>58</v>
      </c>
      <c r="C10350" s="7" t="n">
        <v>5</v>
      </c>
      <c r="D10350" s="7" t="n">
        <v>300</v>
      </c>
    </row>
    <row r="10351" spans="1:23">
      <c r="A10351" t="s">
        <v>4</v>
      </c>
      <c r="B10351" s="4" t="s">
        <v>5</v>
      </c>
      <c r="C10351" s="4" t="s">
        <v>13</v>
      </c>
      <c r="D10351" s="4" t="s">
        <v>11</v>
      </c>
    </row>
    <row r="10352" spans="1:23">
      <c r="A10352" t="n">
        <v>104649</v>
      </c>
      <c r="B10352" s="21" t="n">
        <v>103</v>
      </c>
      <c r="C10352" s="7" t="n">
        <v>0</v>
      </c>
      <c r="D10352" s="7" t="n">
        <v>300</v>
      </c>
    </row>
    <row r="10353" spans="1:31">
      <c r="A10353" t="s">
        <v>4</v>
      </c>
      <c r="B10353" s="4" t="s">
        <v>5</v>
      </c>
      <c r="C10353" s="4" t="s">
        <v>7</v>
      </c>
    </row>
    <row r="10354" spans="1:31">
      <c r="A10354" t="n">
        <v>104656</v>
      </c>
      <c r="B10354" s="22" t="n">
        <v>64</v>
      </c>
      <c r="C10354" s="7" t="n">
        <v>7</v>
      </c>
    </row>
    <row r="10355" spans="1:31">
      <c r="A10355" t="s">
        <v>4</v>
      </c>
      <c r="B10355" s="4" t="s">
        <v>5</v>
      </c>
      <c r="C10355" s="4" t="s">
        <v>7</v>
      </c>
      <c r="D10355" s="4" t="s">
        <v>11</v>
      </c>
    </row>
    <row r="10356" spans="1:31">
      <c r="A10356" t="n">
        <v>104658</v>
      </c>
      <c r="B10356" s="23" t="n">
        <v>72</v>
      </c>
      <c r="C10356" s="7" t="n">
        <v>5</v>
      </c>
      <c r="D10356" s="7" t="n">
        <v>0</v>
      </c>
    </row>
    <row r="10357" spans="1:31">
      <c r="A10357" t="s">
        <v>4</v>
      </c>
      <c r="B10357" s="4" t="s">
        <v>5</v>
      </c>
      <c r="C10357" s="4" t="s">
        <v>7</v>
      </c>
      <c r="D10357" s="16" t="s">
        <v>21</v>
      </c>
      <c r="E10357" s="4" t="s">
        <v>5</v>
      </c>
      <c r="F10357" s="4" t="s">
        <v>7</v>
      </c>
      <c r="G10357" s="4" t="s">
        <v>11</v>
      </c>
      <c r="H10357" s="16" t="s">
        <v>22</v>
      </c>
      <c r="I10357" s="4" t="s">
        <v>7</v>
      </c>
      <c r="J10357" s="4" t="s">
        <v>14</v>
      </c>
      <c r="K10357" s="4" t="s">
        <v>7</v>
      </c>
      <c r="L10357" s="4" t="s">
        <v>7</v>
      </c>
      <c r="M10357" s="4" t="s">
        <v>12</v>
      </c>
    </row>
    <row r="10358" spans="1:31">
      <c r="A10358" t="n">
        <v>104662</v>
      </c>
      <c r="B10358" s="11" t="n">
        <v>5</v>
      </c>
      <c r="C10358" s="7" t="n">
        <v>28</v>
      </c>
      <c r="D10358" s="16" t="s">
        <v>3</v>
      </c>
      <c r="E10358" s="8" t="n">
        <v>162</v>
      </c>
      <c r="F10358" s="7" t="n">
        <v>4</v>
      </c>
      <c r="G10358" s="7" t="n">
        <v>4259</v>
      </c>
      <c r="H10358" s="16" t="s">
        <v>3</v>
      </c>
      <c r="I10358" s="7" t="n">
        <v>0</v>
      </c>
      <c r="J10358" s="7" t="n">
        <v>1</v>
      </c>
      <c r="K10358" s="7" t="n">
        <v>2</v>
      </c>
      <c r="L10358" s="7" t="n">
        <v>1</v>
      </c>
      <c r="M10358" s="12" t="n">
        <f t="normal" ca="1">A10364</f>
        <v>0</v>
      </c>
    </row>
    <row r="10359" spans="1:31">
      <c r="A10359" t="s">
        <v>4</v>
      </c>
      <c r="B10359" s="4" t="s">
        <v>5</v>
      </c>
      <c r="C10359" s="4" t="s">
        <v>7</v>
      </c>
      <c r="D10359" s="4" t="s">
        <v>8</v>
      </c>
    </row>
    <row r="10360" spans="1:31">
      <c r="A10360" t="n">
        <v>104679</v>
      </c>
      <c r="B10360" s="6" t="n">
        <v>2</v>
      </c>
      <c r="C10360" s="7" t="n">
        <v>10</v>
      </c>
      <c r="D10360" s="7" t="s">
        <v>25</v>
      </c>
    </row>
    <row r="10361" spans="1:31">
      <c r="A10361" t="s">
        <v>4</v>
      </c>
      <c r="B10361" s="4" t="s">
        <v>5</v>
      </c>
      <c r="C10361" s="4" t="s">
        <v>11</v>
      </c>
    </row>
    <row r="10362" spans="1:31">
      <c r="A10362" t="n">
        <v>104696</v>
      </c>
      <c r="B10362" s="24" t="n">
        <v>16</v>
      </c>
      <c r="C10362" s="7" t="n">
        <v>0</v>
      </c>
    </row>
    <row r="10363" spans="1:31">
      <c r="A10363" t="s">
        <v>4</v>
      </c>
      <c r="B10363" s="4" t="s">
        <v>5</v>
      </c>
      <c r="C10363" s="4" t="s">
        <v>7</v>
      </c>
      <c r="D10363" s="4" t="s">
        <v>11</v>
      </c>
      <c r="E10363" s="4" t="s">
        <v>11</v>
      </c>
      <c r="F10363" s="4" t="s">
        <v>11</v>
      </c>
      <c r="G10363" s="4" t="s">
        <v>11</v>
      </c>
      <c r="H10363" s="4" t="s">
        <v>11</v>
      </c>
      <c r="I10363" s="4" t="s">
        <v>11</v>
      </c>
      <c r="J10363" s="4" t="s">
        <v>11</v>
      </c>
      <c r="K10363" s="4" t="s">
        <v>11</v>
      </c>
      <c r="L10363" s="4" t="s">
        <v>11</v>
      </c>
      <c r="M10363" s="4" t="s">
        <v>11</v>
      </c>
      <c r="N10363" s="4" t="s">
        <v>14</v>
      </c>
      <c r="O10363" s="4" t="s">
        <v>14</v>
      </c>
      <c r="P10363" s="4" t="s">
        <v>14</v>
      </c>
      <c r="Q10363" s="4" t="s">
        <v>14</v>
      </c>
      <c r="R10363" s="4" t="s">
        <v>7</v>
      </c>
      <c r="S10363" s="4" t="s">
        <v>8</v>
      </c>
    </row>
    <row r="10364" spans="1:31">
      <c r="A10364" t="n">
        <v>104699</v>
      </c>
      <c r="B10364" s="25" t="n">
        <v>75</v>
      </c>
      <c r="C10364" s="7" t="n">
        <v>0</v>
      </c>
      <c r="D10364" s="7" t="n">
        <v>0</v>
      </c>
      <c r="E10364" s="7" t="n">
        <v>0</v>
      </c>
      <c r="F10364" s="7" t="n">
        <v>1024</v>
      </c>
      <c r="G10364" s="7" t="n">
        <v>720</v>
      </c>
      <c r="H10364" s="7" t="n">
        <v>0</v>
      </c>
      <c r="I10364" s="7" t="n">
        <v>0</v>
      </c>
      <c r="J10364" s="7" t="n">
        <v>0</v>
      </c>
      <c r="K10364" s="7" t="n">
        <v>0</v>
      </c>
      <c r="L10364" s="7" t="n">
        <v>1024</v>
      </c>
      <c r="M10364" s="7" t="n">
        <v>720</v>
      </c>
      <c r="N10364" s="7" t="n">
        <v>1065353216</v>
      </c>
      <c r="O10364" s="7" t="n">
        <v>1065353216</v>
      </c>
      <c r="P10364" s="7" t="n">
        <v>1065353216</v>
      </c>
      <c r="Q10364" s="7" t="n">
        <v>0</v>
      </c>
      <c r="R10364" s="7" t="n">
        <v>1</v>
      </c>
      <c r="S10364" s="7" t="s">
        <v>48</v>
      </c>
    </row>
    <row r="10365" spans="1:31">
      <c r="A10365" t="s">
        <v>4</v>
      </c>
      <c r="B10365" s="4" t="s">
        <v>5</v>
      </c>
      <c r="C10365" s="4" t="s">
        <v>7</v>
      </c>
      <c r="D10365" s="4" t="s">
        <v>7</v>
      </c>
      <c r="E10365" s="4" t="s">
        <v>7</v>
      </c>
      <c r="F10365" s="4" t="s">
        <v>13</v>
      </c>
      <c r="G10365" s="4" t="s">
        <v>13</v>
      </c>
      <c r="H10365" s="4" t="s">
        <v>13</v>
      </c>
      <c r="I10365" s="4" t="s">
        <v>13</v>
      </c>
      <c r="J10365" s="4" t="s">
        <v>13</v>
      </c>
    </row>
    <row r="10366" spans="1:31">
      <c r="A10366" t="n">
        <v>104747</v>
      </c>
      <c r="B10366" s="26" t="n">
        <v>76</v>
      </c>
      <c r="C10366" s="7" t="n">
        <v>0</v>
      </c>
      <c r="D10366" s="7" t="n">
        <v>9</v>
      </c>
      <c r="E10366" s="7" t="n">
        <v>2</v>
      </c>
      <c r="F10366" s="7" t="n">
        <v>0</v>
      </c>
      <c r="G10366" s="7" t="n">
        <v>0</v>
      </c>
      <c r="H10366" s="7" t="n">
        <v>0</v>
      </c>
      <c r="I10366" s="7" t="n">
        <v>0</v>
      </c>
      <c r="J10366" s="7" t="n">
        <v>0</v>
      </c>
    </row>
    <row r="10367" spans="1:31">
      <c r="A10367" t="s">
        <v>4</v>
      </c>
      <c r="B10367" s="4" t="s">
        <v>5</v>
      </c>
      <c r="C10367" s="4" t="s">
        <v>11</v>
      </c>
      <c r="D10367" s="4" t="s">
        <v>8</v>
      </c>
      <c r="E10367" s="4" t="s">
        <v>8</v>
      </c>
      <c r="F10367" s="4" t="s">
        <v>8</v>
      </c>
      <c r="G10367" s="4" t="s">
        <v>7</v>
      </c>
      <c r="H10367" s="4" t="s">
        <v>14</v>
      </c>
      <c r="I10367" s="4" t="s">
        <v>13</v>
      </c>
      <c r="J10367" s="4" t="s">
        <v>13</v>
      </c>
      <c r="K10367" s="4" t="s">
        <v>13</v>
      </c>
      <c r="L10367" s="4" t="s">
        <v>13</v>
      </c>
      <c r="M10367" s="4" t="s">
        <v>13</v>
      </c>
      <c r="N10367" s="4" t="s">
        <v>13</v>
      </c>
      <c r="O10367" s="4" t="s">
        <v>13</v>
      </c>
      <c r="P10367" s="4" t="s">
        <v>8</v>
      </c>
      <c r="Q10367" s="4" t="s">
        <v>8</v>
      </c>
      <c r="R10367" s="4" t="s">
        <v>14</v>
      </c>
      <c r="S10367" s="4" t="s">
        <v>7</v>
      </c>
      <c r="T10367" s="4" t="s">
        <v>14</v>
      </c>
      <c r="U10367" s="4" t="s">
        <v>14</v>
      </c>
      <c r="V10367" s="4" t="s">
        <v>11</v>
      </c>
    </row>
    <row r="10368" spans="1:31">
      <c r="A10368" t="n">
        <v>104771</v>
      </c>
      <c r="B10368" s="28" t="n">
        <v>19</v>
      </c>
      <c r="C10368" s="7" t="n">
        <v>14</v>
      </c>
      <c r="D10368" s="7" t="s">
        <v>838</v>
      </c>
      <c r="E10368" s="7" t="s">
        <v>350</v>
      </c>
      <c r="F10368" s="7" t="s">
        <v>17</v>
      </c>
      <c r="G10368" s="7" t="n">
        <v>0</v>
      </c>
      <c r="H10368" s="7" t="n">
        <v>1</v>
      </c>
      <c r="I10368" s="7" t="n">
        <v>0</v>
      </c>
      <c r="J10368" s="7" t="n">
        <v>0</v>
      </c>
      <c r="K10368" s="7" t="n">
        <v>0</v>
      </c>
      <c r="L10368" s="7" t="n">
        <v>0</v>
      </c>
      <c r="M10368" s="7" t="n">
        <v>1</v>
      </c>
      <c r="N10368" s="7" t="n">
        <v>1.60000002384186</v>
      </c>
      <c r="O10368" s="7" t="n">
        <v>0.0900000035762787</v>
      </c>
      <c r="P10368" s="7" t="s">
        <v>17</v>
      </c>
      <c r="Q10368" s="7" t="s">
        <v>17</v>
      </c>
      <c r="R10368" s="7" t="n">
        <v>-1</v>
      </c>
      <c r="S10368" s="7" t="n">
        <v>0</v>
      </c>
      <c r="T10368" s="7" t="n">
        <v>0</v>
      </c>
      <c r="U10368" s="7" t="n">
        <v>0</v>
      </c>
      <c r="V10368" s="7" t="n">
        <v>0</v>
      </c>
    </row>
    <row r="10369" spans="1:22">
      <c r="A10369" t="s">
        <v>4</v>
      </c>
      <c r="B10369" s="4" t="s">
        <v>5</v>
      </c>
      <c r="C10369" s="4" t="s">
        <v>11</v>
      </c>
      <c r="D10369" s="4" t="s">
        <v>7</v>
      </c>
      <c r="E10369" s="4" t="s">
        <v>7</v>
      </c>
      <c r="F10369" s="4" t="s">
        <v>8</v>
      </c>
    </row>
    <row r="10370" spans="1:22">
      <c r="A10370" t="n">
        <v>104845</v>
      </c>
      <c r="B10370" s="29" t="n">
        <v>20</v>
      </c>
      <c r="C10370" s="7" t="n">
        <v>0</v>
      </c>
      <c r="D10370" s="7" t="n">
        <v>3</v>
      </c>
      <c r="E10370" s="7" t="n">
        <v>10</v>
      </c>
      <c r="F10370" s="7" t="s">
        <v>60</v>
      </c>
    </row>
    <row r="10371" spans="1:22">
      <c r="A10371" t="s">
        <v>4</v>
      </c>
      <c r="B10371" s="4" t="s">
        <v>5</v>
      </c>
      <c r="C10371" s="4" t="s">
        <v>11</v>
      </c>
    </row>
    <row r="10372" spans="1:22">
      <c r="A10372" t="n">
        <v>104863</v>
      </c>
      <c r="B10372" s="24" t="n">
        <v>16</v>
      </c>
      <c r="C10372" s="7" t="n">
        <v>0</v>
      </c>
    </row>
    <row r="10373" spans="1:22">
      <c r="A10373" t="s">
        <v>4</v>
      </c>
      <c r="B10373" s="4" t="s">
        <v>5</v>
      </c>
      <c r="C10373" s="4" t="s">
        <v>11</v>
      </c>
      <c r="D10373" s="4" t="s">
        <v>7</v>
      </c>
      <c r="E10373" s="4" t="s">
        <v>7</v>
      </c>
      <c r="F10373" s="4" t="s">
        <v>8</v>
      </c>
    </row>
    <row r="10374" spans="1:22">
      <c r="A10374" t="n">
        <v>104866</v>
      </c>
      <c r="B10374" s="29" t="n">
        <v>20</v>
      </c>
      <c r="C10374" s="7" t="n">
        <v>14</v>
      </c>
      <c r="D10374" s="7" t="n">
        <v>3</v>
      </c>
      <c r="E10374" s="7" t="n">
        <v>10</v>
      </c>
      <c r="F10374" s="7" t="s">
        <v>60</v>
      </c>
    </row>
    <row r="10375" spans="1:22">
      <c r="A10375" t="s">
        <v>4</v>
      </c>
      <c r="B10375" s="4" t="s">
        <v>5</v>
      </c>
      <c r="C10375" s="4" t="s">
        <v>11</v>
      </c>
    </row>
    <row r="10376" spans="1:22">
      <c r="A10376" t="n">
        <v>104884</v>
      </c>
      <c r="B10376" s="24" t="n">
        <v>16</v>
      </c>
      <c r="C10376" s="7" t="n">
        <v>0</v>
      </c>
    </row>
    <row r="10377" spans="1:22">
      <c r="A10377" t="s">
        <v>4</v>
      </c>
      <c r="B10377" s="4" t="s">
        <v>5</v>
      </c>
      <c r="C10377" s="4" t="s">
        <v>7</v>
      </c>
      <c r="D10377" s="4" t="s">
        <v>11</v>
      </c>
      <c r="E10377" s="4" t="s">
        <v>8</v>
      </c>
      <c r="F10377" s="4" t="s">
        <v>8</v>
      </c>
    </row>
    <row r="10378" spans="1:22">
      <c r="A10378" t="n">
        <v>104887</v>
      </c>
      <c r="B10378" s="30" t="n">
        <v>36</v>
      </c>
      <c r="C10378" s="7" t="n">
        <v>10</v>
      </c>
      <c r="D10378" s="7" t="n">
        <v>14</v>
      </c>
      <c r="E10378" s="7" t="s">
        <v>838</v>
      </c>
      <c r="F10378" s="7" t="s">
        <v>17</v>
      </c>
    </row>
    <row r="10379" spans="1:22">
      <c r="A10379" t="s">
        <v>4</v>
      </c>
      <c r="B10379" s="4" t="s">
        <v>5</v>
      </c>
      <c r="C10379" s="4" t="s">
        <v>7</v>
      </c>
      <c r="D10379" s="4" t="s">
        <v>11</v>
      </c>
      <c r="E10379" s="4" t="s">
        <v>7</v>
      </c>
      <c r="F10379" s="4" t="s">
        <v>8</v>
      </c>
      <c r="G10379" s="4" t="s">
        <v>8</v>
      </c>
      <c r="H10379" s="4" t="s">
        <v>8</v>
      </c>
      <c r="I10379" s="4" t="s">
        <v>8</v>
      </c>
      <c r="J10379" s="4" t="s">
        <v>8</v>
      </c>
      <c r="K10379" s="4" t="s">
        <v>8</v>
      </c>
      <c r="L10379" s="4" t="s">
        <v>8</v>
      </c>
      <c r="M10379" s="4" t="s">
        <v>8</v>
      </c>
      <c r="N10379" s="4" t="s">
        <v>8</v>
      </c>
      <c r="O10379" s="4" t="s">
        <v>8</v>
      </c>
      <c r="P10379" s="4" t="s">
        <v>8</v>
      </c>
      <c r="Q10379" s="4" t="s">
        <v>8</v>
      </c>
      <c r="R10379" s="4" t="s">
        <v>8</v>
      </c>
      <c r="S10379" s="4" t="s">
        <v>8</v>
      </c>
      <c r="T10379" s="4" t="s">
        <v>8</v>
      </c>
      <c r="U10379" s="4" t="s">
        <v>8</v>
      </c>
    </row>
    <row r="10380" spans="1:22">
      <c r="A10380" t="n">
        <v>104905</v>
      </c>
      <c r="B10380" s="30" t="n">
        <v>36</v>
      </c>
      <c r="C10380" s="7" t="n">
        <v>8</v>
      </c>
      <c r="D10380" s="7" t="n">
        <v>14</v>
      </c>
      <c r="E10380" s="7" t="n">
        <v>0</v>
      </c>
      <c r="F10380" s="7" t="s">
        <v>63</v>
      </c>
      <c r="G10380" s="7" t="s">
        <v>17</v>
      </c>
      <c r="H10380" s="7" t="s">
        <v>17</v>
      </c>
      <c r="I10380" s="7" t="s">
        <v>17</v>
      </c>
      <c r="J10380" s="7" t="s">
        <v>17</v>
      </c>
      <c r="K10380" s="7" t="s">
        <v>17</v>
      </c>
      <c r="L10380" s="7" t="s">
        <v>17</v>
      </c>
      <c r="M10380" s="7" t="s">
        <v>17</v>
      </c>
      <c r="N10380" s="7" t="s">
        <v>17</v>
      </c>
      <c r="O10380" s="7" t="s">
        <v>17</v>
      </c>
      <c r="P10380" s="7" t="s">
        <v>17</v>
      </c>
      <c r="Q10380" s="7" t="s">
        <v>17</v>
      </c>
      <c r="R10380" s="7" t="s">
        <v>17</v>
      </c>
      <c r="S10380" s="7" t="s">
        <v>17</v>
      </c>
      <c r="T10380" s="7" t="s">
        <v>17</v>
      </c>
      <c r="U10380" s="7" t="s">
        <v>17</v>
      </c>
    </row>
    <row r="10381" spans="1:22">
      <c r="A10381" t="s">
        <v>4</v>
      </c>
      <c r="B10381" s="4" t="s">
        <v>5</v>
      </c>
      <c r="C10381" s="4" t="s">
        <v>7</v>
      </c>
      <c r="D10381" s="4" t="s">
        <v>11</v>
      </c>
      <c r="E10381" s="4" t="s">
        <v>7</v>
      </c>
      <c r="F10381" s="4" t="s">
        <v>12</v>
      </c>
    </row>
    <row r="10382" spans="1:22">
      <c r="A10382" t="n">
        <v>104935</v>
      </c>
      <c r="B10382" s="11" t="n">
        <v>5</v>
      </c>
      <c r="C10382" s="7" t="n">
        <v>30</v>
      </c>
      <c r="D10382" s="7" t="n">
        <v>6471</v>
      </c>
      <c r="E10382" s="7" t="n">
        <v>1</v>
      </c>
      <c r="F10382" s="12" t="n">
        <f t="normal" ca="1">A10388</f>
        <v>0</v>
      </c>
    </row>
    <row r="10383" spans="1:22">
      <c r="A10383" t="s">
        <v>4</v>
      </c>
      <c r="B10383" s="4" t="s">
        <v>5</v>
      </c>
      <c r="C10383" s="4" t="s">
        <v>7</v>
      </c>
      <c r="D10383" s="4" t="s">
        <v>11</v>
      </c>
      <c r="E10383" s="4" t="s">
        <v>8</v>
      </c>
      <c r="F10383" s="4" t="s">
        <v>8</v>
      </c>
    </row>
    <row r="10384" spans="1:22">
      <c r="A10384" t="n">
        <v>104944</v>
      </c>
      <c r="B10384" s="30" t="n">
        <v>36</v>
      </c>
      <c r="C10384" s="7" t="n">
        <v>10</v>
      </c>
      <c r="D10384" s="7" t="n">
        <v>0</v>
      </c>
      <c r="E10384" s="7" t="s">
        <v>61</v>
      </c>
      <c r="F10384" s="7" t="s">
        <v>17</v>
      </c>
    </row>
    <row r="10385" spans="1:21">
      <c r="A10385" t="s">
        <v>4</v>
      </c>
      <c r="B10385" s="4" t="s">
        <v>5</v>
      </c>
      <c r="C10385" s="4" t="s">
        <v>7</v>
      </c>
      <c r="D10385" s="4" t="s">
        <v>11</v>
      </c>
      <c r="E10385" s="4" t="s">
        <v>7</v>
      </c>
      <c r="F10385" s="4" t="s">
        <v>8</v>
      </c>
      <c r="G10385" s="4" t="s">
        <v>8</v>
      </c>
      <c r="H10385" s="4" t="s">
        <v>8</v>
      </c>
      <c r="I10385" s="4" t="s">
        <v>8</v>
      </c>
      <c r="J10385" s="4" t="s">
        <v>8</v>
      </c>
      <c r="K10385" s="4" t="s">
        <v>8</v>
      </c>
      <c r="L10385" s="4" t="s">
        <v>8</v>
      </c>
      <c r="M10385" s="4" t="s">
        <v>8</v>
      </c>
      <c r="N10385" s="4" t="s">
        <v>8</v>
      </c>
      <c r="O10385" s="4" t="s">
        <v>8</v>
      </c>
      <c r="P10385" s="4" t="s">
        <v>8</v>
      </c>
      <c r="Q10385" s="4" t="s">
        <v>8</v>
      </c>
      <c r="R10385" s="4" t="s">
        <v>8</v>
      </c>
      <c r="S10385" s="4" t="s">
        <v>8</v>
      </c>
      <c r="T10385" s="4" t="s">
        <v>8</v>
      </c>
      <c r="U10385" s="4" t="s">
        <v>8</v>
      </c>
    </row>
    <row r="10386" spans="1:21">
      <c r="A10386" t="n">
        <v>104962</v>
      </c>
      <c r="B10386" s="30" t="n">
        <v>36</v>
      </c>
      <c r="C10386" s="7" t="n">
        <v>8</v>
      </c>
      <c r="D10386" s="7" t="n">
        <v>0</v>
      </c>
      <c r="E10386" s="7" t="n">
        <v>0</v>
      </c>
      <c r="F10386" s="7" t="s">
        <v>62</v>
      </c>
      <c r="G10386" s="7" t="s">
        <v>63</v>
      </c>
      <c r="H10386" s="7" t="s">
        <v>17</v>
      </c>
      <c r="I10386" s="7" t="s">
        <v>17</v>
      </c>
      <c r="J10386" s="7" t="s">
        <v>17</v>
      </c>
      <c r="K10386" s="7" t="s">
        <v>17</v>
      </c>
      <c r="L10386" s="7" t="s">
        <v>17</v>
      </c>
      <c r="M10386" s="7" t="s">
        <v>17</v>
      </c>
      <c r="N10386" s="7" t="s">
        <v>17</v>
      </c>
      <c r="O10386" s="7" t="s">
        <v>17</v>
      </c>
      <c r="P10386" s="7" t="s">
        <v>17</v>
      </c>
      <c r="Q10386" s="7" t="s">
        <v>17</v>
      </c>
      <c r="R10386" s="7" t="s">
        <v>17</v>
      </c>
      <c r="S10386" s="7" t="s">
        <v>17</v>
      </c>
      <c r="T10386" s="7" t="s">
        <v>17</v>
      </c>
      <c r="U10386" s="7" t="s">
        <v>17</v>
      </c>
    </row>
    <row r="10387" spans="1:21">
      <c r="A10387" t="s">
        <v>4</v>
      </c>
      <c r="B10387" s="4" t="s">
        <v>5</v>
      </c>
      <c r="C10387" s="4" t="s">
        <v>7</v>
      </c>
    </row>
    <row r="10388" spans="1:21">
      <c r="A10388" t="n">
        <v>105001</v>
      </c>
      <c r="B10388" s="31" t="n">
        <v>116</v>
      </c>
      <c r="C10388" s="7" t="n">
        <v>0</v>
      </c>
    </row>
    <row r="10389" spans="1:21">
      <c r="A10389" t="s">
        <v>4</v>
      </c>
      <c r="B10389" s="4" t="s">
        <v>5</v>
      </c>
      <c r="C10389" s="4" t="s">
        <v>7</v>
      </c>
      <c r="D10389" s="4" t="s">
        <v>11</v>
      </c>
    </row>
    <row r="10390" spans="1:21">
      <c r="A10390" t="n">
        <v>105003</v>
      </c>
      <c r="B10390" s="31" t="n">
        <v>116</v>
      </c>
      <c r="C10390" s="7" t="n">
        <v>2</v>
      </c>
      <c r="D10390" s="7" t="n">
        <v>1</v>
      </c>
    </row>
    <row r="10391" spans="1:21">
      <c r="A10391" t="s">
        <v>4</v>
      </c>
      <c r="B10391" s="4" t="s">
        <v>5</v>
      </c>
      <c r="C10391" s="4" t="s">
        <v>7</v>
      </c>
      <c r="D10391" s="4" t="s">
        <v>14</v>
      </c>
    </row>
    <row r="10392" spans="1:21">
      <c r="A10392" t="n">
        <v>105007</v>
      </c>
      <c r="B10392" s="31" t="n">
        <v>116</v>
      </c>
      <c r="C10392" s="7" t="n">
        <v>5</v>
      </c>
      <c r="D10392" s="7" t="n">
        <v>1103626240</v>
      </c>
    </row>
    <row r="10393" spans="1:21">
      <c r="A10393" t="s">
        <v>4</v>
      </c>
      <c r="B10393" s="4" t="s">
        <v>5</v>
      </c>
      <c r="C10393" s="4" t="s">
        <v>7</v>
      </c>
      <c r="D10393" s="4" t="s">
        <v>11</v>
      </c>
    </row>
    <row r="10394" spans="1:21">
      <c r="A10394" t="n">
        <v>105013</v>
      </c>
      <c r="B10394" s="31" t="n">
        <v>116</v>
      </c>
      <c r="C10394" s="7" t="n">
        <v>6</v>
      </c>
      <c r="D10394" s="7" t="n">
        <v>1</v>
      </c>
    </row>
    <row r="10395" spans="1:21">
      <c r="A10395" t="s">
        <v>4</v>
      </c>
      <c r="B10395" s="4" t="s">
        <v>5</v>
      </c>
      <c r="C10395" s="4" t="s">
        <v>7</v>
      </c>
      <c r="D10395" s="4" t="s">
        <v>7</v>
      </c>
      <c r="E10395" s="4" t="s">
        <v>7</v>
      </c>
      <c r="F10395" s="4" t="s">
        <v>7</v>
      </c>
    </row>
    <row r="10396" spans="1:21">
      <c r="A10396" t="n">
        <v>105017</v>
      </c>
      <c r="B10396" s="9" t="n">
        <v>14</v>
      </c>
      <c r="C10396" s="7" t="n">
        <v>0</v>
      </c>
      <c r="D10396" s="7" t="n">
        <v>4</v>
      </c>
      <c r="E10396" s="7" t="n">
        <v>0</v>
      </c>
      <c r="F10396" s="7" t="n">
        <v>0</v>
      </c>
    </row>
    <row r="10397" spans="1:21">
      <c r="A10397" t="s">
        <v>4</v>
      </c>
      <c r="B10397" s="4" t="s">
        <v>5</v>
      </c>
      <c r="C10397" s="4" t="s">
        <v>11</v>
      </c>
      <c r="D10397" s="4" t="s">
        <v>13</v>
      </c>
      <c r="E10397" s="4" t="s">
        <v>13</v>
      </c>
      <c r="F10397" s="4" t="s">
        <v>13</v>
      </c>
      <c r="G10397" s="4" t="s">
        <v>13</v>
      </c>
    </row>
    <row r="10398" spans="1:21">
      <c r="A10398" t="n">
        <v>105022</v>
      </c>
      <c r="B10398" s="32" t="n">
        <v>46</v>
      </c>
      <c r="C10398" s="7" t="n">
        <v>0</v>
      </c>
      <c r="D10398" s="7" t="n">
        <v>-2.09999990463257</v>
      </c>
      <c r="E10398" s="7" t="n">
        <v>-0.5</v>
      </c>
      <c r="F10398" s="7" t="n">
        <v>-11.1199998855591</v>
      </c>
      <c r="G10398" s="7" t="n">
        <v>215.100006103516</v>
      </c>
    </row>
    <row r="10399" spans="1:21">
      <c r="A10399" t="s">
        <v>4</v>
      </c>
      <c r="B10399" s="4" t="s">
        <v>5</v>
      </c>
      <c r="C10399" s="4" t="s">
        <v>11</v>
      </c>
      <c r="D10399" s="4" t="s">
        <v>7</v>
      </c>
      <c r="E10399" s="4" t="s">
        <v>8</v>
      </c>
      <c r="F10399" s="4" t="s">
        <v>13</v>
      </c>
      <c r="G10399" s="4" t="s">
        <v>13</v>
      </c>
      <c r="H10399" s="4" t="s">
        <v>13</v>
      </c>
    </row>
    <row r="10400" spans="1:21">
      <c r="A10400" t="n">
        <v>105041</v>
      </c>
      <c r="B10400" s="33" t="n">
        <v>48</v>
      </c>
      <c r="C10400" s="7" t="n">
        <v>0</v>
      </c>
      <c r="D10400" s="7" t="n">
        <v>0</v>
      </c>
      <c r="E10400" s="7" t="s">
        <v>62</v>
      </c>
      <c r="F10400" s="7" t="n">
        <v>0</v>
      </c>
      <c r="G10400" s="7" t="n">
        <v>1</v>
      </c>
      <c r="H10400" s="7" t="n">
        <v>0</v>
      </c>
    </row>
    <row r="10401" spans="1:21">
      <c r="A10401" t="s">
        <v>4</v>
      </c>
      <c r="B10401" s="4" t="s">
        <v>5</v>
      </c>
      <c r="C10401" s="4" t="s">
        <v>11</v>
      </c>
      <c r="D10401" s="4" t="s">
        <v>13</v>
      </c>
      <c r="E10401" s="4" t="s">
        <v>13</v>
      </c>
      <c r="F10401" s="4" t="s">
        <v>13</v>
      </c>
      <c r="G10401" s="4" t="s">
        <v>13</v>
      </c>
    </row>
    <row r="10402" spans="1:21">
      <c r="A10402" t="n">
        <v>105067</v>
      </c>
      <c r="B10402" s="32" t="n">
        <v>46</v>
      </c>
      <c r="C10402" s="7" t="n">
        <v>14</v>
      </c>
      <c r="D10402" s="7" t="n">
        <v>6.13000011444092</v>
      </c>
      <c r="E10402" s="7" t="n">
        <v>0.159999996423721</v>
      </c>
      <c r="F10402" s="7" t="n">
        <v>2</v>
      </c>
      <c r="G10402" s="7" t="n">
        <v>180</v>
      </c>
    </row>
    <row r="10403" spans="1:21">
      <c r="A10403" t="s">
        <v>4</v>
      </c>
      <c r="B10403" s="4" t="s">
        <v>5</v>
      </c>
      <c r="C10403" s="4" t="s">
        <v>7</v>
      </c>
      <c r="D10403" s="4" t="s">
        <v>11</v>
      </c>
      <c r="E10403" s="4" t="s">
        <v>8</v>
      </c>
      <c r="F10403" s="4" t="s">
        <v>8</v>
      </c>
      <c r="G10403" s="4" t="s">
        <v>8</v>
      </c>
      <c r="H10403" s="4" t="s">
        <v>8</v>
      </c>
    </row>
    <row r="10404" spans="1:21">
      <c r="A10404" t="n">
        <v>105086</v>
      </c>
      <c r="B10404" s="38" t="n">
        <v>51</v>
      </c>
      <c r="C10404" s="7" t="n">
        <v>3</v>
      </c>
      <c r="D10404" s="7" t="n">
        <v>0</v>
      </c>
      <c r="E10404" s="7" t="s">
        <v>407</v>
      </c>
      <c r="F10404" s="7" t="s">
        <v>109</v>
      </c>
      <c r="G10404" s="7" t="s">
        <v>86</v>
      </c>
      <c r="H10404" s="7" t="s">
        <v>87</v>
      </c>
    </row>
    <row r="10405" spans="1:21">
      <c r="A10405" t="s">
        <v>4</v>
      </c>
      <c r="B10405" s="4" t="s">
        <v>5</v>
      </c>
      <c r="C10405" s="4" t="s">
        <v>7</v>
      </c>
      <c r="D10405" s="4" t="s">
        <v>7</v>
      </c>
      <c r="E10405" s="4" t="s">
        <v>13</v>
      </c>
      <c r="F10405" s="4" t="s">
        <v>13</v>
      </c>
      <c r="G10405" s="4" t="s">
        <v>13</v>
      </c>
      <c r="H10405" s="4" t="s">
        <v>11</v>
      </c>
    </row>
    <row r="10406" spans="1:21">
      <c r="A10406" t="n">
        <v>105099</v>
      </c>
      <c r="B10406" s="35" t="n">
        <v>45</v>
      </c>
      <c r="C10406" s="7" t="n">
        <v>2</v>
      </c>
      <c r="D10406" s="7" t="n">
        <v>3</v>
      </c>
      <c r="E10406" s="7" t="n">
        <v>-2.03999996185303</v>
      </c>
      <c r="F10406" s="7" t="n">
        <v>0.0900000035762787</v>
      </c>
      <c r="G10406" s="7" t="n">
        <v>-11.039999961853</v>
      </c>
      <c r="H10406" s="7" t="n">
        <v>0</v>
      </c>
    </row>
    <row r="10407" spans="1:21">
      <c r="A10407" t="s">
        <v>4</v>
      </c>
      <c r="B10407" s="4" t="s">
        <v>5</v>
      </c>
      <c r="C10407" s="4" t="s">
        <v>7</v>
      </c>
      <c r="D10407" s="4" t="s">
        <v>7</v>
      </c>
      <c r="E10407" s="4" t="s">
        <v>13</v>
      </c>
      <c r="F10407" s="4" t="s">
        <v>13</v>
      </c>
      <c r="G10407" s="4" t="s">
        <v>13</v>
      </c>
      <c r="H10407" s="4" t="s">
        <v>11</v>
      </c>
      <c r="I10407" s="4" t="s">
        <v>7</v>
      </c>
    </row>
    <row r="10408" spans="1:21">
      <c r="A10408" t="n">
        <v>105116</v>
      </c>
      <c r="B10408" s="35" t="n">
        <v>45</v>
      </c>
      <c r="C10408" s="7" t="n">
        <v>4</v>
      </c>
      <c r="D10408" s="7" t="n">
        <v>3</v>
      </c>
      <c r="E10408" s="7" t="n">
        <v>17.5900001525879</v>
      </c>
      <c r="F10408" s="7" t="n">
        <v>201.940002441406</v>
      </c>
      <c r="G10408" s="7" t="n">
        <v>-5</v>
      </c>
      <c r="H10408" s="7" t="n">
        <v>0</v>
      </c>
      <c r="I10408" s="7" t="n">
        <v>0</v>
      </c>
    </row>
    <row r="10409" spans="1:21">
      <c r="A10409" t="s">
        <v>4</v>
      </c>
      <c r="B10409" s="4" t="s">
        <v>5</v>
      </c>
      <c r="C10409" s="4" t="s">
        <v>7</v>
      </c>
      <c r="D10409" s="4" t="s">
        <v>7</v>
      </c>
      <c r="E10409" s="4" t="s">
        <v>13</v>
      </c>
      <c r="F10409" s="4" t="s">
        <v>11</v>
      </c>
    </row>
    <row r="10410" spans="1:21">
      <c r="A10410" t="n">
        <v>105134</v>
      </c>
      <c r="B10410" s="35" t="n">
        <v>45</v>
      </c>
      <c r="C10410" s="7" t="n">
        <v>5</v>
      </c>
      <c r="D10410" s="7" t="n">
        <v>3</v>
      </c>
      <c r="E10410" s="7" t="n">
        <v>1.39999997615814</v>
      </c>
      <c r="F10410" s="7" t="n">
        <v>0</v>
      </c>
    </row>
    <row r="10411" spans="1:21">
      <c r="A10411" t="s">
        <v>4</v>
      </c>
      <c r="B10411" s="4" t="s">
        <v>5</v>
      </c>
      <c r="C10411" s="4" t="s">
        <v>7</v>
      </c>
      <c r="D10411" s="4" t="s">
        <v>7</v>
      </c>
      <c r="E10411" s="4" t="s">
        <v>13</v>
      </c>
      <c r="F10411" s="4" t="s">
        <v>11</v>
      </c>
    </row>
    <row r="10412" spans="1:21">
      <c r="A10412" t="n">
        <v>105143</v>
      </c>
      <c r="B10412" s="35" t="n">
        <v>45</v>
      </c>
      <c r="C10412" s="7" t="n">
        <v>11</v>
      </c>
      <c r="D10412" s="7" t="n">
        <v>3</v>
      </c>
      <c r="E10412" s="7" t="n">
        <v>31.6000003814697</v>
      </c>
      <c r="F10412" s="7" t="n">
        <v>0</v>
      </c>
    </row>
    <row r="10413" spans="1:21">
      <c r="A10413" t="s">
        <v>4</v>
      </c>
      <c r="B10413" s="4" t="s">
        <v>5</v>
      </c>
      <c r="C10413" s="4" t="s">
        <v>7</v>
      </c>
      <c r="D10413" s="4" t="s">
        <v>11</v>
      </c>
      <c r="E10413" s="4" t="s">
        <v>8</v>
      </c>
      <c r="F10413" s="4" t="s">
        <v>8</v>
      </c>
      <c r="G10413" s="4" t="s">
        <v>8</v>
      </c>
      <c r="H10413" s="4" t="s">
        <v>8</v>
      </c>
    </row>
    <row r="10414" spans="1:21">
      <c r="A10414" t="n">
        <v>105152</v>
      </c>
      <c r="B10414" s="38" t="n">
        <v>51</v>
      </c>
      <c r="C10414" s="7" t="n">
        <v>3</v>
      </c>
      <c r="D10414" s="7" t="n">
        <v>0</v>
      </c>
      <c r="E10414" s="7" t="s">
        <v>218</v>
      </c>
      <c r="F10414" s="7" t="s">
        <v>109</v>
      </c>
      <c r="G10414" s="7" t="s">
        <v>86</v>
      </c>
      <c r="H10414" s="7" t="s">
        <v>87</v>
      </c>
    </row>
    <row r="10415" spans="1:21">
      <c r="A10415" t="s">
        <v>4</v>
      </c>
      <c r="B10415" s="4" t="s">
        <v>5</v>
      </c>
      <c r="C10415" s="4" t="s">
        <v>7</v>
      </c>
      <c r="D10415" s="4" t="s">
        <v>11</v>
      </c>
      <c r="E10415" s="4" t="s">
        <v>13</v>
      </c>
    </row>
    <row r="10416" spans="1:21">
      <c r="A10416" t="n">
        <v>105165</v>
      </c>
      <c r="B10416" s="17" t="n">
        <v>58</v>
      </c>
      <c r="C10416" s="7" t="n">
        <v>100</v>
      </c>
      <c r="D10416" s="7" t="n">
        <v>1000</v>
      </c>
      <c r="E10416" s="7" t="n">
        <v>1</v>
      </c>
    </row>
    <row r="10417" spans="1:9">
      <c r="A10417" t="s">
        <v>4</v>
      </c>
      <c r="B10417" s="4" t="s">
        <v>5</v>
      </c>
      <c r="C10417" s="4" t="s">
        <v>7</v>
      </c>
      <c r="D10417" s="4" t="s">
        <v>11</v>
      </c>
    </row>
    <row r="10418" spans="1:9">
      <c r="A10418" t="n">
        <v>105173</v>
      </c>
      <c r="B10418" s="17" t="n">
        <v>58</v>
      </c>
      <c r="C10418" s="7" t="n">
        <v>255</v>
      </c>
      <c r="D10418" s="7" t="n">
        <v>0</v>
      </c>
    </row>
    <row r="10419" spans="1:9">
      <c r="A10419" t="s">
        <v>4</v>
      </c>
      <c r="B10419" s="4" t="s">
        <v>5</v>
      </c>
      <c r="C10419" s="4" t="s">
        <v>7</v>
      </c>
      <c r="D10419" s="4" t="s">
        <v>11</v>
      </c>
      <c r="E10419" s="4" t="s">
        <v>8</v>
      </c>
    </row>
    <row r="10420" spans="1:9">
      <c r="A10420" t="n">
        <v>105177</v>
      </c>
      <c r="B10420" s="38" t="n">
        <v>51</v>
      </c>
      <c r="C10420" s="7" t="n">
        <v>4</v>
      </c>
      <c r="D10420" s="7" t="n">
        <v>0</v>
      </c>
      <c r="E10420" s="7" t="s">
        <v>323</v>
      </c>
    </row>
    <row r="10421" spans="1:9">
      <c r="A10421" t="s">
        <v>4</v>
      </c>
      <c r="B10421" s="4" t="s">
        <v>5</v>
      </c>
      <c r="C10421" s="4" t="s">
        <v>11</v>
      </c>
    </row>
    <row r="10422" spans="1:9">
      <c r="A10422" t="n">
        <v>105192</v>
      </c>
      <c r="B10422" s="24" t="n">
        <v>16</v>
      </c>
      <c r="C10422" s="7" t="n">
        <v>0</v>
      </c>
    </row>
    <row r="10423" spans="1:9">
      <c r="A10423" t="s">
        <v>4</v>
      </c>
      <c r="B10423" s="4" t="s">
        <v>5</v>
      </c>
      <c r="C10423" s="4" t="s">
        <v>11</v>
      </c>
      <c r="D10423" s="4" t="s">
        <v>79</v>
      </c>
      <c r="E10423" s="4" t="s">
        <v>7</v>
      </c>
      <c r="F10423" s="4" t="s">
        <v>7</v>
      </c>
    </row>
    <row r="10424" spans="1:9">
      <c r="A10424" t="n">
        <v>105195</v>
      </c>
      <c r="B10424" s="39" t="n">
        <v>26</v>
      </c>
      <c r="C10424" s="7" t="n">
        <v>0</v>
      </c>
      <c r="D10424" s="7" t="s">
        <v>408</v>
      </c>
      <c r="E10424" s="7" t="n">
        <v>2</v>
      </c>
      <c r="F10424" s="7" t="n">
        <v>0</v>
      </c>
    </row>
    <row r="10425" spans="1:9">
      <c r="A10425" t="s">
        <v>4</v>
      </c>
      <c r="B10425" s="4" t="s">
        <v>5</v>
      </c>
    </row>
    <row r="10426" spans="1:9">
      <c r="A10426" t="n">
        <v>105229</v>
      </c>
      <c r="B10426" s="40" t="n">
        <v>28</v>
      </c>
    </row>
    <row r="10427" spans="1:9">
      <c r="A10427" t="s">
        <v>4</v>
      </c>
      <c r="B10427" s="4" t="s">
        <v>5</v>
      </c>
      <c r="C10427" s="4" t="s">
        <v>11</v>
      </c>
      <c r="D10427" s="4" t="s">
        <v>13</v>
      </c>
      <c r="E10427" s="4" t="s">
        <v>13</v>
      </c>
      <c r="F10427" s="4" t="s">
        <v>13</v>
      </c>
      <c r="G10427" s="4" t="s">
        <v>11</v>
      </c>
      <c r="H10427" s="4" t="s">
        <v>11</v>
      </c>
    </row>
    <row r="10428" spans="1:9">
      <c r="A10428" t="n">
        <v>105230</v>
      </c>
      <c r="B10428" s="45" t="n">
        <v>60</v>
      </c>
      <c r="C10428" s="7" t="n">
        <v>0</v>
      </c>
      <c r="D10428" s="7" t="n">
        <v>0</v>
      </c>
      <c r="E10428" s="7" t="n">
        <v>25</v>
      </c>
      <c r="F10428" s="7" t="n">
        <v>0</v>
      </c>
      <c r="G10428" s="7" t="n">
        <v>1000</v>
      </c>
      <c r="H10428" s="7" t="n">
        <v>0</v>
      </c>
    </row>
    <row r="10429" spans="1:9">
      <c r="A10429" t="s">
        <v>4</v>
      </c>
      <c r="B10429" s="4" t="s">
        <v>5</v>
      </c>
      <c r="C10429" s="4" t="s">
        <v>11</v>
      </c>
    </row>
    <row r="10430" spans="1:9">
      <c r="A10430" t="n">
        <v>105249</v>
      </c>
      <c r="B10430" s="24" t="n">
        <v>16</v>
      </c>
      <c r="C10430" s="7" t="n">
        <v>500</v>
      </c>
    </row>
    <row r="10431" spans="1:9">
      <c r="A10431" t="s">
        <v>4</v>
      </c>
      <c r="B10431" s="4" t="s">
        <v>5</v>
      </c>
      <c r="C10431" s="4" t="s">
        <v>7</v>
      </c>
      <c r="D10431" s="4" t="s">
        <v>11</v>
      </c>
      <c r="E10431" s="4" t="s">
        <v>8</v>
      </c>
    </row>
    <row r="10432" spans="1:9">
      <c r="A10432" t="n">
        <v>105252</v>
      </c>
      <c r="B10432" s="38" t="n">
        <v>51</v>
      </c>
      <c r="C10432" s="7" t="n">
        <v>4</v>
      </c>
      <c r="D10432" s="7" t="n">
        <v>0</v>
      </c>
      <c r="E10432" s="7" t="s">
        <v>409</v>
      </c>
    </row>
    <row r="10433" spans="1:8">
      <c r="A10433" t="s">
        <v>4</v>
      </c>
      <c r="B10433" s="4" t="s">
        <v>5</v>
      </c>
      <c r="C10433" s="4" t="s">
        <v>11</v>
      </c>
    </row>
    <row r="10434" spans="1:8">
      <c r="A10434" t="n">
        <v>105266</v>
      </c>
      <c r="B10434" s="24" t="n">
        <v>16</v>
      </c>
      <c r="C10434" s="7" t="n">
        <v>0</v>
      </c>
    </row>
    <row r="10435" spans="1:8">
      <c r="A10435" t="s">
        <v>4</v>
      </c>
      <c r="B10435" s="4" t="s">
        <v>5</v>
      </c>
      <c r="C10435" s="4" t="s">
        <v>11</v>
      </c>
      <c r="D10435" s="4" t="s">
        <v>79</v>
      </c>
      <c r="E10435" s="4" t="s">
        <v>7</v>
      </c>
      <c r="F10435" s="4" t="s">
        <v>7</v>
      </c>
    </row>
    <row r="10436" spans="1:8">
      <c r="A10436" t="n">
        <v>105269</v>
      </c>
      <c r="B10436" s="39" t="n">
        <v>26</v>
      </c>
      <c r="C10436" s="7" t="n">
        <v>0</v>
      </c>
      <c r="D10436" s="7" t="s">
        <v>410</v>
      </c>
      <c r="E10436" s="7" t="n">
        <v>2</v>
      </c>
      <c r="F10436" s="7" t="n">
        <v>0</v>
      </c>
    </row>
    <row r="10437" spans="1:8">
      <c r="A10437" t="s">
        <v>4</v>
      </c>
      <c r="B10437" s="4" t="s">
        <v>5</v>
      </c>
    </row>
    <row r="10438" spans="1:8">
      <c r="A10438" t="n">
        <v>105306</v>
      </c>
      <c r="B10438" s="40" t="n">
        <v>28</v>
      </c>
    </row>
    <row r="10439" spans="1:8">
      <c r="A10439" t="s">
        <v>4</v>
      </c>
      <c r="B10439" s="4" t="s">
        <v>5</v>
      </c>
      <c r="C10439" s="4" t="s">
        <v>11</v>
      </c>
      <c r="D10439" s="4" t="s">
        <v>7</v>
      </c>
    </row>
    <row r="10440" spans="1:8">
      <c r="A10440" t="n">
        <v>105307</v>
      </c>
      <c r="B10440" s="44" t="n">
        <v>89</v>
      </c>
      <c r="C10440" s="7" t="n">
        <v>65533</v>
      </c>
      <c r="D10440" s="7" t="n">
        <v>1</v>
      </c>
    </row>
    <row r="10441" spans="1:8">
      <c r="A10441" t="s">
        <v>4</v>
      </c>
      <c r="B10441" s="4" t="s">
        <v>5</v>
      </c>
      <c r="C10441" s="4" t="s">
        <v>7</v>
      </c>
      <c r="D10441" s="4" t="s">
        <v>11</v>
      </c>
      <c r="E10441" s="4" t="s">
        <v>13</v>
      </c>
    </row>
    <row r="10442" spans="1:8">
      <c r="A10442" t="n">
        <v>105311</v>
      </c>
      <c r="B10442" s="17" t="n">
        <v>58</v>
      </c>
      <c r="C10442" s="7" t="n">
        <v>101</v>
      </c>
      <c r="D10442" s="7" t="n">
        <v>500</v>
      </c>
      <c r="E10442" s="7" t="n">
        <v>1</v>
      </c>
    </row>
    <row r="10443" spans="1:8">
      <c r="A10443" t="s">
        <v>4</v>
      </c>
      <c r="B10443" s="4" t="s">
        <v>5</v>
      </c>
      <c r="C10443" s="4" t="s">
        <v>7</v>
      </c>
      <c r="D10443" s="4" t="s">
        <v>11</v>
      </c>
    </row>
    <row r="10444" spans="1:8">
      <c r="A10444" t="n">
        <v>105319</v>
      </c>
      <c r="B10444" s="17" t="n">
        <v>58</v>
      </c>
      <c r="C10444" s="7" t="n">
        <v>254</v>
      </c>
      <c r="D10444" s="7" t="n">
        <v>0</v>
      </c>
    </row>
    <row r="10445" spans="1:8">
      <c r="A10445" t="s">
        <v>4</v>
      </c>
      <c r="B10445" s="4" t="s">
        <v>5</v>
      </c>
      <c r="C10445" s="4" t="s">
        <v>7</v>
      </c>
      <c r="D10445" s="4" t="s">
        <v>7</v>
      </c>
      <c r="E10445" s="4" t="s">
        <v>13</v>
      </c>
      <c r="F10445" s="4" t="s">
        <v>13</v>
      </c>
      <c r="G10445" s="4" t="s">
        <v>13</v>
      </c>
      <c r="H10445" s="4" t="s">
        <v>11</v>
      </c>
    </row>
    <row r="10446" spans="1:8">
      <c r="A10446" t="n">
        <v>105323</v>
      </c>
      <c r="B10446" s="35" t="n">
        <v>45</v>
      </c>
      <c r="C10446" s="7" t="n">
        <v>2</v>
      </c>
      <c r="D10446" s="7" t="n">
        <v>3</v>
      </c>
      <c r="E10446" s="7" t="n">
        <v>-2.04999995231628</v>
      </c>
      <c r="F10446" s="7" t="n">
        <v>0.100000001490116</v>
      </c>
      <c r="G10446" s="7" t="n">
        <v>-11.0600004196167</v>
      </c>
      <c r="H10446" s="7" t="n">
        <v>0</v>
      </c>
    </row>
    <row r="10447" spans="1:8">
      <c r="A10447" t="s">
        <v>4</v>
      </c>
      <c r="B10447" s="4" t="s">
        <v>5</v>
      </c>
      <c r="C10447" s="4" t="s">
        <v>7</v>
      </c>
      <c r="D10447" s="4" t="s">
        <v>7</v>
      </c>
      <c r="E10447" s="4" t="s">
        <v>13</v>
      </c>
      <c r="F10447" s="4" t="s">
        <v>13</v>
      </c>
      <c r="G10447" s="4" t="s">
        <v>13</v>
      </c>
      <c r="H10447" s="4" t="s">
        <v>11</v>
      </c>
      <c r="I10447" s="4" t="s">
        <v>7</v>
      </c>
    </row>
    <row r="10448" spans="1:8">
      <c r="A10448" t="n">
        <v>105340</v>
      </c>
      <c r="B10448" s="35" t="n">
        <v>45</v>
      </c>
      <c r="C10448" s="7" t="n">
        <v>4</v>
      </c>
      <c r="D10448" s="7" t="n">
        <v>3</v>
      </c>
      <c r="E10448" s="7" t="n">
        <v>8.80000019073486</v>
      </c>
      <c r="F10448" s="7" t="n">
        <v>266.540008544922</v>
      </c>
      <c r="G10448" s="7" t="n">
        <v>0</v>
      </c>
      <c r="H10448" s="7" t="n">
        <v>0</v>
      </c>
      <c r="I10448" s="7" t="n">
        <v>0</v>
      </c>
    </row>
    <row r="10449" spans="1:9">
      <c r="A10449" t="s">
        <v>4</v>
      </c>
      <c r="B10449" s="4" t="s">
        <v>5</v>
      </c>
      <c r="C10449" s="4" t="s">
        <v>7</v>
      </c>
      <c r="D10449" s="4" t="s">
        <v>7</v>
      </c>
      <c r="E10449" s="4" t="s">
        <v>13</v>
      </c>
      <c r="F10449" s="4" t="s">
        <v>11</v>
      </c>
    </row>
    <row r="10450" spans="1:9">
      <c r="A10450" t="n">
        <v>105358</v>
      </c>
      <c r="B10450" s="35" t="n">
        <v>45</v>
      </c>
      <c r="C10450" s="7" t="n">
        <v>5</v>
      </c>
      <c r="D10450" s="7" t="n">
        <v>3</v>
      </c>
      <c r="E10450" s="7" t="n">
        <v>1.39999997615814</v>
      </c>
      <c r="F10450" s="7" t="n">
        <v>0</v>
      </c>
    </row>
    <row r="10451" spans="1:9">
      <c r="A10451" t="s">
        <v>4</v>
      </c>
      <c r="B10451" s="4" t="s">
        <v>5</v>
      </c>
      <c r="C10451" s="4" t="s">
        <v>7</v>
      </c>
      <c r="D10451" s="4" t="s">
        <v>7</v>
      </c>
      <c r="E10451" s="4" t="s">
        <v>13</v>
      </c>
      <c r="F10451" s="4" t="s">
        <v>11</v>
      </c>
    </row>
    <row r="10452" spans="1:9">
      <c r="A10452" t="n">
        <v>105367</v>
      </c>
      <c r="B10452" s="35" t="n">
        <v>45</v>
      </c>
      <c r="C10452" s="7" t="n">
        <v>11</v>
      </c>
      <c r="D10452" s="7" t="n">
        <v>3</v>
      </c>
      <c r="E10452" s="7" t="n">
        <v>31.6000003814697</v>
      </c>
      <c r="F10452" s="7" t="n">
        <v>0</v>
      </c>
    </row>
    <row r="10453" spans="1:9">
      <c r="A10453" t="s">
        <v>4</v>
      </c>
      <c r="B10453" s="4" t="s">
        <v>5</v>
      </c>
      <c r="C10453" s="4" t="s">
        <v>7</v>
      </c>
      <c r="D10453" s="4" t="s">
        <v>7</v>
      </c>
      <c r="E10453" s="4" t="s">
        <v>13</v>
      </c>
      <c r="F10453" s="4" t="s">
        <v>13</v>
      </c>
      <c r="G10453" s="4" t="s">
        <v>13</v>
      </c>
      <c r="H10453" s="4" t="s">
        <v>11</v>
      </c>
    </row>
    <row r="10454" spans="1:9">
      <c r="A10454" t="n">
        <v>105376</v>
      </c>
      <c r="B10454" s="35" t="n">
        <v>45</v>
      </c>
      <c r="C10454" s="7" t="n">
        <v>2</v>
      </c>
      <c r="D10454" s="7" t="n">
        <v>3</v>
      </c>
      <c r="E10454" s="7" t="n">
        <v>-2.04999995231628</v>
      </c>
      <c r="F10454" s="7" t="n">
        <v>0.100000001490116</v>
      </c>
      <c r="G10454" s="7" t="n">
        <v>-11.0600004196167</v>
      </c>
      <c r="H10454" s="7" t="n">
        <v>3500</v>
      </c>
    </row>
    <row r="10455" spans="1:9">
      <c r="A10455" t="s">
        <v>4</v>
      </c>
      <c r="B10455" s="4" t="s">
        <v>5</v>
      </c>
      <c r="C10455" s="4" t="s">
        <v>7</v>
      </c>
      <c r="D10455" s="4" t="s">
        <v>7</v>
      </c>
      <c r="E10455" s="4" t="s">
        <v>13</v>
      </c>
      <c r="F10455" s="4" t="s">
        <v>13</v>
      </c>
      <c r="G10455" s="4" t="s">
        <v>13</v>
      </c>
      <c r="H10455" s="4" t="s">
        <v>11</v>
      </c>
      <c r="I10455" s="4" t="s">
        <v>7</v>
      </c>
    </row>
    <row r="10456" spans="1:9">
      <c r="A10456" t="n">
        <v>105393</v>
      </c>
      <c r="B10456" s="35" t="n">
        <v>45</v>
      </c>
      <c r="C10456" s="7" t="n">
        <v>4</v>
      </c>
      <c r="D10456" s="7" t="n">
        <v>3</v>
      </c>
      <c r="E10456" s="7" t="n">
        <v>357.549987792969</v>
      </c>
      <c r="F10456" s="7" t="n">
        <v>254.5</v>
      </c>
      <c r="G10456" s="7" t="n">
        <v>0</v>
      </c>
      <c r="H10456" s="7" t="n">
        <v>3500</v>
      </c>
      <c r="I10456" s="7" t="n">
        <v>1</v>
      </c>
    </row>
    <row r="10457" spans="1:9">
      <c r="A10457" t="s">
        <v>4</v>
      </c>
      <c r="B10457" s="4" t="s">
        <v>5</v>
      </c>
      <c r="C10457" s="4" t="s">
        <v>7</v>
      </c>
      <c r="D10457" s="4" t="s">
        <v>7</v>
      </c>
      <c r="E10457" s="4" t="s">
        <v>13</v>
      </c>
      <c r="F10457" s="4" t="s">
        <v>11</v>
      </c>
    </row>
    <row r="10458" spans="1:9">
      <c r="A10458" t="n">
        <v>105411</v>
      </c>
      <c r="B10458" s="35" t="n">
        <v>45</v>
      </c>
      <c r="C10458" s="7" t="n">
        <v>5</v>
      </c>
      <c r="D10458" s="7" t="n">
        <v>3</v>
      </c>
      <c r="E10458" s="7" t="n">
        <v>1.29999995231628</v>
      </c>
      <c r="F10458" s="7" t="n">
        <v>3500</v>
      </c>
    </row>
    <row r="10459" spans="1:9">
      <c r="A10459" t="s">
        <v>4</v>
      </c>
      <c r="B10459" s="4" t="s">
        <v>5</v>
      </c>
      <c r="C10459" s="4" t="s">
        <v>7</v>
      </c>
      <c r="D10459" s="4" t="s">
        <v>11</v>
      </c>
    </row>
    <row r="10460" spans="1:9">
      <c r="A10460" t="n">
        <v>105420</v>
      </c>
      <c r="B10460" s="17" t="n">
        <v>58</v>
      </c>
      <c r="C10460" s="7" t="n">
        <v>255</v>
      </c>
      <c r="D10460" s="7" t="n">
        <v>0</v>
      </c>
    </row>
    <row r="10461" spans="1:9">
      <c r="A10461" t="s">
        <v>4</v>
      </c>
      <c r="B10461" s="4" t="s">
        <v>5</v>
      </c>
      <c r="C10461" s="4" t="s">
        <v>11</v>
      </c>
    </row>
    <row r="10462" spans="1:9">
      <c r="A10462" t="n">
        <v>105424</v>
      </c>
      <c r="B10462" s="24" t="n">
        <v>16</v>
      </c>
      <c r="C10462" s="7" t="n">
        <v>500</v>
      </c>
    </row>
    <row r="10463" spans="1:9">
      <c r="A10463" t="s">
        <v>4</v>
      </c>
      <c r="B10463" s="4" t="s">
        <v>5</v>
      </c>
      <c r="C10463" s="4" t="s">
        <v>11</v>
      </c>
      <c r="D10463" s="4" t="s">
        <v>13</v>
      </c>
      <c r="E10463" s="4" t="s">
        <v>13</v>
      </c>
      <c r="F10463" s="4" t="s">
        <v>13</v>
      </c>
      <c r="G10463" s="4" t="s">
        <v>11</v>
      </c>
      <c r="H10463" s="4" t="s">
        <v>11</v>
      </c>
    </row>
    <row r="10464" spans="1:9">
      <c r="A10464" t="n">
        <v>105427</v>
      </c>
      <c r="B10464" s="45" t="n">
        <v>60</v>
      </c>
      <c r="C10464" s="7" t="n">
        <v>0</v>
      </c>
      <c r="D10464" s="7" t="n">
        <v>0</v>
      </c>
      <c r="E10464" s="7" t="n">
        <v>0</v>
      </c>
      <c r="F10464" s="7" t="n">
        <v>0</v>
      </c>
      <c r="G10464" s="7" t="n">
        <v>1000</v>
      </c>
      <c r="H10464" s="7" t="n">
        <v>0</v>
      </c>
    </row>
    <row r="10465" spans="1:9">
      <c r="A10465" t="s">
        <v>4</v>
      </c>
      <c r="B10465" s="4" t="s">
        <v>5</v>
      </c>
      <c r="C10465" s="4" t="s">
        <v>7</v>
      </c>
      <c r="D10465" s="4" t="s">
        <v>11</v>
      </c>
      <c r="E10465" s="4" t="s">
        <v>8</v>
      </c>
      <c r="F10465" s="4" t="s">
        <v>8</v>
      </c>
      <c r="G10465" s="4" t="s">
        <v>8</v>
      </c>
      <c r="H10465" s="4" t="s">
        <v>8</v>
      </c>
    </row>
    <row r="10466" spans="1:9">
      <c r="A10466" t="n">
        <v>105446</v>
      </c>
      <c r="B10466" s="38" t="n">
        <v>51</v>
      </c>
      <c r="C10466" s="7" t="n">
        <v>3</v>
      </c>
      <c r="D10466" s="7" t="n">
        <v>0</v>
      </c>
      <c r="E10466" s="7" t="s">
        <v>218</v>
      </c>
      <c r="F10466" s="7" t="s">
        <v>109</v>
      </c>
      <c r="G10466" s="7" t="s">
        <v>86</v>
      </c>
      <c r="H10466" s="7" t="s">
        <v>87</v>
      </c>
    </row>
    <row r="10467" spans="1:9">
      <c r="A10467" t="s">
        <v>4</v>
      </c>
      <c r="B10467" s="4" t="s">
        <v>5</v>
      </c>
      <c r="C10467" s="4" t="s">
        <v>7</v>
      </c>
      <c r="D10467" s="4" t="s">
        <v>11</v>
      </c>
    </row>
    <row r="10468" spans="1:9">
      <c r="A10468" t="n">
        <v>105459</v>
      </c>
      <c r="B10468" s="35" t="n">
        <v>45</v>
      </c>
      <c r="C10468" s="7" t="n">
        <v>7</v>
      </c>
      <c r="D10468" s="7" t="n">
        <v>255</v>
      </c>
    </row>
    <row r="10469" spans="1:9">
      <c r="A10469" t="s">
        <v>4</v>
      </c>
      <c r="B10469" s="4" t="s">
        <v>5</v>
      </c>
      <c r="C10469" s="4" t="s">
        <v>8</v>
      </c>
      <c r="D10469" s="4" t="s">
        <v>8</v>
      </c>
    </row>
    <row r="10470" spans="1:9">
      <c r="A10470" t="n">
        <v>105463</v>
      </c>
      <c r="B10470" s="46" t="n">
        <v>70</v>
      </c>
      <c r="C10470" s="7" t="s">
        <v>112</v>
      </c>
      <c r="D10470" s="7" t="s">
        <v>113</v>
      </c>
    </row>
    <row r="10471" spans="1:9">
      <c r="A10471" t="s">
        <v>4</v>
      </c>
      <c r="B10471" s="4" t="s">
        <v>5</v>
      </c>
      <c r="C10471" s="4" t="s">
        <v>11</v>
      </c>
    </row>
    <row r="10472" spans="1:9">
      <c r="A10472" t="n">
        <v>105477</v>
      </c>
      <c r="B10472" s="24" t="n">
        <v>16</v>
      </c>
      <c r="C10472" s="7" t="n">
        <v>500</v>
      </c>
    </row>
    <row r="10473" spans="1:9">
      <c r="A10473" t="s">
        <v>4</v>
      </c>
      <c r="B10473" s="4" t="s">
        <v>5</v>
      </c>
      <c r="C10473" s="4" t="s">
        <v>7</v>
      </c>
      <c r="D10473" s="4" t="s">
        <v>11</v>
      </c>
      <c r="E10473" s="4" t="s">
        <v>11</v>
      </c>
      <c r="F10473" s="4" t="s">
        <v>7</v>
      </c>
    </row>
    <row r="10474" spans="1:9">
      <c r="A10474" t="n">
        <v>105480</v>
      </c>
      <c r="B10474" s="43" t="n">
        <v>25</v>
      </c>
      <c r="C10474" s="7" t="n">
        <v>1</v>
      </c>
      <c r="D10474" s="7" t="n">
        <v>160</v>
      </c>
      <c r="E10474" s="7" t="n">
        <v>350</v>
      </c>
      <c r="F10474" s="7" t="n">
        <v>1</v>
      </c>
    </row>
    <row r="10475" spans="1:9">
      <c r="A10475" t="s">
        <v>4</v>
      </c>
      <c r="B10475" s="4" t="s">
        <v>5</v>
      </c>
      <c r="C10475" s="4" t="s">
        <v>8</v>
      </c>
      <c r="D10475" s="4" t="s">
        <v>11</v>
      </c>
    </row>
    <row r="10476" spans="1:9">
      <c r="A10476" t="n">
        <v>105487</v>
      </c>
      <c r="B10476" s="47" t="n">
        <v>29</v>
      </c>
      <c r="C10476" s="7" t="s">
        <v>411</v>
      </c>
      <c r="D10476" s="7" t="n">
        <v>65533</v>
      </c>
    </row>
    <row r="10477" spans="1:9">
      <c r="A10477" t="s">
        <v>4</v>
      </c>
      <c r="B10477" s="4" t="s">
        <v>5</v>
      </c>
      <c r="C10477" s="4" t="s">
        <v>7</v>
      </c>
      <c r="D10477" s="4" t="s">
        <v>11</v>
      </c>
      <c r="E10477" s="4" t="s">
        <v>8</v>
      </c>
    </row>
    <row r="10478" spans="1:9">
      <c r="A10478" t="n">
        <v>105496</v>
      </c>
      <c r="B10478" s="38" t="n">
        <v>51</v>
      </c>
      <c r="C10478" s="7" t="n">
        <v>4</v>
      </c>
      <c r="D10478" s="7" t="n">
        <v>14</v>
      </c>
      <c r="E10478" s="7" t="s">
        <v>242</v>
      </c>
    </row>
    <row r="10479" spans="1:9">
      <c r="A10479" t="s">
        <v>4</v>
      </c>
      <c r="B10479" s="4" t="s">
        <v>5</v>
      </c>
      <c r="C10479" s="4" t="s">
        <v>11</v>
      </c>
    </row>
    <row r="10480" spans="1:9">
      <c r="A10480" t="n">
        <v>105509</v>
      </c>
      <c r="B10480" s="24" t="n">
        <v>16</v>
      </c>
      <c r="C10480" s="7" t="n">
        <v>0</v>
      </c>
    </row>
    <row r="10481" spans="1:8">
      <c r="A10481" t="s">
        <v>4</v>
      </c>
      <c r="B10481" s="4" t="s">
        <v>5</v>
      </c>
      <c r="C10481" s="4" t="s">
        <v>11</v>
      </c>
      <c r="D10481" s="4" t="s">
        <v>7</v>
      </c>
      <c r="E10481" s="4" t="s">
        <v>14</v>
      </c>
      <c r="F10481" s="4" t="s">
        <v>79</v>
      </c>
      <c r="G10481" s="4" t="s">
        <v>7</v>
      </c>
      <c r="H10481" s="4" t="s">
        <v>7</v>
      </c>
    </row>
    <row r="10482" spans="1:8">
      <c r="A10482" t="n">
        <v>105512</v>
      </c>
      <c r="B10482" s="39" t="n">
        <v>26</v>
      </c>
      <c r="C10482" s="7" t="n">
        <v>14</v>
      </c>
      <c r="D10482" s="7" t="n">
        <v>17</v>
      </c>
      <c r="E10482" s="7" t="n">
        <v>13342</v>
      </c>
      <c r="F10482" s="7" t="s">
        <v>839</v>
      </c>
      <c r="G10482" s="7" t="n">
        <v>2</v>
      </c>
      <c r="H10482" s="7" t="n">
        <v>0</v>
      </c>
    </row>
    <row r="10483" spans="1:8">
      <c r="A10483" t="s">
        <v>4</v>
      </c>
      <c r="B10483" s="4" t="s">
        <v>5</v>
      </c>
    </row>
    <row r="10484" spans="1:8">
      <c r="A10484" t="n">
        <v>105560</v>
      </c>
      <c r="B10484" s="40" t="n">
        <v>28</v>
      </c>
    </row>
    <row r="10485" spans="1:8">
      <c r="A10485" t="s">
        <v>4</v>
      </c>
      <c r="B10485" s="4" t="s">
        <v>5</v>
      </c>
      <c r="C10485" s="4" t="s">
        <v>8</v>
      </c>
      <c r="D10485" s="4" t="s">
        <v>11</v>
      </c>
    </row>
    <row r="10486" spans="1:8">
      <c r="A10486" t="n">
        <v>105561</v>
      </c>
      <c r="B10486" s="47" t="n">
        <v>29</v>
      </c>
      <c r="C10486" s="7" t="s">
        <v>17</v>
      </c>
      <c r="D10486" s="7" t="n">
        <v>65533</v>
      </c>
    </row>
    <row r="10487" spans="1:8">
      <c r="A10487" t="s">
        <v>4</v>
      </c>
      <c r="B10487" s="4" t="s">
        <v>5</v>
      </c>
      <c r="C10487" s="4" t="s">
        <v>7</v>
      </c>
      <c r="D10487" s="4" t="s">
        <v>11</v>
      </c>
      <c r="E10487" s="4" t="s">
        <v>11</v>
      </c>
      <c r="F10487" s="4" t="s">
        <v>7</v>
      </c>
    </row>
    <row r="10488" spans="1:8">
      <c r="A10488" t="n">
        <v>105565</v>
      </c>
      <c r="B10488" s="43" t="n">
        <v>25</v>
      </c>
      <c r="C10488" s="7" t="n">
        <v>1</v>
      </c>
      <c r="D10488" s="7" t="n">
        <v>65535</v>
      </c>
      <c r="E10488" s="7" t="n">
        <v>65535</v>
      </c>
      <c r="F10488" s="7" t="n">
        <v>0</v>
      </c>
    </row>
    <row r="10489" spans="1:8">
      <c r="A10489" t="s">
        <v>4</v>
      </c>
      <c r="B10489" s="4" t="s">
        <v>5</v>
      </c>
      <c r="C10489" s="4" t="s">
        <v>7</v>
      </c>
      <c r="D10489" s="4" t="s">
        <v>11</v>
      </c>
      <c r="E10489" s="4" t="s">
        <v>8</v>
      </c>
      <c r="F10489" s="4" t="s">
        <v>8</v>
      </c>
      <c r="G10489" s="4" t="s">
        <v>8</v>
      </c>
      <c r="H10489" s="4" t="s">
        <v>8</v>
      </c>
    </row>
    <row r="10490" spans="1:8">
      <c r="A10490" t="n">
        <v>105572</v>
      </c>
      <c r="B10490" s="38" t="n">
        <v>51</v>
      </c>
      <c r="C10490" s="7" t="n">
        <v>3</v>
      </c>
      <c r="D10490" s="7" t="n">
        <v>0</v>
      </c>
      <c r="E10490" s="7" t="s">
        <v>117</v>
      </c>
      <c r="F10490" s="7" t="s">
        <v>87</v>
      </c>
      <c r="G10490" s="7" t="s">
        <v>86</v>
      </c>
      <c r="H10490" s="7" t="s">
        <v>87</v>
      </c>
    </row>
    <row r="10491" spans="1:8">
      <c r="A10491" t="s">
        <v>4</v>
      </c>
      <c r="B10491" s="4" t="s">
        <v>5</v>
      </c>
      <c r="C10491" s="4" t="s">
        <v>11</v>
      </c>
      <c r="D10491" s="4" t="s">
        <v>7</v>
      </c>
      <c r="E10491" s="4" t="s">
        <v>13</v>
      </c>
      <c r="F10491" s="4" t="s">
        <v>11</v>
      </c>
    </row>
    <row r="10492" spans="1:8">
      <c r="A10492" t="n">
        <v>105585</v>
      </c>
      <c r="B10492" s="41" t="n">
        <v>59</v>
      </c>
      <c r="C10492" s="7" t="n">
        <v>0</v>
      </c>
      <c r="D10492" s="7" t="n">
        <v>1</v>
      </c>
      <c r="E10492" s="7" t="n">
        <v>0.150000005960464</v>
      </c>
      <c r="F10492" s="7" t="n">
        <v>0</v>
      </c>
    </row>
    <row r="10493" spans="1:8">
      <c r="A10493" t="s">
        <v>4</v>
      </c>
      <c r="B10493" s="4" t="s">
        <v>5</v>
      </c>
      <c r="C10493" s="4" t="s">
        <v>11</v>
      </c>
    </row>
    <row r="10494" spans="1:8">
      <c r="A10494" t="n">
        <v>105595</v>
      </c>
      <c r="B10494" s="24" t="n">
        <v>16</v>
      </c>
      <c r="C10494" s="7" t="n">
        <v>1000</v>
      </c>
    </row>
    <row r="10495" spans="1:8">
      <c r="A10495" t="s">
        <v>4</v>
      </c>
      <c r="B10495" s="4" t="s">
        <v>5</v>
      </c>
      <c r="C10495" s="4" t="s">
        <v>11</v>
      </c>
      <c r="D10495" s="4" t="s">
        <v>13</v>
      </c>
      <c r="E10495" s="4" t="s">
        <v>13</v>
      </c>
      <c r="F10495" s="4" t="s">
        <v>13</v>
      </c>
      <c r="G10495" s="4" t="s">
        <v>11</v>
      </c>
      <c r="H10495" s="4" t="s">
        <v>11</v>
      </c>
    </row>
    <row r="10496" spans="1:8">
      <c r="A10496" t="n">
        <v>105598</v>
      </c>
      <c r="B10496" s="45" t="n">
        <v>60</v>
      </c>
      <c r="C10496" s="7" t="n">
        <v>0</v>
      </c>
      <c r="D10496" s="7" t="n">
        <v>-45</v>
      </c>
      <c r="E10496" s="7" t="n">
        <v>0</v>
      </c>
      <c r="F10496" s="7" t="n">
        <v>0</v>
      </c>
      <c r="G10496" s="7" t="n">
        <v>1000</v>
      </c>
      <c r="H10496" s="7" t="n">
        <v>0</v>
      </c>
    </row>
    <row r="10497" spans="1:8">
      <c r="A10497" t="s">
        <v>4</v>
      </c>
      <c r="B10497" s="4" t="s">
        <v>5</v>
      </c>
      <c r="C10497" s="4" t="s">
        <v>11</v>
      </c>
    </row>
    <row r="10498" spans="1:8">
      <c r="A10498" t="n">
        <v>105617</v>
      </c>
      <c r="B10498" s="24" t="n">
        <v>16</v>
      </c>
      <c r="C10498" s="7" t="n">
        <v>1000</v>
      </c>
    </row>
    <row r="10499" spans="1:8">
      <c r="A10499" t="s">
        <v>4</v>
      </c>
      <c r="B10499" s="4" t="s">
        <v>5</v>
      </c>
      <c r="C10499" s="4" t="s">
        <v>7</v>
      </c>
      <c r="D10499" s="4" t="s">
        <v>7</v>
      </c>
    </row>
    <row r="10500" spans="1:8">
      <c r="A10500" t="n">
        <v>105620</v>
      </c>
      <c r="B10500" s="36" t="n">
        <v>49</v>
      </c>
      <c r="C10500" s="7" t="n">
        <v>2</v>
      </c>
      <c r="D10500" s="7" t="n">
        <v>0</v>
      </c>
    </row>
    <row r="10501" spans="1:8">
      <c r="A10501" t="s">
        <v>4</v>
      </c>
      <c r="B10501" s="4" t="s">
        <v>5</v>
      </c>
      <c r="C10501" s="4" t="s">
        <v>7</v>
      </c>
      <c r="D10501" s="4" t="s">
        <v>11</v>
      </c>
      <c r="E10501" s="4" t="s">
        <v>14</v>
      </c>
      <c r="F10501" s="4" t="s">
        <v>11</v>
      </c>
      <c r="G10501" s="4" t="s">
        <v>14</v>
      </c>
      <c r="H10501" s="4" t="s">
        <v>7</v>
      </c>
    </row>
    <row r="10502" spans="1:8">
      <c r="A10502" t="n">
        <v>105623</v>
      </c>
      <c r="B10502" s="36" t="n">
        <v>49</v>
      </c>
      <c r="C10502" s="7" t="n">
        <v>0</v>
      </c>
      <c r="D10502" s="7" t="n">
        <v>551</v>
      </c>
      <c r="E10502" s="7" t="n">
        <v>1065353216</v>
      </c>
      <c r="F10502" s="7" t="n">
        <v>0</v>
      </c>
      <c r="G10502" s="7" t="n">
        <v>0</v>
      </c>
      <c r="H10502" s="7" t="n">
        <v>0</v>
      </c>
    </row>
    <row r="10503" spans="1:8">
      <c r="A10503" t="s">
        <v>4</v>
      </c>
      <c r="B10503" s="4" t="s">
        <v>5</v>
      </c>
      <c r="C10503" s="4" t="s">
        <v>7</v>
      </c>
      <c r="D10503" s="4" t="s">
        <v>11</v>
      </c>
      <c r="E10503" s="4" t="s">
        <v>13</v>
      </c>
    </row>
    <row r="10504" spans="1:8">
      <c r="A10504" t="n">
        <v>105638</v>
      </c>
      <c r="B10504" s="17" t="n">
        <v>58</v>
      </c>
      <c r="C10504" s="7" t="n">
        <v>101</v>
      </c>
      <c r="D10504" s="7" t="n">
        <v>500</v>
      </c>
      <c r="E10504" s="7" t="n">
        <v>1</v>
      </c>
    </row>
    <row r="10505" spans="1:8">
      <c r="A10505" t="s">
        <v>4</v>
      </c>
      <c r="B10505" s="4" t="s">
        <v>5</v>
      </c>
      <c r="C10505" s="4" t="s">
        <v>7</v>
      </c>
      <c r="D10505" s="4" t="s">
        <v>11</v>
      </c>
    </row>
    <row r="10506" spans="1:8">
      <c r="A10506" t="n">
        <v>105646</v>
      </c>
      <c r="B10506" s="17" t="n">
        <v>58</v>
      </c>
      <c r="C10506" s="7" t="n">
        <v>254</v>
      </c>
      <c r="D10506" s="7" t="n">
        <v>0</v>
      </c>
    </row>
    <row r="10507" spans="1:8">
      <c r="A10507" t="s">
        <v>4</v>
      </c>
      <c r="B10507" s="4" t="s">
        <v>5</v>
      </c>
      <c r="C10507" s="4" t="s">
        <v>11</v>
      </c>
      <c r="D10507" s="4" t="s">
        <v>13</v>
      </c>
      <c r="E10507" s="4" t="s">
        <v>13</v>
      </c>
      <c r="F10507" s="4" t="s">
        <v>13</v>
      </c>
      <c r="G10507" s="4" t="s">
        <v>11</v>
      </c>
      <c r="H10507" s="4" t="s">
        <v>11</v>
      </c>
    </row>
    <row r="10508" spans="1:8">
      <c r="A10508" t="n">
        <v>105650</v>
      </c>
      <c r="B10508" s="45" t="n">
        <v>60</v>
      </c>
      <c r="C10508" s="7" t="n">
        <v>0</v>
      </c>
      <c r="D10508" s="7" t="n">
        <v>0</v>
      </c>
      <c r="E10508" s="7" t="n">
        <v>0</v>
      </c>
      <c r="F10508" s="7" t="n">
        <v>0</v>
      </c>
      <c r="G10508" s="7" t="n">
        <v>0</v>
      </c>
      <c r="H10508" s="7" t="n">
        <v>0</v>
      </c>
    </row>
    <row r="10509" spans="1:8">
      <c r="A10509" t="s">
        <v>4</v>
      </c>
      <c r="B10509" s="4" t="s">
        <v>5</v>
      </c>
      <c r="C10509" s="4" t="s">
        <v>7</v>
      </c>
      <c r="D10509" s="4" t="s">
        <v>7</v>
      </c>
      <c r="E10509" s="4" t="s">
        <v>13</v>
      </c>
      <c r="F10509" s="4" t="s">
        <v>13</v>
      </c>
      <c r="G10509" s="4" t="s">
        <v>13</v>
      </c>
      <c r="H10509" s="4" t="s">
        <v>11</v>
      </c>
    </row>
    <row r="10510" spans="1:8">
      <c r="A10510" t="n">
        <v>105669</v>
      </c>
      <c r="B10510" s="35" t="n">
        <v>45</v>
      </c>
      <c r="C10510" s="7" t="n">
        <v>2</v>
      </c>
      <c r="D10510" s="7" t="n">
        <v>3</v>
      </c>
      <c r="E10510" s="7" t="n">
        <v>5.98999977111816</v>
      </c>
      <c r="F10510" s="7" t="n">
        <v>0.579999983310699</v>
      </c>
      <c r="G10510" s="7" t="n">
        <v>-1.54999995231628</v>
      </c>
      <c r="H10510" s="7" t="n">
        <v>0</v>
      </c>
    </row>
    <row r="10511" spans="1:8">
      <c r="A10511" t="s">
        <v>4</v>
      </c>
      <c r="B10511" s="4" t="s">
        <v>5</v>
      </c>
      <c r="C10511" s="4" t="s">
        <v>7</v>
      </c>
      <c r="D10511" s="4" t="s">
        <v>7</v>
      </c>
      <c r="E10511" s="4" t="s">
        <v>13</v>
      </c>
      <c r="F10511" s="4" t="s">
        <v>13</v>
      </c>
      <c r="G10511" s="4" t="s">
        <v>13</v>
      </c>
      <c r="H10511" s="4" t="s">
        <v>11</v>
      </c>
      <c r="I10511" s="4" t="s">
        <v>7</v>
      </c>
    </row>
    <row r="10512" spans="1:8">
      <c r="A10512" t="n">
        <v>105686</v>
      </c>
      <c r="B10512" s="35" t="n">
        <v>45</v>
      </c>
      <c r="C10512" s="7" t="n">
        <v>4</v>
      </c>
      <c r="D10512" s="7" t="n">
        <v>3</v>
      </c>
      <c r="E10512" s="7" t="n">
        <v>11.6800003051758</v>
      </c>
      <c r="F10512" s="7" t="n">
        <v>142.350006103516</v>
      </c>
      <c r="G10512" s="7" t="n">
        <v>0</v>
      </c>
      <c r="H10512" s="7" t="n">
        <v>0</v>
      </c>
      <c r="I10512" s="7" t="n">
        <v>0</v>
      </c>
    </row>
    <row r="10513" spans="1:9">
      <c r="A10513" t="s">
        <v>4</v>
      </c>
      <c r="B10513" s="4" t="s">
        <v>5</v>
      </c>
      <c r="C10513" s="4" t="s">
        <v>7</v>
      </c>
      <c r="D10513" s="4" t="s">
        <v>7</v>
      </c>
      <c r="E10513" s="4" t="s">
        <v>13</v>
      </c>
      <c r="F10513" s="4" t="s">
        <v>11</v>
      </c>
    </row>
    <row r="10514" spans="1:9">
      <c r="A10514" t="n">
        <v>105704</v>
      </c>
      <c r="B10514" s="35" t="n">
        <v>45</v>
      </c>
      <c r="C10514" s="7" t="n">
        <v>5</v>
      </c>
      <c r="D10514" s="7" t="n">
        <v>3</v>
      </c>
      <c r="E10514" s="7" t="n">
        <v>1.60000002384186</v>
      </c>
      <c r="F10514" s="7" t="n">
        <v>0</v>
      </c>
    </row>
    <row r="10515" spans="1:9">
      <c r="A10515" t="s">
        <v>4</v>
      </c>
      <c r="B10515" s="4" t="s">
        <v>5</v>
      </c>
      <c r="C10515" s="4" t="s">
        <v>7</v>
      </c>
      <c r="D10515" s="4" t="s">
        <v>7</v>
      </c>
      <c r="E10515" s="4" t="s">
        <v>13</v>
      </c>
      <c r="F10515" s="4" t="s">
        <v>11</v>
      </c>
    </row>
    <row r="10516" spans="1:9">
      <c r="A10516" t="n">
        <v>105713</v>
      </c>
      <c r="B10516" s="35" t="n">
        <v>45</v>
      </c>
      <c r="C10516" s="7" t="n">
        <v>11</v>
      </c>
      <c r="D10516" s="7" t="n">
        <v>3</v>
      </c>
      <c r="E10516" s="7" t="n">
        <v>34.5</v>
      </c>
      <c r="F10516" s="7" t="n">
        <v>0</v>
      </c>
    </row>
    <row r="10517" spans="1:9">
      <c r="A10517" t="s">
        <v>4</v>
      </c>
      <c r="B10517" s="4" t="s">
        <v>5</v>
      </c>
      <c r="C10517" s="4" t="s">
        <v>7</v>
      </c>
      <c r="D10517" s="4" t="s">
        <v>7</v>
      </c>
      <c r="E10517" s="4" t="s">
        <v>13</v>
      </c>
      <c r="F10517" s="4" t="s">
        <v>13</v>
      </c>
      <c r="G10517" s="4" t="s">
        <v>13</v>
      </c>
      <c r="H10517" s="4" t="s">
        <v>11</v>
      </c>
    </row>
    <row r="10518" spans="1:9">
      <c r="A10518" t="n">
        <v>105722</v>
      </c>
      <c r="B10518" s="35" t="n">
        <v>45</v>
      </c>
      <c r="C10518" s="7" t="n">
        <v>2</v>
      </c>
      <c r="D10518" s="7" t="n">
        <v>3</v>
      </c>
      <c r="E10518" s="7" t="n">
        <v>6.13000011444092</v>
      </c>
      <c r="F10518" s="7" t="n">
        <v>1.53999996185303</v>
      </c>
      <c r="G10518" s="7" t="n">
        <v>-1.54999995231628</v>
      </c>
      <c r="H10518" s="7" t="n">
        <v>6000</v>
      </c>
    </row>
    <row r="10519" spans="1:9">
      <c r="A10519" t="s">
        <v>4</v>
      </c>
      <c r="B10519" s="4" t="s">
        <v>5</v>
      </c>
      <c r="C10519" s="4" t="s">
        <v>7</v>
      </c>
      <c r="D10519" s="4" t="s">
        <v>7</v>
      </c>
      <c r="E10519" s="4" t="s">
        <v>13</v>
      </c>
      <c r="F10519" s="4" t="s">
        <v>13</v>
      </c>
      <c r="G10519" s="4" t="s">
        <v>13</v>
      </c>
      <c r="H10519" s="4" t="s">
        <v>11</v>
      </c>
      <c r="I10519" s="4" t="s">
        <v>7</v>
      </c>
    </row>
    <row r="10520" spans="1:9">
      <c r="A10520" t="n">
        <v>105739</v>
      </c>
      <c r="B10520" s="35" t="n">
        <v>45</v>
      </c>
      <c r="C10520" s="7" t="n">
        <v>4</v>
      </c>
      <c r="D10520" s="7" t="n">
        <v>3</v>
      </c>
      <c r="E10520" s="7" t="n">
        <v>10.710000038147</v>
      </c>
      <c r="F10520" s="7" t="n">
        <v>204.830001831055</v>
      </c>
      <c r="G10520" s="7" t="n">
        <v>0</v>
      </c>
      <c r="H10520" s="7" t="n">
        <v>6000</v>
      </c>
      <c r="I10520" s="7" t="n">
        <v>1</v>
      </c>
    </row>
    <row r="10521" spans="1:9">
      <c r="A10521" t="s">
        <v>4</v>
      </c>
      <c r="B10521" s="4" t="s">
        <v>5</v>
      </c>
      <c r="C10521" s="4" t="s">
        <v>7</v>
      </c>
      <c r="D10521" s="4" t="s">
        <v>7</v>
      </c>
      <c r="E10521" s="4" t="s">
        <v>13</v>
      </c>
      <c r="F10521" s="4" t="s">
        <v>11</v>
      </c>
    </row>
    <row r="10522" spans="1:9">
      <c r="A10522" t="n">
        <v>105757</v>
      </c>
      <c r="B10522" s="35" t="n">
        <v>45</v>
      </c>
      <c r="C10522" s="7" t="n">
        <v>5</v>
      </c>
      <c r="D10522" s="7" t="n">
        <v>3</v>
      </c>
      <c r="E10522" s="7" t="n">
        <v>1.20000004768372</v>
      </c>
      <c r="F10522" s="7" t="n">
        <v>6000</v>
      </c>
    </row>
    <row r="10523" spans="1:9">
      <c r="A10523" t="s">
        <v>4</v>
      </c>
      <c r="B10523" s="4" t="s">
        <v>5</v>
      </c>
      <c r="C10523" s="4" t="s">
        <v>7</v>
      </c>
      <c r="D10523" s="4" t="s">
        <v>11</v>
      </c>
      <c r="E10523" s="4" t="s">
        <v>8</v>
      </c>
      <c r="F10523" s="4" t="s">
        <v>8</v>
      </c>
      <c r="G10523" s="4" t="s">
        <v>8</v>
      </c>
      <c r="H10523" s="4" t="s">
        <v>8</v>
      </c>
    </row>
    <row r="10524" spans="1:9">
      <c r="A10524" t="n">
        <v>105766</v>
      </c>
      <c r="B10524" s="38" t="n">
        <v>51</v>
      </c>
      <c r="C10524" s="7" t="n">
        <v>3</v>
      </c>
      <c r="D10524" s="7" t="n">
        <v>14</v>
      </c>
      <c r="E10524" s="7" t="s">
        <v>87</v>
      </c>
      <c r="F10524" s="7" t="s">
        <v>87</v>
      </c>
      <c r="G10524" s="7" t="s">
        <v>86</v>
      </c>
      <c r="H10524" s="7" t="s">
        <v>87</v>
      </c>
    </row>
    <row r="10525" spans="1:9">
      <c r="A10525" t="s">
        <v>4</v>
      </c>
      <c r="B10525" s="4" t="s">
        <v>5</v>
      </c>
      <c r="C10525" s="4" t="s">
        <v>11</v>
      </c>
      <c r="D10525" s="4" t="s">
        <v>11</v>
      </c>
      <c r="E10525" s="4" t="s">
        <v>13</v>
      </c>
      <c r="F10525" s="4" t="s">
        <v>13</v>
      </c>
      <c r="G10525" s="4" t="s">
        <v>13</v>
      </c>
      <c r="H10525" s="4" t="s">
        <v>13</v>
      </c>
      <c r="I10525" s="4" t="s">
        <v>7</v>
      </c>
      <c r="J10525" s="4" t="s">
        <v>11</v>
      </c>
    </row>
    <row r="10526" spans="1:9">
      <c r="A10526" t="n">
        <v>105779</v>
      </c>
      <c r="B10526" s="50" t="n">
        <v>55</v>
      </c>
      <c r="C10526" s="7" t="n">
        <v>14</v>
      </c>
      <c r="D10526" s="7" t="n">
        <v>65533</v>
      </c>
      <c r="E10526" s="7" t="n">
        <v>6.13000011444092</v>
      </c>
      <c r="F10526" s="7" t="n">
        <v>0.159999996423721</v>
      </c>
      <c r="G10526" s="7" t="n">
        <v>-1.5</v>
      </c>
      <c r="H10526" s="7" t="n">
        <v>1.20000004768372</v>
      </c>
      <c r="I10526" s="7" t="n">
        <v>1</v>
      </c>
      <c r="J10526" s="7" t="n">
        <v>0</v>
      </c>
    </row>
    <row r="10527" spans="1:9">
      <c r="A10527" t="s">
        <v>4</v>
      </c>
      <c r="B10527" s="4" t="s">
        <v>5</v>
      </c>
      <c r="C10527" s="4" t="s">
        <v>7</v>
      </c>
      <c r="D10527" s="4" t="s">
        <v>11</v>
      </c>
    </row>
    <row r="10528" spans="1:9">
      <c r="A10528" t="n">
        <v>105803</v>
      </c>
      <c r="B10528" s="17" t="n">
        <v>58</v>
      </c>
      <c r="C10528" s="7" t="n">
        <v>255</v>
      </c>
      <c r="D10528" s="7" t="n">
        <v>0</v>
      </c>
    </row>
    <row r="10529" spans="1:10">
      <c r="A10529" t="s">
        <v>4</v>
      </c>
      <c r="B10529" s="4" t="s">
        <v>5</v>
      </c>
      <c r="C10529" s="4" t="s">
        <v>11</v>
      </c>
      <c r="D10529" s="4" t="s">
        <v>7</v>
      </c>
    </row>
    <row r="10530" spans="1:10">
      <c r="A10530" t="n">
        <v>105807</v>
      </c>
      <c r="B10530" s="51" t="n">
        <v>56</v>
      </c>
      <c r="C10530" s="7" t="n">
        <v>14</v>
      </c>
      <c r="D10530" s="7" t="n">
        <v>0</v>
      </c>
    </row>
    <row r="10531" spans="1:10">
      <c r="A10531" t="s">
        <v>4</v>
      </c>
      <c r="B10531" s="4" t="s">
        <v>5</v>
      </c>
      <c r="C10531" s="4" t="s">
        <v>11</v>
      </c>
      <c r="D10531" s="4" t="s">
        <v>13</v>
      </c>
      <c r="E10531" s="4" t="s">
        <v>13</v>
      </c>
      <c r="F10531" s="4" t="s">
        <v>7</v>
      </c>
    </row>
    <row r="10532" spans="1:10">
      <c r="A10532" t="n">
        <v>105811</v>
      </c>
      <c r="B10532" s="55" t="n">
        <v>52</v>
      </c>
      <c r="C10532" s="7" t="n">
        <v>14</v>
      </c>
      <c r="D10532" s="7" t="n">
        <v>220</v>
      </c>
      <c r="E10532" s="7" t="n">
        <v>5</v>
      </c>
      <c r="F10532" s="7" t="n">
        <v>0</v>
      </c>
    </row>
    <row r="10533" spans="1:10">
      <c r="A10533" t="s">
        <v>4</v>
      </c>
      <c r="B10533" s="4" t="s">
        <v>5</v>
      </c>
      <c r="C10533" s="4" t="s">
        <v>11</v>
      </c>
    </row>
    <row r="10534" spans="1:10">
      <c r="A10534" t="n">
        <v>105823</v>
      </c>
      <c r="B10534" s="53" t="n">
        <v>54</v>
      </c>
      <c r="C10534" s="7" t="n">
        <v>14</v>
      </c>
    </row>
    <row r="10535" spans="1:10">
      <c r="A10535" t="s">
        <v>4</v>
      </c>
      <c r="B10535" s="4" t="s">
        <v>5</v>
      </c>
      <c r="C10535" s="4" t="s">
        <v>7</v>
      </c>
      <c r="D10535" s="4" t="s">
        <v>11</v>
      </c>
    </row>
    <row r="10536" spans="1:10">
      <c r="A10536" t="n">
        <v>105826</v>
      </c>
      <c r="B10536" s="35" t="n">
        <v>45</v>
      </c>
      <c r="C10536" s="7" t="n">
        <v>7</v>
      </c>
      <c r="D10536" s="7" t="n">
        <v>255</v>
      </c>
    </row>
    <row r="10537" spans="1:10">
      <c r="A10537" t="s">
        <v>4</v>
      </c>
      <c r="B10537" s="4" t="s">
        <v>5</v>
      </c>
      <c r="C10537" s="4" t="s">
        <v>11</v>
      </c>
    </row>
    <row r="10538" spans="1:10">
      <c r="A10538" t="n">
        <v>105830</v>
      </c>
      <c r="B10538" s="24" t="n">
        <v>16</v>
      </c>
      <c r="C10538" s="7" t="n">
        <v>300</v>
      </c>
    </row>
    <row r="10539" spans="1:10">
      <c r="A10539" t="s">
        <v>4</v>
      </c>
      <c r="B10539" s="4" t="s">
        <v>5</v>
      </c>
      <c r="C10539" s="4" t="s">
        <v>7</v>
      </c>
      <c r="D10539" s="4" t="s">
        <v>13</v>
      </c>
      <c r="E10539" s="4" t="s">
        <v>13</v>
      </c>
      <c r="F10539" s="4" t="s">
        <v>13</v>
      </c>
    </row>
    <row r="10540" spans="1:10">
      <c r="A10540" t="n">
        <v>105833</v>
      </c>
      <c r="B10540" s="35" t="n">
        <v>45</v>
      </c>
      <c r="C10540" s="7" t="n">
        <v>9</v>
      </c>
      <c r="D10540" s="7" t="n">
        <v>0.0199999995529652</v>
      </c>
      <c r="E10540" s="7" t="n">
        <v>0.0199999995529652</v>
      </c>
      <c r="F10540" s="7" t="n">
        <v>0.5</v>
      </c>
    </row>
    <row r="10541" spans="1:10">
      <c r="A10541" t="s">
        <v>4</v>
      </c>
      <c r="B10541" s="4" t="s">
        <v>5</v>
      </c>
      <c r="C10541" s="4" t="s">
        <v>7</v>
      </c>
      <c r="D10541" s="4" t="s">
        <v>11</v>
      </c>
      <c r="E10541" s="4" t="s">
        <v>11</v>
      </c>
      <c r="F10541" s="4" t="s">
        <v>7</v>
      </c>
    </row>
    <row r="10542" spans="1:10">
      <c r="A10542" t="n">
        <v>105847</v>
      </c>
      <c r="B10542" s="43" t="n">
        <v>25</v>
      </c>
      <c r="C10542" s="7" t="n">
        <v>1</v>
      </c>
      <c r="D10542" s="7" t="n">
        <v>60</v>
      </c>
      <c r="E10542" s="7" t="n">
        <v>640</v>
      </c>
      <c r="F10542" s="7" t="n">
        <v>2</v>
      </c>
    </row>
    <row r="10543" spans="1:10">
      <c r="A10543" t="s">
        <v>4</v>
      </c>
      <c r="B10543" s="4" t="s">
        <v>5</v>
      </c>
      <c r="C10543" s="4" t="s">
        <v>7</v>
      </c>
      <c r="D10543" s="4" t="s">
        <v>11</v>
      </c>
      <c r="E10543" s="4" t="s">
        <v>8</v>
      </c>
    </row>
    <row r="10544" spans="1:10">
      <c r="A10544" t="n">
        <v>105854</v>
      </c>
      <c r="B10544" s="38" t="n">
        <v>51</v>
      </c>
      <c r="C10544" s="7" t="n">
        <v>4</v>
      </c>
      <c r="D10544" s="7" t="n">
        <v>0</v>
      </c>
      <c r="E10544" s="7" t="s">
        <v>121</v>
      </c>
    </row>
    <row r="10545" spans="1:6">
      <c r="A10545" t="s">
        <v>4</v>
      </c>
      <c r="B10545" s="4" t="s">
        <v>5</v>
      </c>
      <c r="C10545" s="4" t="s">
        <v>11</v>
      </c>
    </row>
    <row r="10546" spans="1:6">
      <c r="A10546" t="n">
        <v>105868</v>
      </c>
      <c r="B10546" s="24" t="n">
        <v>16</v>
      </c>
      <c r="C10546" s="7" t="n">
        <v>0</v>
      </c>
    </row>
    <row r="10547" spans="1:6">
      <c r="A10547" t="s">
        <v>4</v>
      </c>
      <c r="B10547" s="4" t="s">
        <v>5</v>
      </c>
      <c r="C10547" s="4" t="s">
        <v>11</v>
      </c>
      <c r="D10547" s="4" t="s">
        <v>7</v>
      </c>
      <c r="E10547" s="4" t="s">
        <v>14</v>
      </c>
      <c r="F10547" s="4" t="s">
        <v>79</v>
      </c>
      <c r="G10547" s="4" t="s">
        <v>7</v>
      </c>
      <c r="H10547" s="4" t="s">
        <v>7</v>
      </c>
      <c r="I10547" s="4" t="s">
        <v>7</v>
      </c>
      <c r="J10547" s="4" t="s">
        <v>14</v>
      </c>
      <c r="K10547" s="4" t="s">
        <v>79</v>
      </c>
      <c r="L10547" s="4" t="s">
        <v>7</v>
      </c>
      <c r="M10547" s="4" t="s">
        <v>7</v>
      </c>
    </row>
    <row r="10548" spans="1:6">
      <c r="A10548" t="n">
        <v>105871</v>
      </c>
      <c r="B10548" s="39" t="n">
        <v>26</v>
      </c>
      <c r="C10548" s="7" t="n">
        <v>0</v>
      </c>
      <c r="D10548" s="7" t="n">
        <v>17</v>
      </c>
      <c r="E10548" s="7" t="n">
        <v>60258</v>
      </c>
      <c r="F10548" s="7" t="s">
        <v>840</v>
      </c>
      <c r="G10548" s="7" t="n">
        <v>2</v>
      </c>
      <c r="H10548" s="7" t="n">
        <v>3</v>
      </c>
      <c r="I10548" s="7" t="n">
        <v>17</v>
      </c>
      <c r="J10548" s="7" t="n">
        <v>60260</v>
      </c>
      <c r="K10548" s="7" t="s">
        <v>414</v>
      </c>
      <c r="L10548" s="7" t="n">
        <v>2</v>
      </c>
      <c r="M10548" s="7" t="n">
        <v>0</v>
      </c>
    </row>
    <row r="10549" spans="1:6">
      <c r="A10549" t="s">
        <v>4</v>
      </c>
      <c r="B10549" s="4" t="s">
        <v>5</v>
      </c>
    </row>
    <row r="10550" spans="1:6">
      <c r="A10550" t="n">
        <v>106004</v>
      </c>
      <c r="B10550" s="40" t="n">
        <v>28</v>
      </c>
    </row>
    <row r="10551" spans="1:6">
      <c r="A10551" t="s">
        <v>4</v>
      </c>
      <c r="B10551" s="4" t="s">
        <v>5</v>
      </c>
      <c r="C10551" s="4" t="s">
        <v>7</v>
      </c>
      <c r="D10551" s="4" t="s">
        <v>11</v>
      </c>
      <c r="E10551" s="4" t="s">
        <v>11</v>
      </c>
      <c r="F10551" s="4" t="s">
        <v>7</v>
      </c>
    </row>
    <row r="10552" spans="1:6">
      <c r="A10552" t="n">
        <v>106005</v>
      </c>
      <c r="B10552" s="43" t="n">
        <v>25</v>
      </c>
      <c r="C10552" s="7" t="n">
        <v>1</v>
      </c>
      <c r="D10552" s="7" t="n">
        <v>65535</v>
      </c>
      <c r="E10552" s="7" t="n">
        <v>65535</v>
      </c>
      <c r="F10552" s="7" t="n">
        <v>0</v>
      </c>
    </row>
    <row r="10553" spans="1:6">
      <c r="A10553" t="s">
        <v>4</v>
      </c>
      <c r="B10553" s="4" t="s">
        <v>5</v>
      </c>
      <c r="C10553" s="4" t="s">
        <v>7</v>
      </c>
      <c r="D10553" s="4" t="s">
        <v>11</v>
      </c>
      <c r="E10553" s="4" t="s">
        <v>8</v>
      </c>
    </row>
    <row r="10554" spans="1:6">
      <c r="A10554" t="n">
        <v>106012</v>
      </c>
      <c r="B10554" s="38" t="n">
        <v>51</v>
      </c>
      <c r="C10554" s="7" t="n">
        <v>4</v>
      </c>
      <c r="D10554" s="7" t="n">
        <v>14</v>
      </c>
      <c r="E10554" s="7" t="s">
        <v>248</v>
      </c>
    </row>
    <row r="10555" spans="1:6">
      <c r="A10555" t="s">
        <v>4</v>
      </c>
      <c r="B10555" s="4" t="s">
        <v>5</v>
      </c>
      <c r="C10555" s="4" t="s">
        <v>11</v>
      </c>
    </row>
    <row r="10556" spans="1:6">
      <c r="A10556" t="n">
        <v>106026</v>
      </c>
      <c r="B10556" s="24" t="n">
        <v>16</v>
      </c>
      <c r="C10556" s="7" t="n">
        <v>0</v>
      </c>
    </row>
    <row r="10557" spans="1:6">
      <c r="A10557" t="s">
        <v>4</v>
      </c>
      <c r="B10557" s="4" t="s">
        <v>5</v>
      </c>
      <c r="C10557" s="4" t="s">
        <v>11</v>
      </c>
      <c r="D10557" s="4" t="s">
        <v>7</v>
      </c>
      <c r="E10557" s="4" t="s">
        <v>14</v>
      </c>
      <c r="F10557" s="4" t="s">
        <v>79</v>
      </c>
      <c r="G10557" s="4" t="s">
        <v>7</v>
      </c>
      <c r="H10557" s="4" t="s">
        <v>7</v>
      </c>
      <c r="I10557" s="4" t="s">
        <v>7</v>
      </c>
      <c r="J10557" s="4" t="s">
        <v>14</v>
      </c>
      <c r="K10557" s="4" t="s">
        <v>79</v>
      </c>
      <c r="L10557" s="4" t="s">
        <v>7</v>
      </c>
      <c r="M10557" s="4" t="s">
        <v>7</v>
      </c>
    </row>
    <row r="10558" spans="1:6">
      <c r="A10558" t="n">
        <v>106029</v>
      </c>
      <c r="B10558" s="39" t="n">
        <v>26</v>
      </c>
      <c r="C10558" s="7" t="n">
        <v>14</v>
      </c>
      <c r="D10558" s="7" t="n">
        <v>17</v>
      </c>
      <c r="E10558" s="7" t="n">
        <v>60608</v>
      </c>
      <c r="F10558" s="7" t="s">
        <v>841</v>
      </c>
      <c r="G10558" s="7" t="n">
        <v>2</v>
      </c>
      <c r="H10558" s="7" t="n">
        <v>3</v>
      </c>
      <c r="I10558" s="7" t="n">
        <v>17</v>
      </c>
      <c r="J10558" s="7" t="n">
        <v>60609</v>
      </c>
      <c r="K10558" s="7" t="s">
        <v>842</v>
      </c>
      <c r="L10558" s="7" t="n">
        <v>2</v>
      </c>
      <c r="M10558" s="7" t="n">
        <v>0</v>
      </c>
    </row>
    <row r="10559" spans="1:6">
      <c r="A10559" t="s">
        <v>4</v>
      </c>
      <c r="B10559" s="4" t="s">
        <v>5</v>
      </c>
    </row>
    <row r="10560" spans="1:6">
      <c r="A10560" t="n">
        <v>106200</v>
      </c>
      <c r="B10560" s="40" t="n">
        <v>28</v>
      </c>
    </row>
    <row r="10561" spans="1:13">
      <c r="A10561" t="s">
        <v>4</v>
      </c>
      <c r="B10561" s="4" t="s">
        <v>5</v>
      </c>
      <c r="C10561" s="4" t="s">
        <v>7</v>
      </c>
      <c r="D10561" s="4" t="s">
        <v>11</v>
      </c>
      <c r="E10561" s="4" t="s">
        <v>11</v>
      </c>
      <c r="F10561" s="4" t="s">
        <v>7</v>
      </c>
    </row>
    <row r="10562" spans="1:13">
      <c r="A10562" t="n">
        <v>106201</v>
      </c>
      <c r="B10562" s="43" t="n">
        <v>25</v>
      </c>
      <c r="C10562" s="7" t="n">
        <v>1</v>
      </c>
      <c r="D10562" s="7" t="n">
        <v>60</v>
      </c>
      <c r="E10562" s="7" t="n">
        <v>640</v>
      </c>
      <c r="F10562" s="7" t="n">
        <v>2</v>
      </c>
    </row>
    <row r="10563" spans="1:13">
      <c r="A10563" t="s">
        <v>4</v>
      </c>
      <c r="B10563" s="4" t="s">
        <v>5</v>
      </c>
      <c r="C10563" s="4" t="s">
        <v>7</v>
      </c>
      <c r="D10563" s="4" t="s">
        <v>11</v>
      </c>
      <c r="E10563" s="4" t="s">
        <v>8</v>
      </c>
    </row>
    <row r="10564" spans="1:13">
      <c r="A10564" t="n">
        <v>106208</v>
      </c>
      <c r="B10564" s="38" t="n">
        <v>51</v>
      </c>
      <c r="C10564" s="7" t="n">
        <v>4</v>
      </c>
      <c r="D10564" s="7" t="n">
        <v>0</v>
      </c>
      <c r="E10564" s="7" t="s">
        <v>121</v>
      </c>
    </row>
    <row r="10565" spans="1:13">
      <c r="A10565" t="s">
        <v>4</v>
      </c>
      <c r="B10565" s="4" t="s">
        <v>5</v>
      </c>
      <c r="C10565" s="4" t="s">
        <v>11</v>
      </c>
    </row>
    <row r="10566" spans="1:13">
      <c r="A10566" t="n">
        <v>106222</v>
      </c>
      <c r="B10566" s="24" t="n">
        <v>16</v>
      </c>
      <c r="C10566" s="7" t="n">
        <v>0</v>
      </c>
    </row>
    <row r="10567" spans="1:13">
      <c r="A10567" t="s">
        <v>4</v>
      </c>
      <c r="B10567" s="4" t="s">
        <v>5</v>
      </c>
      <c r="C10567" s="4" t="s">
        <v>11</v>
      </c>
      <c r="D10567" s="4" t="s">
        <v>7</v>
      </c>
      <c r="E10567" s="4" t="s">
        <v>14</v>
      </c>
      <c r="F10567" s="4" t="s">
        <v>79</v>
      </c>
      <c r="G10567" s="4" t="s">
        <v>7</v>
      </c>
      <c r="H10567" s="4" t="s">
        <v>7</v>
      </c>
    </row>
    <row r="10568" spans="1:13">
      <c r="A10568" t="n">
        <v>106225</v>
      </c>
      <c r="B10568" s="39" t="n">
        <v>26</v>
      </c>
      <c r="C10568" s="7" t="n">
        <v>0</v>
      </c>
      <c r="D10568" s="7" t="n">
        <v>17</v>
      </c>
      <c r="E10568" s="7" t="n">
        <v>60610</v>
      </c>
      <c r="F10568" s="7" t="s">
        <v>843</v>
      </c>
      <c r="G10568" s="7" t="n">
        <v>2</v>
      </c>
      <c r="H10568" s="7" t="n">
        <v>0</v>
      </c>
    </row>
    <row r="10569" spans="1:13">
      <c r="A10569" t="s">
        <v>4</v>
      </c>
      <c r="B10569" s="4" t="s">
        <v>5</v>
      </c>
    </row>
    <row r="10570" spans="1:13">
      <c r="A10570" t="n">
        <v>106256</v>
      </c>
      <c r="B10570" s="40" t="n">
        <v>28</v>
      </c>
    </row>
    <row r="10571" spans="1:13">
      <c r="A10571" t="s">
        <v>4</v>
      </c>
      <c r="B10571" s="4" t="s">
        <v>5</v>
      </c>
      <c r="C10571" s="4" t="s">
        <v>7</v>
      </c>
      <c r="D10571" s="4" t="s">
        <v>11</v>
      </c>
      <c r="E10571" s="4" t="s">
        <v>11</v>
      </c>
      <c r="F10571" s="4" t="s">
        <v>7</v>
      </c>
    </row>
    <row r="10572" spans="1:13">
      <c r="A10572" t="n">
        <v>106257</v>
      </c>
      <c r="B10572" s="43" t="n">
        <v>25</v>
      </c>
      <c r="C10572" s="7" t="n">
        <v>1</v>
      </c>
      <c r="D10572" s="7" t="n">
        <v>65535</v>
      </c>
      <c r="E10572" s="7" t="n">
        <v>65535</v>
      </c>
      <c r="F10572" s="7" t="n">
        <v>0</v>
      </c>
    </row>
    <row r="10573" spans="1:13">
      <c r="A10573" t="s">
        <v>4</v>
      </c>
      <c r="B10573" s="4" t="s">
        <v>5</v>
      </c>
      <c r="C10573" s="4" t="s">
        <v>11</v>
      </c>
      <c r="D10573" s="4" t="s">
        <v>7</v>
      </c>
    </row>
    <row r="10574" spans="1:13">
      <c r="A10574" t="n">
        <v>106264</v>
      </c>
      <c r="B10574" s="44" t="n">
        <v>89</v>
      </c>
      <c r="C10574" s="7" t="n">
        <v>65533</v>
      </c>
      <c r="D10574" s="7" t="n">
        <v>1</v>
      </c>
    </row>
    <row r="10575" spans="1:13">
      <c r="A10575" t="s">
        <v>4</v>
      </c>
      <c r="B10575" s="4" t="s">
        <v>5</v>
      </c>
      <c r="C10575" s="4" t="s">
        <v>7</v>
      </c>
      <c r="D10575" s="4" t="s">
        <v>11</v>
      </c>
      <c r="E10575" s="4" t="s">
        <v>13</v>
      </c>
    </row>
    <row r="10576" spans="1:13">
      <c r="A10576" t="n">
        <v>106268</v>
      </c>
      <c r="B10576" s="17" t="n">
        <v>58</v>
      </c>
      <c r="C10576" s="7" t="n">
        <v>0</v>
      </c>
      <c r="D10576" s="7" t="n">
        <v>1000</v>
      </c>
      <c r="E10576" s="7" t="n">
        <v>1</v>
      </c>
    </row>
    <row r="10577" spans="1:8">
      <c r="A10577" t="s">
        <v>4</v>
      </c>
      <c r="B10577" s="4" t="s">
        <v>5</v>
      </c>
      <c r="C10577" s="4" t="s">
        <v>7</v>
      </c>
      <c r="D10577" s="4" t="s">
        <v>11</v>
      </c>
    </row>
    <row r="10578" spans="1:8">
      <c r="A10578" t="n">
        <v>106276</v>
      </c>
      <c r="B10578" s="17" t="n">
        <v>58</v>
      </c>
      <c r="C10578" s="7" t="n">
        <v>255</v>
      </c>
      <c r="D10578" s="7" t="n">
        <v>0</v>
      </c>
    </row>
    <row r="10579" spans="1:8">
      <c r="A10579" t="s">
        <v>4</v>
      </c>
      <c r="B10579" s="4" t="s">
        <v>5</v>
      </c>
      <c r="C10579" s="4" t="s">
        <v>7</v>
      </c>
      <c r="D10579" s="4" t="s">
        <v>7</v>
      </c>
      <c r="E10579" s="4" t="s">
        <v>7</v>
      </c>
      <c r="F10579" s="4" t="s">
        <v>7</v>
      </c>
    </row>
    <row r="10580" spans="1:8">
      <c r="A10580" t="n">
        <v>106280</v>
      </c>
      <c r="B10580" s="9" t="n">
        <v>14</v>
      </c>
      <c r="C10580" s="7" t="n">
        <v>0</v>
      </c>
      <c r="D10580" s="7" t="n">
        <v>64</v>
      </c>
      <c r="E10580" s="7" t="n">
        <v>0</v>
      </c>
      <c r="F10580" s="7" t="n">
        <v>0</v>
      </c>
    </row>
    <row r="10581" spans="1:8">
      <c r="A10581" t="s">
        <v>4</v>
      </c>
      <c r="B10581" s="4" t="s">
        <v>5</v>
      </c>
      <c r="C10581" s="4" t="s">
        <v>8</v>
      </c>
      <c r="D10581" s="4" t="s">
        <v>8</v>
      </c>
    </row>
    <row r="10582" spans="1:8">
      <c r="A10582" t="n">
        <v>106285</v>
      </c>
      <c r="B10582" s="46" t="n">
        <v>70</v>
      </c>
      <c r="C10582" s="7" t="s">
        <v>112</v>
      </c>
      <c r="D10582" s="7" t="s">
        <v>420</v>
      </c>
    </row>
    <row r="10583" spans="1:8">
      <c r="A10583" t="s">
        <v>4</v>
      </c>
      <c r="B10583" s="4" t="s">
        <v>5</v>
      </c>
      <c r="C10583" s="4" t="s">
        <v>14</v>
      </c>
    </row>
    <row r="10584" spans="1:8">
      <c r="A10584" t="n">
        <v>106300</v>
      </c>
      <c r="B10584" s="37" t="n">
        <v>15</v>
      </c>
      <c r="C10584" s="7" t="n">
        <v>16384</v>
      </c>
    </row>
    <row r="10585" spans="1:8">
      <c r="A10585" t="s">
        <v>4</v>
      </c>
      <c r="B10585" s="4" t="s">
        <v>5</v>
      </c>
      <c r="C10585" s="4" t="s">
        <v>11</v>
      </c>
      <c r="D10585" s="4" t="s">
        <v>13</v>
      </c>
      <c r="E10585" s="4" t="s">
        <v>13</v>
      </c>
      <c r="F10585" s="4" t="s">
        <v>13</v>
      </c>
      <c r="G10585" s="4" t="s">
        <v>13</v>
      </c>
    </row>
    <row r="10586" spans="1:8">
      <c r="A10586" t="n">
        <v>106305</v>
      </c>
      <c r="B10586" s="32" t="n">
        <v>46</v>
      </c>
      <c r="C10586" s="7" t="n">
        <v>0</v>
      </c>
      <c r="D10586" s="7" t="n">
        <v>-1.75999999046326</v>
      </c>
      <c r="E10586" s="7" t="n">
        <v>-0.5</v>
      </c>
      <c r="F10586" s="7" t="n">
        <v>-10.6400003433228</v>
      </c>
      <c r="G10586" s="7" t="n">
        <v>215.100006103516</v>
      </c>
    </row>
    <row r="10587" spans="1:8">
      <c r="A10587" t="s">
        <v>4</v>
      </c>
      <c r="B10587" s="4" t="s">
        <v>5</v>
      </c>
      <c r="C10587" s="4" t="s">
        <v>11</v>
      </c>
      <c r="D10587" s="4" t="s">
        <v>7</v>
      </c>
      <c r="E10587" s="4" t="s">
        <v>8</v>
      </c>
      <c r="F10587" s="4" t="s">
        <v>13</v>
      </c>
      <c r="G10587" s="4" t="s">
        <v>13</v>
      </c>
      <c r="H10587" s="4" t="s">
        <v>13</v>
      </c>
    </row>
    <row r="10588" spans="1:8">
      <c r="A10588" t="n">
        <v>106324</v>
      </c>
      <c r="B10588" s="33" t="n">
        <v>48</v>
      </c>
      <c r="C10588" s="7" t="n">
        <v>0</v>
      </c>
      <c r="D10588" s="7" t="n">
        <v>0</v>
      </c>
      <c r="E10588" s="7" t="s">
        <v>63</v>
      </c>
      <c r="F10588" s="7" t="n">
        <v>0</v>
      </c>
      <c r="G10588" s="7" t="n">
        <v>1</v>
      </c>
      <c r="H10588" s="7" t="n">
        <v>0</v>
      </c>
    </row>
    <row r="10589" spans="1:8">
      <c r="A10589" t="s">
        <v>4</v>
      </c>
      <c r="B10589" s="4" t="s">
        <v>5</v>
      </c>
      <c r="C10589" s="4" t="s">
        <v>7</v>
      </c>
      <c r="D10589" s="4" t="s">
        <v>11</v>
      </c>
      <c r="E10589" s="4" t="s">
        <v>8</v>
      </c>
      <c r="F10589" s="4" t="s">
        <v>8</v>
      </c>
      <c r="G10589" s="4" t="s">
        <v>8</v>
      </c>
      <c r="H10589" s="4" t="s">
        <v>8</v>
      </c>
    </row>
    <row r="10590" spans="1:8">
      <c r="A10590" t="n">
        <v>106350</v>
      </c>
      <c r="B10590" s="38" t="n">
        <v>51</v>
      </c>
      <c r="C10590" s="7" t="n">
        <v>3</v>
      </c>
      <c r="D10590" s="7" t="n">
        <v>0</v>
      </c>
      <c r="E10590" s="7" t="s">
        <v>136</v>
      </c>
      <c r="F10590" s="7" t="s">
        <v>87</v>
      </c>
      <c r="G10590" s="7" t="s">
        <v>86</v>
      </c>
      <c r="H10590" s="7" t="s">
        <v>87</v>
      </c>
    </row>
    <row r="10591" spans="1:8">
      <c r="A10591" t="s">
        <v>4</v>
      </c>
      <c r="B10591" s="4" t="s">
        <v>5</v>
      </c>
      <c r="C10591" s="4" t="s">
        <v>11</v>
      </c>
      <c r="D10591" s="4" t="s">
        <v>13</v>
      </c>
      <c r="E10591" s="4" t="s">
        <v>13</v>
      </c>
      <c r="F10591" s="4" t="s">
        <v>13</v>
      </c>
      <c r="G10591" s="4" t="s">
        <v>13</v>
      </c>
    </row>
    <row r="10592" spans="1:8">
      <c r="A10592" t="n">
        <v>106363</v>
      </c>
      <c r="B10592" s="32" t="n">
        <v>46</v>
      </c>
      <c r="C10592" s="7" t="n">
        <v>14</v>
      </c>
      <c r="D10592" s="7" t="n">
        <v>-1.01999998092651</v>
      </c>
      <c r="E10592" s="7" t="n">
        <v>-0.5</v>
      </c>
      <c r="F10592" s="7" t="n">
        <v>-11.0900001525879</v>
      </c>
      <c r="G10592" s="7" t="n">
        <v>197.899993896484</v>
      </c>
    </row>
    <row r="10593" spans="1:8">
      <c r="A10593" t="s">
        <v>4</v>
      </c>
      <c r="B10593" s="4" t="s">
        <v>5</v>
      </c>
      <c r="C10593" s="4" t="s">
        <v>11</v>
      </c>
      <c r="D10593" s="4" t="s">
        <v>7</v>
      </c>
      <c r="E10593" s="4" t="s">
        <v>8</v>
      </c>
      <c r="F10593" s="4" t="s">
        <v>13</v>
      </c>
      <c r="G10593" s="4" t="s">
        <v>13</v>
      </c>
      <c r="H10593" s="4" t="s">
        <v>13</v>
      </c>
    </row>
    <row r="10594" spans="1:8">
      <c r="A10594" t="n">
        <v>106382</v>
      </c>
      <c r="B10594" s="33" t="n">
        <v>48</v>
      </c>
      <c r="C10594" s="7" t="n">
        <v>14</v>
      </c>
      <c r="D10594" s="7" t="n">
        <v>0</v>
      </c>
      <c r="E10594" s="7" t="s">
        <v>63</v>
      </c>
      <c r="F10594" s="7" t="n">
        <v>0</v>
      </c>
      <c r="G10594" s="7" t="n">
        <v>1</v>
      </c>
      <c r="H10594" s="7" t="n">
        <v>0</v>
      </c>
    </row>
    <row r="10595" spans="1:8">
      <c r="A10595" t="s">
        <v>4</v>
      </c>
      <c r="B10595" s="4" t="s">
        <v>5</v>
      </c>
      <c r="C10595" s="4" t="s">
        <v>7</v>
      </c>
      <c r="D10595" s="4" t="s">
        <v>11</v>
      </c>
      <c r="E10595" s="4" t="s">
        <v>8</v>
      </c>
      <c r="F10595" s="4" t="s">
        <v>8</v>
      </c>
      <c r="G10595" s="4" t="s">
        <v>8</v>
      </c>
      <c r="H10595" s="4" t="s">
        <v>8</v>
      </c>
    </row>
    <row r="10596" spans="1:8">
      <c r="A10596" t="n">
        <v>106408</v>
      </c>
      <c r="B10596" s="38" t="n">
        <v>51</v>
      </c>
      <c r="C10596" s="7" t="n">
        <v>3</v>
      </c>
      <c r="D10596" s="7" t="n">
        <v>14</v>
      </c>
      <c r="E10596" s="7" t="s">
        <v>407</v>
      </c>
      <c r="F10596" s="7" t="s">
        <v>109</v>
      </c>
      <c r="G10596" s="7" t="s">
        <v>17</v>
      </c>
      <c r="H10596" s="7" t="s">
        <v>17</v>
      </c>
    </row>
    <row r="10597" spans="1:8">
      <c r="A10597" t="s">
        <v>4</v>
      </c>
      <c r="B10597" s="4" t="s">
        <v>5</v>
      </c>
      <c r="C10597" s="4" t="s">
        <v>7</v>
      </c>
      <c r="D10597" s="4" t="s">
        <v>11</v>
      </c>
      <c r="E10597" s="4" t="s">
        <v>13</v>
      </c>
      <c r="F10597" s="4" t="s">
        <v>11</v>
      </c>
      <c r="G10597" s="4" t="s">
        <v>14</v>
      </c>
      <c r="H10597" s="4" t="s">
        <v>14</v>
      </c>
      <c r="I10597" s="4" t="s">
        <v>11</v>
      </c>
      <c r="J10597" s="4" t="s">
        <v>11</v>
      </c>
      <c r="K10597" s="4" t="s">
        <v>14</v>
      </c>
      <c r="L10597" s="4" t="s">
        <v>14</v>
      </c>
      <c r="M10597" s="4" t="s">
        <v>14</v>
      </c>
      <c r="N10597" s="4" t="s">
        <v>14</v>
      </c>
      <c r="O10597" s="4" t="s">
        <v>8</v>
      </c>
    </row>
    <row r="10598" spans="1:8">
      <c r="A10598" t="n">
        <v>106418</v>
      </c>
      <c r="B10598" s="14" t="n">
        <v>50</v>
      </c>
      <c r="C10598" s="7" t="n">
        <v>0</v>
      </c>
      <c r="D10598" s="7" t="n">
        <v>2203</v>
      </c>
      <c r="E10598" s="7" t="n">
        <v>0.800000011920929</v>
      </c>
      <c r="F10598" s="7" t="n">
        <v>0</v>
      </c>
      <c r="G10598" s="7" t="n">
        <v>0</v>
      </c>
      <c r="H10598" s="7" t="n">
        <v>-1069547520</v>
      </c>
      <c r="I10598" s="7" t="n">
        <v>0</v>
      </c>
      <c r="J10598" s="7" t="n">
        <v>65533</v>
      </c>
      <c r="K10598" s="7" t="n">
        <v>0</v>
      </c>
      <c r="L10598" s="7" t="n">
        <v>0</v>
      </c>
      <c r="M10598" s="7" t="n">
        <v>0</v>
      </c>
      <c r="N10598" s="7" t="n">
        <v>0</v>
      </c>
      <c r="O10598" s="7" t="s">
        <v>17</v>
      </c>
    </row>
    <row r="10599" spans="1:8">
      <c r="A10599" t="s">
        <v>4</v>
      </c>
      <c r="B10599" s="4" t="s">
        <v>5</v>
      </c>
      <c r="C10599" s="4" t="s">
        <v>11</v>
      </c>
    </row>
    <row r="10600" spans="1:8">
      <c r="A10600" t="n">
        <v>106457</v>
      </c>
      <c r="B10600" s="24" t="n">
        <v>16</v>
      </c>
      <c r="C10600" s="7" t="n">
        <v>1000</v>
      </c>
    </row>
    <row r="10601" spans="1:8">
      <c r="A10601" t="s">
        <v>4</v>
      </c>
      <c r="B10601" s="4" t="s">
        <v>5</v>
      </c>
      <c r="C10601" s="4" t="s">
        <v>7</v>
      </c>
      <c r="D10601" s="4" t="s">
        <v>7</v>
      </c>
      <c r="E10601" s="4" t="s">
        <v>13</v>
      </c>
      <c r="F10601" s="4" t="s">
        <v>13</v>
      </c>
      <c r="G10601" s="4" t="s">
        <v>13</v>
      </c>
      <c r="H10601" s="4" t="s">
        <v>11</v>
      </c>
    </row>
    <row r="10602" spans="1:8">
      <c r="A10602" t="n">
        <v>106460</v>
      </c>
      <c r="B10602" s="35" t="n">
        <v>45</v>
      </c>
      <c r="C10602" s="7" t="n">
        <v>2</v>
      </c>
      <c r="D10602" s="7" t="n">
        <v>3</v>
      </c>
      <c r="E10602" s="7" t="n">
        <v>-1.16999995708466</v>
      </c>
      <c r="F10602" s="7" t="n">
        <v>2.6800000667572</v>
      </c>
      <c r="G10602" s="7" t="n">
        <v>-13.039999961853</v>
      </c>
      <c r="H10602" s="7" t="n">
        <v>0</v>
      </c>
    </row>
    <row r="10603" spans="1:8">
      <c r="A10603" t="s">
        <v>4</v>
      </c>
      <c r="B10603" s="4" t="s">
        <v>5</v>
      </c>
      <c r="C10603" s="4" t="s">
        <v>7</v>
      </c>
      <c r="D10603" s="4" t="s">
        <v>7</v>
      </c>
      <c r="E10603" s="4" t="s">
        <v>13</v>
      </c>
      <c r="F10603" s="4" t="s">
        <v>13</v>
      </c>
      <c r="G10603" s="4" t="s">
        <v>13</v>
      </c>
      <c r="H10603" s="4" t="s">
        <v>11</v>
      </c>
      <c r="I10603" s="4" t="s">
        <v>7</v>
      </c>
    </row>
    <row r="10604" spans="1:8">
      <c r="A10604" t="n">
        <v>106477</v>
      </c>
      <c r="B10604" s="35" t="n">
        <v>45</v>
      </c>
      <c r="C10604" s="7" t="n">
        <v>4</v>
      </c>
      <c r="D10604" s="7" t="n">
        <v>3</v>
      </c>
      <c r="E10604" s="7" t="n">
        <v>345.130004882813</v>
      </c>
      <c r="F10604" s="7" t="n">
        <v>232.669998168945</v>
      </c>
      <c r="G10604" s="7" t="n">
        <v>0</v>
      </c>
      <c r="H10604" s="7" t="n">
        <v>0</v>
      </c>
      <c r="I10604" s="7" t="n">
        <v>0</v>
      </c>
    </row>
    <row r="10605" spans="1:8">
      <c r="A10605" t="s">
        <v>4</v>
      </c>
      <c r="B10605" s="4" t="s">
        <v>5</v>
      </c>
      <c r="C10605" s="4" t="s">
        <v>7</v>
      </c>
      <c r="D10605" s="4" t="s">
        <v>7</v>
      </c>
      <c r="E10605" s="4" t="s">
        <v>13</v>
      </c>
      <c r="F10605" s="4" t="s">
        <v>11</v>
      </c>
    </row>
    <row r="10606" spans="1:8">
      <c r="A10606" t="n">
        <v>106495</v>
      </c>
      <c r="B10606" s="35" t="n">
        <v>45</v>
      </c>
      <c r="C10606" s="7" t="n">
        <v>5</v>
      </c>
      <c r="D10606" s="7" t="n">
        <v>3</v>
      </c>
      <c r="E10606" s="7" t="n">
        <v>5.80000019073486</v>
      </c>
      <c r="F10606" s="7" t="n">
        <v>0</v>
      </c>
    </row>
    <row r="10607" spans="1:8">
      <c r="A10607" t="s">
        <v>4</v>
      </c>
      <c r="B10607" s="4" t="s">
        <v>5</v>
      </c>
      <c r="C10607" s="4" t="s">
        <v>7</v>
      </c>
      <c r="D10607" s="4" t="s">
        <v>7</v>
      </c>
      <c r="E10607" s="4" t="s">
        <v>13</v>
      </c>
      <c r="F10607" s="4" t="s">
        <v>11</v>
      </c>
    </row>
    <row r="10608" spans="1:8">
      <c r="A10608" t="n">
        <v>106504</v>
      </c>
      <c r="B10608" s="35" t="n">
        <v>45</v>
      </c>
      <c r="C10608" s="7" t="n">
        <v>11</v>
      </c>
      <c r="D10608" s="7" t="n">
        <v>3</v>
      </c>
      <c r="E10608" s="7" t="n">
        <v>25.7999992370605</v>
      </c>
      <c r="F10608" s="7" t="n">
        <v>0</v>
      </c>
    </row>
    <row r="10609" spans="1:15">
      <c r="A10609" t="s">
        <v>4</v>
      </c>
      <c r="B10609" s="4" t="s">
        <v>5</v>
      </c>
      <c r="C10609" s="4" t="s">
        <v>7</v>
      </c>
      <c r="D10609" s="4" t="s">
        <v>7</v>
      </c>
      <c r="E10609" s="4" t="s">
        <v>13</v>
      </c>
      <c r="F10609" s="4" t="s">
        <v>13</v>
      </c>
      <c r="G10609" s="4" t="s">
        <v>13</v>
      </c>
      <c r="H10609" s="4" t="s">
        <v>11</v>
      </c>
    </row>
    <row r="10610" spans="1:15">
      <c r="A10610" t="n">
        <v>106513</v>
      </c>
      <c r="B10610" s="35" t="n">
        <v>45</v>
      </c>
      <c r="C10610" s="7" t="n">
        <v>2</v>
      </c>
      <c r="D10610" s="7" t="n">
        <v>3</v>
      </c>
      <c r="E10610" s="7" t="n">
        <v>-1.36000001430511</v>
      </c>
      <c r="F10610" s="7" t="n">
        <v>0.0599999986588955</v>
      </c>
      <c r="G10610" s="7" t="n">
        <v>-10.8400001525879</v>
      </c>
      <c r="H10610" s="7" t="n">
        <v>7000</v>
      </c>
    </row>
    <row r="10611" spans="1:15">
      <c r="A10611" t="s">
        <v>4</v>
      </c>
      <c r="B10611" s="4" t="s">
        <v>5</v>
      </c>
      <c r="C10611" s="4" t="s">
        <v>7</v>
      </c>
      <c r="D10611" s="4" t="s">
        <v>7</v>
      </c>
      <c r="E10611" s="4" t="s">
        <v>13</v>
      </c>
      <c r="F10611" s="4" t="s">
        <v>13</v>
      </c>
      <c r="G10611" s="4" t="s">
        <v>13</v>
      </c>
      <c r="H10611" s="4" t="s">
        <v>11</v>
      </c>
      <c r="I10611" s="4" t="s">
        <v>7</v>
      </c>
    </row>
    <row r="10612" spans="1:15">
      <c r="A10612" t="n">
        <v>106530</v>
      </c>
      <c r="B10612" s="35" t="n">
        <v>45</v>
      </c>
      <c r="C10612" s="7" t="n">
        <v>4</v>
      </c>
      <c r="D10612" s="7" t="n">
        <v>3</v>
      </c>
      <c r="E10612" s="7" t="n">
        <v>12.6199998855591</v>
      </c>
      <c r="F10612" s="7" t="n">
        <v>213.270004272461</v>
      </c>
      <c r="G10612" s="7" t="n">
        <v>0</v>
      </c>
      <c r="H10612" s="7" t="n">
        <v>7000</v>
      </c>
      <c r="I10612" s="7" t="n">
        <v>1</v>
      </c>
    </row>
    <row r="10613" spans="1:15">
      <c r="A10613" t="s">
        <v>4</v>
      </c>
      <c r="B10613" s="4" t="s">
        <v>5</v>
      </c>
      <c r="C10613" s="4" t="s">
        <v>7</v>
      </c>
      <c r="D10613" s="4" t="s">
        <v>7</v>
      </c>
      <c r="E10613" s="4" t="s">
        <v>13</v>
      </c>
      <c r="F10613" s="4" t="s">
        <v>11</v>
      </c>
    </row>
    <row r="10614" spans="1:15">
      <c r="A10614" t="n">
        <v>106548</v>
      </c>
      <c r="B10614" s="35" t="n">
        <v>45</v>
      </c>
      <c r="C10614" s="7" t="n">
        <v>5</v>
      </c>
      <c r="D10614" s="7" t="n">
        <v>3</v>
      </c>
      <c r="E10614" s="7" t="n">
        <v>4.80000019073486</v>
      </c>
      <c r="F10614" s="7" t="n">
        <v>7000</v>
      </c>
    </row>
    <row r="10615" spans="1:15">
      <c r="A10615" t="s">
        <v>4</v>
      </c>
      <c r="B10615" s="4" t="s">
        <v>5</v>
      </c>
      <c r="C10615" s="4" t="s">
        <v>7</v>
      </c>
      <c r="D10615" s="4" t="s">
        <v>11</v>
      </c>
      <c r="E10615" s="4" t="s">
        <v>13</v>
      </c>
    </row>
    <row r="10616" spans="1:15">
      <c r="A10616" t="n">
        <v>106557</v>
      </c>
      <c r="B10616" s="17" t="n">
        <v>58</v>
      </c>
      <c r="C10616" s="7" t="n">
        <v>100</v>
      </c>
      <c r="D10616" s="7" t="n">
        <v>1000</v>
      </c>
      <c r="E10616" s="7" t="n">
        <v>1</v>
      </c>
    </row>
    <row r="10617" spans="1:15">
      <c r="A10617" t="s">
        <v>4</v>
      </c>
      <c r="B10617" s="4" t="s">
        <v>5</v>
      </c>
      <c r="C10617" s="4" t="s">
        <v>7</v>
      </c>
      <c r="D10617" s="4" t="s">
        <v>11</v>
      </c>
    </row>
    <row r="10618" spans="1:15">
      <c r="A10618" t="n">
        <v>106565</v>
      </c>
      <c r="B10618" s="17" t="n">
        <v>58</v>
      </c>
      <c r="C10618" s="7" t="n">
        <v>255</v>
      </c>
      <c r="D10618" s="7" t="n">
        <v>0</v>
      </c>
    </row>
    <row r="10619" spans="1:15">
      <c r="A10619" t="s">
        <v>4</v>
      </c>
      <c r="B10619" s="4" t="s">
        <v>5</v>
      </c>
      <c r="C10619" s="4" t="s">
        <v>7</v>
      </c>
      <c r="D10619" s="4" t="s">
        <v>11</v>
      </c>
    </row>
    <row r="10620" spans="1:15">
      <c r="A10620" t="n">
        <v>106569</v>
      </c>
      <c r="B10620" s="35" t="n">
        <v>45</v>
      </c>
      <c r="C10620" s="7" t="n">
        <v>7</v>
      </c>
      <c r="D10620" s="7" t="n">
        <v>255</v>
      </c>
    </row>
    <row r="10621" spans="1:15">
      <c r="A10621" t="s">
        <v>4</v>
      </c>
      <c r="B10621" s="4" t="s">
        <v>5</v>
      </c>
      <c r="C10621" s="4" t="s">
        <v>7</v>
      </c>
      <c r="D10621" s="4" t="s">
        <v>11</v>
      </c>
      <c r="E10621" s="4" t="s">
        <v>13</v>
      </c>
    </row>
    <row r="10622" spans="1:15">
      <c r="A10622" t="n">
        <v>106573</v>
      </c>
      <c r="B10622" s="17" t="n">
        <v>58</v>
      </c>
      <c r="C10622" s="7" t="n">
        <v>101</v>
      </c>
      <c r="D10622" s="7" t="n">
        <v>500</v>
      </c>
      <c r="E10622" s="7" t="n">
        <v>1</v>
      </c>
    </row>
    <row r="10623" spans="1:15">
      <c r="A10623" t="s">
        <v>4</v>
      </c>
      <c r="B10623" s="4" t="s">
        <v>5</v>
      </c>
      <c r="C10623" s="4" t="s">
        <v>7</v>
      </c>
      <c r="D10623" s="4" t="s">
        <v>11</v>
      </c>
    </row>
    <row r="10624" spans="1:15">
      <c r="A10624" t="n">
        <v>106581</v>
      </c>
      <c r="B10624" s="17" t="n">
        <v>58</v>
      </c>
      <c r="C10624" s="7" t="n">
        <v>254</v>
      </c>
      <c r="D10624" s="7" t="n">
        <v>0</v>
      </c>
    </row>
    <row r="10625" spans="1:9">
      <c r="A10625" t="s">
        <v>4</v>
      </c>
      <c r="B10625" s="4" t="s">
        <v>5</v>
      </c>
      <c r="C10625" s="4" t="s">
        <v>7</v>
      </c>
    </row>
    <row r="10626" spans="1:9">
      <c r="A10626" t="n">
        <v>106585</v>
      </c>
      <c r="B10626" s="31" t="n">
        <v>116</v>
      </c>
      <c r="C10626" s="7" t="n">
        <v>0</v>
      </c>
    </row>
    <row r="10627" spans="1:9">
      <c r="A10627" t="s">
        <v>4</v>
      </c>
      <c r="B10627" s="4" t="s">
        <v>5</v>
      </c>
      <c r="C10627" s="4" t="s">
        <v>7</v>
      </c>
      <c r="D10627" s="4" t="s">
        <v>11</v>
      </c>
    </row>
    <row r="10628" spans="1:9">
      <c r="A10628" t="n">
        <v>106587</v>
      </c>
      <c r="B10628" s="31" t="n">
        <v>116</v>
      </c>
      <c r="C10628" s="7" t="n">
        <v>2</v>
      </c>
      <c r="D10628" s="7" t="n">
        <v>1</v>
      </c>
    </row>
    <row r="10629" spans="1:9">
      <c r="A10629" t="s">
        <v>4</v>
      </c>
      <c r="B10629" s="4" t="s">
        <v>5</v>
      </c>
      <c r="C10629" s="4" t="s">
        <v>7</v>
      </c>
      <c r="D10629" s="4" t="s">
        <v>14</v>
      </c>
    </row>
    <row r="10630" spans="1:9">
      <c r="A10630" t="n">
        <v>106591</v>
      </c>
      <c r="B10630" s="31" t="n">
        <v>116</v>
      </c>
      <c r="C10630" s="7" t="n">
        <v>5</v>
      </c>
      <c r="D10630" s="7" t="n">
        <v>1092616192</v>
      </c>
    </row>
    <row r="10631" spans="1:9">
      <c r="A10631" t="s">
        <v>4</v>
      </c>
      <c r="B10631" s="4" t="s">
        <v>5</v>
      </c>
      <c r="C10631" s="4" t="s">
        <v>7</v>
      </c>
      <c r="D10631" s="4" t="s">
        <v>11</v>
      </c>
    </row>
    <row r="10632" spans="1:9">
      <c r="A10632" t="n">
        <v>106597</v>
      </c>
      <c r="B10632" s="31" t="n">
        <v>116</v>
      </c>
      <c r="C10632" s="7" t="n">
        <v>6</v>
      </c>
      <c r="D10632" s="7" t="n">
        <v>1</v>
      </c>
    </row>
    <row r="10633" spans="1:9">
      <c r="A10633" t="s">
        <v>4</v>
      </c>
      <c r="B10633" s="4" t="s">
        <v>5</v>
      </c>
      <c r="C10633" s="4" t="s">
        <v>7</v>
      </c>
      <c r="D10633" s="4" t="s">
        <v>7</v>
      </c>
      <c r="E10633" s="4" t="s">
        <v>13</v>
      </c>
      <c r="F10633" s="4" t="s">
        <v>13</v>
      </c>
      <c r="G10633" s="4" t="s">
        <v>13</v>
      </c>
      <c r="H10633" s="4" t="s">
        <v>11</v>
      </c>
    </row>
    <row r="10634" spans="1:9">
      <c r="A10634" t="n">
        <v>106601</v>
      </c>
      <c r="B10634" s="35" t="n">
        <v>45</v>
      </c>
      <c r="C10634" s="7" t="n">
        <v>2</v>
      </c>
      <c r="D10634" s="7" t="n">
        <v>3</v>
      </c>
      <c r="E10634" s="7" t="n">
        <v>-1.02999997138977</v>
      </c>
      <c r="F10634" s="7" t="n">
        <v>0.189999997615814</v>
      </c>
      <c r="G10634" s="7" t="n">
        <v>-11.1099996566772</v>
      </c>
      <c r="H10634" s="7" t="n">
        <v>0</v>
      </c>
    </row>
    <row r="10635" spans="1:9">
      <c r="A10635" t="s">
        <v>4</v>
      </c>
      <c r="B10635" s="4" t="s">
        <v>5</v>
      </c>
      <c r="C10635" s="4" t="s">
        <v>7</v>
      </c>
      <c r="D10635" s="4" t="s">
        <v>7</v>
      </c>
      <c r="E10635" s="4" t="s">
        <v>13</v>
      </c>
      <c r="F10635" s="4" t="s">
        <v>13</v>
      </c>
      <c r="G10635" s="4" t="s">
        <v>13</v>
      </c>
      <c r="H10635" s="4" t="s">
        <v>11</v>
      </c>
      <c r="I10635" s="4" t="s">
        <v>7</v>
      </c>
    </row>
    <row r="10636" spans="1:9">
      <c r="A10636" t="n">
        <v>106618</v>
      </c>
      <c r="B10636" s="35" t="n">
        <v>45</v>
      </c>
      <c r="C10636" s="7" t="n">
        <v>4</v>
      </c>
      <c r="D10636" s="7" t="n">
        <v>3</v>
      </c>
      <c r="E10636" s="7" t="n">
        <v>354.269989013672</v>
      </c>
      <c r="F10636" s="7" t="n">
        <v>207.949996948242</v>
      </c>
      <c r="G10636" s="7" t="n">
        <v>-5</v>
      </c>
      <c r="H10636" s="7" t="n">
        <v>0</v>
      </c>
      <c r="I10636" s="7" t="n">
        <v>0</v>
      </c>
    </row>
    <row r="10637" spans="1:9">
      <c r="A10637" t="s">
        <v>4</v>
      </c>
      <c r="B10637" s="4" t="s">
        <v>5</v>
      </c>
      <c r="C10637" s="4" t="s">
        <v>7</v>
      </c>
      <c r="D10637" s="4" t="s">
        <v>7</v>
      </c>
      <c r="E10637" s="4" t="s">
        <v>13</v>
      </c>
      <c r="F10637" s="4" t="s">
        <v>11</v>
      </c>
    </row>
    <row r="10638" spans="1:9">
      <c r="A10638" t="n">
        <v>106636</v>
      </c>
      <c r="B10638" s="35" t="n">
        <v>45</v>
      </c>
      <c r="C10638" s="7" t="n">
        <v>5</v>
      </c>
      <c r="D10638" s="7" t="n">
        <v>3</v>
      </c>
      <c r="E10638" s="7" t="n">
        <v>1.5</v>
      </c>
      <c r="F10638" s="7" t="n">
        <v>0</v>
      </c>
    </row>
    <row r="10639" spans="1:9">
      <c r="A10639" t="s">
        <v>4</v>
      </c>
      <c r="B10639" s="4" t="s">
        <v>5</v>
      </c>
      <c r="C10639" s="4" t="s">
        <v>7</v>
      </c>
      <c r="D10639" s="4" t="s">
        <v>7</v>
      </c>
      <c r="E10639" s="4" t="s">
        <v>13</v>
      </c>
      <c r="F10639" s="4" t="s">
        <v>11</v>
      </c>
    </row>
    <row r="10640" spans="1:9">
      <c r="A10640" t="n">
        <v>106645</v>
      </c>
      <c r="B10640" s="35" t="n">
        <v>45</v>
      </c>
      <c r="C10640" s="7" t="n">
        <v>11</v>
      </c>
      <c r="D10640" s="7" t="n">
        <v>3</v>
      </c>
      <c r="E10640" s="7" t="n">
        <v>25.7999992370605</v>
      </c>
      <c r="F10640" s="7" t="n">
        <v>0</v>
      </c>
    </row>
    <row r="10641" spans="1:9">
      <c r="A10641" t="s">
        <v>4</v>
      </c>
      <c r="B10641" s="4" t="s">
        <v>5</v>
      </c>
      <c r="C10641" s="4" t="s">
        <v>7</v>
      </c>
      <c r="D10641" s="4" t="s">
        <v>7</v>
      </c>
      <c r="E10641" s="4" t="s">
        <v>13</v>
      </c>
      <c r="F10641" s="4" t="s">
        <v>13</v>
      </c>
      <c r="G10641" s="4" t="s">
        <v>13</v>
      </c>
      <c r="H10641" s="4" t="s">
        <v>11</v>
      </c>
      <c r="I10641" s="4" t="s">
        <v>7</v>
      </c>
    </row>
    <row r="10642" spans="1:9">
      <c r="A10642" t="n">
        <v>106654</v>
      </c>
      <c r="B10642" s="35" t="n">
        <v>45</v>
      </c>
      <c r="C10642" s="7" t="n">
        <v>4</v>
      </c>
      <c r="D10642" s="7" t="n">
        <v>3</v>
      </c>
      <c r="E10642" s="7" t="n">
        <v>5.90000009536743</v>
      </c>
      <c r="F10642" s="7" t="n">
        <v>233.860000610352</v>
      </c>
      <c r="G10642" s="7" t="n">
        <v>-5</v>
      </c>
      <c r="H10642" s="7" t="n">
        <v>25000</v>
      </c>
      <c r="I10642" s="7" t="n">
        <v>1</v>
      </c>
    </row>
    <row r="10643" spans="1:9">
      <c r="A10643" t="s">
        <v>4</v>
      </c>
      <c r="B10643" s="4" t="s">
        <v>5</v>
      </c>
      <c r="C10643" s="4" t="s">
        <v>7</v>
      </c>
      <c r="D10643" s="4" t="s">
        <v>11</v>
      </c>
    </row>
    <row r="10644" spans="1:9">
      <c r="A10644" t="n">
        <v>106672</v>
      </c>
      <c r="B10644" s="17" t="n">
        <v>58</v>
      </c>
      <c r="C10644" s="7" t="n">
        <v>255</v>
      </c>
      <c r="D10644" s="7" t="n">
        <v>0</v>
      </c>
    </row>
    <row r="10645" spans="1:9">
      <c r="A10645" t="s">
        <v>4</v>
      </c>
      <c r="B10645" s="4" t="s">
        <v>5</v>
      </c>
      <c r="C10645" s="4" t="s">
        <v>7</v>
      </c>
      <c r="D10645" s="4" t="s">
        <v>11</v>
      </c>
      <c r="E10645" s="4" t="s">
        <v>8</v>
      </c>
    </row>
    <row r="10646" spans="1:9">
      <c r="A10646" t="n">
        <v>106676</v>
      </c>
      <c r="B10646" s="38" t="n">
        <v>51</v>
      </c>
      <c r="C10646" s="7" t="n">
        <v>4</v>
      </c>
      <c r="D10646" s="7" t="n">
        <v>14</v>
      </c>
      <c r="E10646" s="7" t="s">
        <v>844</v>
      </c>
    </row>
    <row r="10647" spans="1:9">
      <c r="A10647" t="s">
        <v>4</v>
      </c>
      <c r="B10647" s="4" t="s">
        <v>5</v>
      </c>
      <c r="C10647" s="4" t="s">
        <v>11</v>
      </c>
    </row>
    <row r="10648" spans="1:9">
      <c r="A10648" t="n">
        <v>106690</v>
      </c>
      <c r="B10648" s="24" t="n">
        <v>16</v>
      </c>
      <c r="C10648" s="7" t="n">
        <v>0</v>
      </c>
    </row>
    <row r="10649" spans="1:9">
      <c r="A10649" t="s">
        <v>4</v>
      </c>
      <c r="B10649" s="4" t="s">
        <v>5</v>
      </c>
      <c r="C10649" s="4" t="s">
        <v>11</v>
      </c>
      <c r="D10649" s="4" t="s">
        <v>7</v>
      </c>
      <c r="E10649" s="4" t="s">
        <v>14</v>
      </c>
      <c r="F10649" s="4" t="s">
        <v>79</v>
      </c>
      <c r="G10649" s="4" t="s">
        <v>7</v>
      </c>
      <c r="H10649" s="4" t="s">
        <v>7</v>
      </c>
      <c r="I10649" s="4" t="s">
        <v>7</v>
      </c>
      <c r="J10649" s="4" t="s">
        <v>14</v>
      </c>
      <c r="K10649" s="4" t="s">
        <v>79</v>
      </c>
      <c r="L10649" s="4" t="s">
        <v>7</v>
      </c>
      <c r="M10649" s="4" t="s">
        <v>7</v>
      </c>
    </row>
    <row r="10650" spans="1:9">
      <c r="A10650" t="n">
        <v>106693</v>
      </c>
      <c r="B10650" s="39" t="n">
        <v>26</v>
      </c>
      <c r="C10650" s="7" t="n">
        <v>14</v>
      </c>
      <c r="D10650" s="7" t="n">
        <v>17</v>
      </c>
      <c r="E10650" s="7" t="n">
        <v>60611</v>
      </c>
      <c r="F10650" s="7" t="s">
        <v>845</v>
      </c>
      <c r="G10650" s="7" t="n">
        <v>2</v>
      </c>
      <c r="H10650" s="7" t="n">
        <v>3</v>
      </c>
      <c r="I10650" s="7" t="n">
        <v>17</v>
      </c>
      <c r="J10650" s="7" t="n">
        <v>60612</v>
      </c>
      <c r="K10650" s="7" t="s">
        <v>846</v>
      </c>
      <c r="L10650" s="7" t="n">
        <v>2</v>
      </c>
      <c r="M10650" s="7" t="n">
        <v>0</v>
      </c>
    </row>
    <row r="10651" spans="1:9">
      <c r="A10651" t="s">
        <v>4</v>
      </c>
      <c r="B10651" s="4" t="s">
        <v>5</v>
      </c>
    </row>
    <row r="10652" spans="1:9">
      <c r="A10652" t="n">
        <v>106860</v>
      </c>
      <c r="B10652" s="40" t="n">
        <v>28</v>
      </c>
    </row>
    <row r="10653" spans="1:9">
      <c r="A10653" t="s">
        <v>4</v>
      </c>
      <c r="B10653" s="4" t="s">
        <v>5</v>
      </c>
      <c r="C10653" s="4" t="s">
        <v>11</v>
      </c>
      <c r="D10653" s="4" t="s">
        <v>11</v>
      </c>
      <c r="E10653" s="4" t="s">
        <v>11</v>
      </c>
    </row>
    <row r="10654" spans="1:9">
      <c r="A10654" t="n">
        <v>106861</v>
      </c>
      <c r="B10654" s="48" t="n">
        <v>61</v>
      </c>
      <c r="C10654" s="7" t="n">
        <v>0</v>
      </c>
      <c r="D10654" s="7" t="n">
        <v>14</v>
      </c>
      <c r="E10654" s="7" t="n">
        <v>1000</v>
      </c>
    </row>
    <row r="10655" spans="1:9">
      <c r="A10655" t="s">
        <v>4</v>
      </c>
      <c r="B10655" s="4" t="s">
        <v>5</v>
      </c>
      <c r="C10655" s="4" t="s">
        <v>7</v>
      </c>
      <c r="D10655" s="4" t="s">
        <v>11</v>
      </c>
      <c r="E10655" s="4" t="s">
        <v>11</v>
      </c>
      <c r="F10655" s="4" t="s">
        <v>7</v>
      </c>
    </row>
    <row r="10656" spans="1:9">
      <c r="A10656" t="n">
        <v>106868</v>
      </c>
      <c r="B10656" s="43" t="n">
        <v>25</v>
      </c>
      <c r="C10656" s="7" t="n">
        <v>1</v>
      </c>
      <c r="D10656" s="7" t="n">
        <v>60</v>
      </c>
      <c r="E10656" s="7" t="n">
        <v>640</v>
      </c>
      <c r="F10656" s="7" t="n">
        <v>2</v>
      </c>
    </row>
    <row r="10657" spans="1:13">
      <c r="A10657" t="s">
        <v>4</v>
      </c>
      <c r="B10657" s="4" t="s">
        <v>5</v>
      </c>
      <c r="C10657" s="4" t="s">
        <v>7</v>
      </c>
      <c r="D10657" s="4" t="s">
        <v>11</v>
      </c>
      <c r="E10657" s="4" t="s">
        <v>8</v>
      </c>
    </row>
    <row r="10658" spans="1:13">
      <c r="A10658" t="n">
        <v>106875</v>
      </c>
      <c r="B10658" s="38" t="n">
        <v>51</v>
      </c>
      <c r="C10658" s="7" t="n">
        <v>4</v>
      </c>
      <c r="D10658" s="7" t="n">
        <v>0</v>
      </c>
      <c r="E10658" s="7" t="s">
        <v>231</v>
      </c>
    </row>
    <row r="10659" spans="1:13">
      <c r="A10659" t="s">
        <v>4</v>
      </c>
      <c r="B10659" s="4" t="s">
        <v>5</v>
      </c>
      <c r="C10659" s="4" t="s">
        <v>11</v>
      </c>
    </row>
    <row r="10660" spans="1:13">
      <c r="A10660" t="n">
        <v>106888</v>
      </c>
      <c r="B10660" s="24" t="n">
        <v>16</v>
      </c>
      <c r="C10660" s="7" t="n">
        <v>0</v>
      </c>
    </row>
    <row r="10661" spans="1:13">
      <c r="A10661" t="s">
        <v>4</v>
      </c>
      <c r="B10661" s="4" t="s">
        <v>5</v>
      </c>
      <c r="C10661" s="4" t="s">
        <v>11</v>
      </c>
      <c r="D10661" s="4" t="s">
        <v>7</v>
      </c>
      <c r="E10661" s="4" t="s">
        <v>14</v>
      </c>
      <c r="F10661" s="4" t="s">
        <v>79</v>
      </c>
      <c r="G10661" s="4" t="s">
        <v>7</v>
      </c>
      <c r="H10661" s="4" t="s">
        <v>7</v>
      </c>
      <c r="I10661" s="4" t="s">
        <v>7</v>
      </c>
      <c r="J10661" s="4" t="s">
        <v>14</v>
      </c>
      <c r="K10661" s="4" t="s">
        <v>79</v>
      </c>
      <c r="L10661" s="4" t="s">
        <v>7</v>
      </c>
      <c r="M10661" s="4" t="s">
        <v>7</v>
      </c>
      <c r="N10661" s="4" t="s">
        <v>7</v>
      </c>
      <c r="O10661" s="4" t="s">
        <v>14</v>
      </c>
      <c r="P10661" s="4" t="s">
        <v>79</v>
      </c>
      <c r="Q10661" s="4" t="s">
        <v>7</v>
      </c>
      <c r="R10661" s="4" t="s">
        <v>7</v>
      </c>
    </row>
    <row r="10662" spans="1:13">
      <c r="A10662" t="n">
        <v>106891</v>
      </c>
      <c r="B10662" s="39" t="n">
        <v>26</v>
      </c>
      <c r="C10662" s="7" t="n">
        <v>0</v>
      </c>
      <c r="D10662" s="7" t="n">
        <v>17</v>
      </c>
      <c r="E10662" s="7" t="n">
        <v>60346</v>
      </c>
      <c r="F10662" s="7" t="s">
        <v>527</v>
      </c>
      <c r="G10662" s="7" t="n">
        <v>2</v>
      </c>
      <c r="H10662" s="7" t="n">
        <v>3</v>
      </c>
      <c r="I10662" s="7" t="n">
        <v>17</v>
      </c>
      <c r="J10662" s="7" t="n">
        <v>60613</v>
      </c>
      <c r="K10662" s="7" t="s">
        <v>424</v>
      </c>
      <c r="L10662" s="7" t="n">
        <v>2</v>
      </c>
      <c r="M10662" s="7" t="n">
        <v>3</v>
      </c>
      <c r="N10662" s="7" t="n">
        <v>17</v>
      </c>
      <c r="O10662" s="7" t="n">
        <v>60614</v>
      </c>
      <c r="P10662" s="7" t="s">
        <v>847</v>
      </c>
      <c r="Q10662" s="7" t="n">
        <v>2</v>
      </c>
      <c r="R10662" s="7" t="n">
        <v>0</v>
      </c>
    </row>
    <row r="10663" spans="1:13">
      <c r="A10663" t="s">
        <v>4</v>
      </c>
      <c r="B10663" s="4" t="s">
        <v>5</v>
      </c>
    </row>
    <row r="10664" spans="1:13">
      <c r="A10664" t="n">
        <v>107150</v>
      </c>
      <c r="B10664" s="40" t="n">
        <v>28</v>
      </c>
    </row>
    <row r="10665" spans="1:13">
      <c r="A10665" t="s">
        <v>4</v>
      </c>
      <c r="B10665" s="4" t="s">
        <v>5</v>
      </c>
      <c r="C10665" s="4" t="s">
        <v>7</v>
      </c>
      <c r="D10665" s="4" t="s">
        <v>11</v>
      </c>
      <c r="E10665" s="4" t="s">
        <v>11</v>
      </c>
      <c r="F10665" s="4" t="s">
        <v>7</v>
      </c>
    </row>
    <row r="10666" spans="1:13">
      <c r="A10666" t="n">
        <v>107151</v>
      </c>
      <c r="B10666" s="43" t="n">
        <v>25</v>
      </c>
      <c r="C10666" s="7" t="n">
        <v>1</v>
      </c>
      <c r="D10666" s="7" t="n">
        <v>65535</v>
      </c>
      <c r="E10666" s="7" t="n">
        <v>65535</v>
      </c>
      <c r="F10666" s="7" t="n">
        <v>0</v>
      </c>
    </row>
    <row r="10667" spans="1:13">
      <c r="A10667" t="s">
        <v>4</v>
      </c>
      <c r="B10667" s="4" t="s">
        <v>5</v>
      </c>
      <c r="C10667" s="4" t="s">
        <v>11</v>
      </c>
      <c r="D10667" s="4" t="s">
        <v>11</v>
      </c>
      <c r="E10667" s="4" t="s">
        <v>11</v>
      </c>
    </row>
    <row r="10668" spans="1:13">
      <c r="A10668" t="n">
        <v>107158</v>
      </c>
      <c r="B10668" s="48" t="n">
        <v>61</v>
      </c>
      <c r="C10668" s="7" t="n">
        <v>14</v>
      </c>
      <c r="D10668" s="7" t="n">
        <v>0</v>
      </c>
      <c r="E10668" s="7" t="n">
        <v>1000</v>
      </c>
    </row>
    <row r="10669" spans="1:13">
      <c r="A10669" t="s">
        <v>4</v>
      </c>
      <c r="B10669" s="4" t="s">
        <v>5</v>
      </c>
      <c r="C10669" s="4" t="s">
        <v>11</v>
      </c>
    </row>
    <row r="10670" spans="1:13">
      <c r="A10670" t="n">
        <v>107165</v>
      </c>
      <c r="B10670" s="24" t="n">
        <v>16</v>
      </c>
      <c r="C10670" s="7" t="n">
        <v>300</v>
      </c>
    </row>
    <row r="10671" spans="1:13">
      <c r="A10671" t="s">
        <v>4</v>
      </c>
      <c r="B10671" s="4" t="s">
        <v>5</v>
      </c>
      <c r="C10671" s="4" t="s">
        <v>7</v>
      </c>
      <c r="D10671" s="4" t="s">
        <v>11</v>
      </c>
      <c r="E10671" s="4" t="s">
        <v>8</v>
      </c>
    </row>
    <row r="10672" spans="1:13">
      <c r="A10672" t="n">
        <v>107168</v>
      </c>
      <c r="B10672" s="38" t="n">
        <v>51</v>
      </c>
      <c r="C10672" s="7" t="n">
        <v>4</v>
      </c>
      <c r="D10672" s="7" t="n">
        <v>14</v>
      </c>
      <c r="E10672" s="7" t="s">
        <v>248</v>
      </c>
    </row>
    <row r="10673" spans="1:18">
      <c r="A10673" t="s">
        <v>4</v>
      </c>
      <c r="B10673" s="4" t="s">
        <v>5</v>
      </c>
      <c r="C10673" s="4" t="s">
        <v>11</v>
      </c>
    </row>
    <row r="10674" spans="1:18">
      <c r="A10674" t="n">
        <v>107182</v>
      </c>
      <c r="B10674" s="24" t="n">
        <v>16</v>
      </c>
      <c r="C10674" s="7" t="n">
        <v>0</v>
      </c>
    </row>
    <row r="10675" spans="1:18">
      <c r="A10675" t="s">
        <v>4</v>
      </c>
      <c r="B10675" s="4" t="s">
        <v>5</v>
      </c>
      <c r="C10675" s="4" t="s">
        <v>11</v>
      </c>
      <c r="D10675" s="4" t="s">
        <v>7</v>
      </c>
      <c r="E10675" s="4" t="s">
        <v>14</v>
      </c>
      <c r="F10675" s="4" t="s">
        <v>79</v>
      </c>
      <c r="G10675" s="4" t="s">
        <v>7</v>
      </c>
      <c r="H10675" s="4" t="s">
        <v>7</v>
      </c>
      <c r="I10675" s="4" t="s">
        <v>7</v>
      </c>
      <c r="J10675" s="4" t="s">
        <v>14</v>
      </c>
      <c r="K10675" s="4" t="s">
        <v>79</v>
      </c>
      <c r="L10675" s="4" t="s">
        <v>7</v>
      </c>
      <c r="M10675" s="4" t="s">
        <v>7</v>
      </c>
      <c r="N10675" s="4" t="s">
        <v>7</v>
      </c>
      <c r="O10675" s="4" t="s">
        <v>14</v>
      </c>
      <c r="P10675" s="4" t="s">
        <v>79</v>
      </c>
      <c r="Q10675" s="4" t="s">
        <v>7</v>
      </c>
      <c r="R10675" s="4" t="s">
        <v>7</v>
      </c>
    </row>
    <row r="10676" spans="1:18">
      <c r="A10676" t="n">
        <v>107185</v>
      </c>
      <c r="B10676" s="39" t="n">
        <v>26</v>
      </c>
      <c r="C10676" s="7" t="n">
        <v>14</v>
      </c>
      <c r="D10676" s="7" t="n">
        <v>17</v>
      </c>
      <c r="E10676" s="7" t="n">
        <v>60615</v>
      </c>
      <c r="F10676" s="7" t="s">
        <v>848</v>
      </c>
      <c r="G10676" s="7" t="n">
        <v>2</v>
      </c>
      <c r="H10676" s="7" t="n">
        <v>3</v>
      </c>
      <c r="I10676" s="7" t="n">
        <v>17</v>
      </c>
      <c r="J10676" s="7" t="n">
        <v>60616</v>
      </c>
      <c r="K10676" s="7" t="s">
        <v>849</v>
      </c>
      <c r="L10676" s="7" t="n">
        <v>2</v>
      </c>
      <c r="M10676" s="7" t="n">
        <v>3</v>
      </c>
      <c r="N10676" s="7" t="n">
        <v>17</v>
      </c>
      <c r="O10676" s="7" t="n">
        <v>60617</v>
      </c>
      <c r="P10676" s="7" t="s">
        <v>850</v>
      </c>
      <c r="Q10676" s="7" t="n">
        <v>2</v>
      </c>
      <c r="R10676" s="7" t="n">
        <v>0</v>
      </c>
    </row>
    <row r="10677" spans="1:18">
      <c r="A10677" t="s">
        <v>4</v>
      </c>
      <c r="B10677" s="4" t="s">
        <v>5</v>
      </c>
    </row>
    <row r="10678" spans="1:18">
      <c r="A10678" t="n">
        <v>107484</v>
      </c>
      <c r="B10678" s="40" t="n">
        <v>28</v>
      </c>
    </row>
    <row r="10679" spans="1:18">
      <c r="A10679" t="s">
        <v>4</v>
      </c>
      <c r="B10679" s="4" t="s">
        <v>5</v>
      </c>
      <c r="C10679" s="4" t="s">
        <v>7</v>
      </c>
      <c r="D10679" s="4" t="s">
        <v>11</v>
      </c>
      <c r="E10679" s="4" t="s">
        <v>11</v>
      </c>
      <c r="F10679" s="4" t="s">
        <v>7</v>
      </c>
    </row>
    <row r="10680" spans="1:18">
      <c r="A10680" t="n">
        <v>107485</v>
      </c>
      <c r="B10680" s="43" t="n">
        <v>25</v>
      </c>
      <c r="C10680" s="7" t="n">
        <v>1</v>
      </c>
      <c r="D10680" s="7" t="n">
        <v>60</v>
      </c>
      <c r="E10680" s="7" t="n">
        <v>640</v>
      </c>
      <c r="F10680" s="7" t="n">
        <v>2</v>
      </c>
    </row>
    <row r="10681" spans="1:18">
      <c r="A10681" t="s">
        <v>4</v>
      </c>
      <c r="B10681" s="4" t="s">
        <v>5</v>
      </c>
      <c r="C10681" s="4" t="s">
        <v>7</v>
      </c>
      <c r="D10681" s="4" t="s">
        <v>11</v>
      </c>
      <c r="E10681" s="4" t="s">
        <v>8</v>
      </c>
    </row>
    <row r="10682" spans="1:18">
      <c r="A10682" t="n">
        <v>107492</v>
      </c>
      <c r="B10682" s="38" t="n">
        <v>51</v>
      </c>
      <c r="C10682" s="7" t="n">
        <v>4</v>
      </c>
      <c r="D10682" s="7" t="n">
        <v>0</v>
      </c>
      <c r="E10682" s="7" t="s">
        <v>296</v>
      </c>
    </row>
    <row r="10683" spans="1:18">
      <c r="A10683" t="s">
        <v>4</v>
      </c>
      <c r="B10683" s="4" t="s">
        <v>5</v>
      </c>
      <c r="C10683" s="4" t="s">
        <v>11</v>
      </c>
    </row>
    <row r="10684" spans="1:18">
      <c r="A10684" t="n">
        <v>107505</v>
      </c>
      <c r="B10684" s="24" t="n">
        <v>16</v>
      </c>
      <c r="C10684" s="7" t="n">
        <v>0</v>
      </c>
    </row>
    <row r="10685" spans="1:18">
      <c r="A10685" t="s">
        <v>4</v>
      </c>
      <c r="B10685" s="4" t="s">
        <v>5</v>
      </c>
      <c r="C10685" s="4" t="s">
        <v>11</v>
      </c>
      <c r="D10685" s="4" t="s">
        <v>7</v>
      </c>
      <c r="E10685" s="4" t="s">
        <v>14</v>
      </c>
      <c r="F10685" s="4" t="s">
        <v>79</v>
      </c>
      <c r="G10685" s="4" t="s">
        <v>7</v>
      </c>
      <c r="H10685" s="4" t="s">
        <v>7</v>
      </c>
    </row>
    <row r="10686" spans="1:18">
      <c r="A10686" t="n">
        <v>107508</v>
      </c>
      <c r="B10686" s="39" t="n">
        <v>26</v>
      </c>
      <c r="C10686" s="7" t="n">
        <v>0</v>
      </c>
      <c r="D10686" s="7" t="n">
        <v>17</v>
      </c>
      <c r="E10686" s="7" t="n">
        <v>60618</v>
      </c>
      <c r="F10686" s="7" t="s">
        <v>851</v>
      </c>
      <c r="G10686" s="7" t="n">
        <v>2</v>
      </c>
      <c r="H10686" s="7" t="n">
        <v>0</v>
      </c>
    </row>
    <row r="10687" spans="1:18">
      <c r="A10687" t="s">
        <v>4</v>
      </c>
      <c r="B10687" s="4" t="s">
        <v>5</v>
      </c>
    </row>
    <row r="10688" spans="1:18">
      <c r="A10688" t="n">
        <v>107535</v>
      </c>
      <c r="B10688" s="40" t="n">
        <v>28</v>
      </c>
    </row>
    <row r="10689" spans="1:18">
      <c r="A10689" t="s">
        <v>4</v>
      </c>
      <c r="B10689" s="4" t="s">
        <v>5</v>
      </c>
      <c r="C10689" s="4" t="s">
        <v>7</v>
      </c>
      <c r="D10689" s="4" t="s">
        <v>11</v>
      </c>
      <c r="E10689" s="4" t="s">
        <v>11</v>
      </c>
      <c r="F10689" s="4" t="s">
        <v>7</v>
      </c>
    </row>
    <row r="10690" spans="1:18">
      <c r="A10690" t="n">
        <v>107536</v>
      </c>
      <c r="B10690" s="43" t="n">
        <v>25</v>
      </c>
      <c r="C10690" s="7" t="n">
        <v>1</v>
      </c>
      <c r="D10690" s="7" t="n">
        <v>65535</v>
      </c>
      <c r="E10690" s="7" t="n">
        <v>65535</v>
      </c>
      <c r="F10690" s="7" t="n">
        <v>0</v>
      </c>
    </row>
    <row r="10691" spans="1:18">
      <c r="A10691" t="s">
        <v>4</v>
      </c>
      <c r="B10691" s="4" t="s">
        <v>5</v>
      </c>
      <c r="C10691" s="4" t="s">
        <v>11</v>
      </c>
    </row>
    <row r="10692" spans="1:18">
      <c r="A10692" t="n">
        <v>107543</v>
      </c>
      <c r="B10692" s="24" t="n">
        <v>16</v>
      </c>
      <c r="C10692" s="7" t="n">
        <v>500</v>
      </c>
    </row>
    <row r="10693" spans="1:18">
      <c r="A10693" t="s">
        <v>4</v>
      </c>
      <c r="B10693" s="4" t="s">
        <v>5</v>
      </c>
      <c r="C10693" s="4" t="s">
        <v>7</v>
      </c>
      <c r="D10693" s="4" t="s">
        <v>13</v>
      </c>
      <c r="E10693" s="4" t="s">
        <v>13</v>
      </c>
      <c r="F10693" s="4" t="s">
        <v>13</v>
      </c>
    </row>
    <row r="10694" spans="1:18">
      <c r="A10694" t="n">
        <v>107546</v>
      </c>
      <c r="B10694" s="35" t="n">
        <v>45</v>
      </c>
      <c r="C10694" s="7" t="n">
        <v>9</v>
      </c>
      <c r="D10694" s="7" t="n">
        <v>0.0199999995529652</v>
      </c>
      <c r="E10694" s="7" t="n">
        <v>0.0199999995529652</v>
      </c>
      <c r="F10694" s="7" t="n">
        <v>0.5</v>
      </c>
    </row>
    <row r="10695" spans="1:18">
      <c r="A10695" t="s">
        <v>4</v>
      </c>
      <c r="B10695" s="4" t="s">
        <v>5</v>
      </c>
      <c r="C10695" s="4" t="s">
        <v>7</v>
      </c>
      <c r="D10695" s="4" t="s">
        <v>11</v>
      </c>
      <c r="E10695" s="4" t="s">
        <v>11</v>
      </c>
      <c r="F10695" s="4" t="s">
        <v>7</v>
      </c>
    </row>
    <row r="10696" spans="1:18">
      <c r="A10696" t="n">
        <v>107560</v>
      </c>
      <c r="B10696" s="43" t="n">
        <v>25</v>
      </c>
      <c r="C10696" s="7" t="n">
        <v>1</v>
      </c>
      <c r="D10696" s="7" t="n">
        <v>60</v>
      </c>
      <c r="E10696" s="7" t="n">
        <v>640</v>
      </c>
      <c r="F10696" s="7" t="n">
        <v>2</v>
      </c>
    </row>
    <row r="10697" spans="1:18">
      <c r="A10697" t="s">
        <v>4</v>
      </c>
      <c r="B10697" s="4" t="s">
        <v>5</v>
      </c>
      <c r="C10697" s="4" t="s">
        <v>7</v>
      </c>
      <c r="D10697" s="4" t="s">
        <v>11</v>
      </c>
      <c r="E10697" s="4" t="s">
        <v>8</v>
      </c>
    </row>
    <row r="10698" spans="1:18">
      <c r="A10698" t="n">
        <v>107567</v>
      </c>
      <c r="B10698" s="38" t="n">
        <v>51</v>
      </c>
      <c r="C10698" s="7" t="n">
        <v>4</v>
      </c>
      <c r="D10698" s="7" t="n">
        <v>0</v>
      </c>
      <c r="E10698" s="7" t="s">
        <v>285</v>
      </c>
    </row>
    <row r="10699" spans="1:18">
      <c r="A10699" t="s">
        <v>4</v>
      </c>
      <c r="B10699" s="4" t="s">
        <v>5</v>
      </c>
      <c r="C10699" s="4" t="s">
        <v>11</v>
      </c>
    </row>
    <row r="10700" spans="1:18">
      <c r="A10700" t="n">
        <v>107581</v>
      </c>
      <c r="B10700" s="24" t="n">
        <v>16</v>
      </c>
      <c r="C10700" s="7" t="n">
        <v>0</v>
      </c>
    </row>
    <row r="10701" spans="1:18">
      <c r="A10701" t="s">
        <v>4</v>
      </c>
      <c r="B10701" s="4" t="s">
        <v>5</v>
      </c>
      <c r="C10701" s="4" t="s">
        <v>11</v>
      </c>
      <c r="D10701" s="4" t="s">
        <v>7</v>
      </c>
      <c r="E10701" s="4" t="s">
        <v>14</v>
      </c>
      <c r="F10701" s="4" t="s">
        <v>79</v>
      </c>
      <c r="G10701" s="4" t="s">
        <v>7</v>
      </c>
      <c r="H10701" s="4" t="s">
        <v>7</v>
      </c>
    </row>
    <row r="10702" spans="1:18">
      <c r="A10702" t="n">
        <v>107584</v>
      </c>
      <c r="B10702" s="39" t="n">
        <v>26</v>
      </c>
      <c r="C10702" s="7" t="n">
        <v>0</v>
      </c>
      <c r="D10702" s="7" t="n">
        <v>17</v>
      </c>
      <c r="E10702" s="7" t="n">
        <v>60619</v>
      </c>
      <c r="F10702" s="7" t="s">
        <v>852</v>
      </c>
      <c r="G10702" s="7" t="n">
        <v>2</v>
      </c>
      <c r="H10702" s="7" t="n">
        <v>0</v>
      </c>
    </row>
    <row r="10703" spans="1:18">
      <c r="A10703" t="s">
        <v>4</v>
      </c>
      <c r="B10703" s="4" t="s">
        <v>5</v>
      </c>
    </row>
    <row r="10704" spans="1:18">
      <c r="A10704" t="n">
        <v>107629</v>
      </c>
      <c r="B10704" s="40" t="n">
        <v>28</v>
      </c>
    </row>
    <row r="10705" spans="1:8">
      <c r="A10705" t="s">
        <v>4</v>
      </c>
      <c r="B10705" s="4" t="s">
        <v>5</v>
      </c>
      <c r="C10705" s="4" t="s">
        <v>7</v>
      </c>
      <c r="D10705" s="4" t="s">
        <v>11</v>
      </c>
      <c r="E10705" s="4" t="s">
        <v>11</v>
      </c>
      <c r="F10705" s="4" t="s">
        <v>7</v>
      </c>
    </row>
    <row r="10706" spans="1:8">
      <c r="A10706" t="n">
        <v>107630</v>
      </c>
      <c r="B10706" s="43" t="n">
        <v>25</v>
      </c>
      <c r="C10706" s="7" t="n">
        <v>1</v>
      </c>
      <c r="D10706" s="7" t="n">
        <v>65535</v>
      </c>
      <c r="E10706" s="7" t="n">
        <v>65535</v>
      </c>
      <c r="F10706" s="7" t="n">
        <v>0</v>
      </c>
    </row>
    <row r="10707" spans="1:8">
      <c r="A10707" t="s">
        <v>4</v>
      </c>
      <c r="B10707" s="4" t="s">
        <v>5</v>
      </c>
      <c r="C10707" s="4" t="s">
        <v>7</v>
      </c>
      <c r="D10707" s="4" t="s">
        <v>11</v>
      </c>
      <c r="E10707" s="4" t="s">
        <v>8</v>
      </c>
    </row>
    <row r="10708" spans="1:8">
      <c r="A10708" t="n">
        <v>107637</v>
      </c>
      <c r="B10708" s="38" t="n">
        <v>51</v>
      </c>
      <c r="C10708" s="7" t="n">
        <v>4</v>
      </c>
      <c r="D10708" s="7" t="n">
        <v>14</v>
      </c>
      <c r="E10708" s="7" t="s">
        <v>505</v>
      </c>
    </row>
    <row r="10709" spans="1:8">
      <c r="A10709" t="s">
        <v>4</v>
      </c>
      <c r="B10709" s="4" t="s">
        <v>5</v>
      </c>
      <c r="C10709" s="4" t="s">
        <v>11</v>
      </c>
    </row>
    <row r="10710" spans="1:8">
      <c r="A10710" t="n">
        <v>107650</v>
      </c>
      <c r="B10710" s="24" t="n">
        <v>16</v>
      </c>
      <c r="C10710" s="7" t="n">
        <v>0</v>
      </c>
    </row>
    <row r="10711" spans="1:8">
      <c r="A10711" t="s">
        <v>4</v>
      </c>
      <c r="B10711" s="4" t="s">
        <v>5</v>
      </c>
      <c r="C10711" s="4" t="s">
        <v>11</v>
      </c>
      <c r="D10711" s="4" t="s">
        <v>7</v>
      </c>
      <c r="E10711" s="4" t="s">
        <v>14</v>
      </c>
      <c r="F10711" s="4" t="s">
        <v>79</v>
      </c>
      <c r="G10711" s="4" t="s">
        <v>7</v>
      </c>
      <c r="H10711" s="4" t="s">
        <v>7</v>
      </c>
      <c r="I10711" s="4" t="s">
        <v>7</v>
      </c>
      <c r="J10711" s="4" t="s">
        <v>14</v>
      </c>
      <c r="K10711" s="4" t="s">
        <v>79</v>
      </c>
      <c r="L10711" s="4" t="s">
        <v>7</v>
      </c>
      <c r="M10711" s="4" t="s">
        <v>7</v>
      </c>
      <c r="N10711" s="4" t="s">
        <v>7</v>
      </c>
      <c r="O10711" s="4" t="s">
        <v>14</v>
      </c>
      <c r="P10711" s="4" t="s">
        <v>79</v>
      </c>
      <c r="Q10711" s="4" t="s">
        <v>7</v>
      </c>
      <c r="R10711" s="4" t="s">
        <v>7</v>
      </c>
    </row>
    <row r="10712" spans="1:8">
      <c r="A10712" t="n">
        <v>107653</v>
      </c>
      <c r="B10712" s="39" t="n">
        <v>26</v>
      </c>
      <c r="C10712" s="7" t="n">
        <v>14</v>
      </c>
      <c r="D10712" s="7" t="n">
        <v>17</v>
      </c>
      <c r="E10712" s="7" t="n">
        <v>60620</v>
      </c>
      <c r="F10712" s="7" t="s">
        <v>853</v>
      </c>
      <c r="G10712" s="7" t="n">
        <v>2</v>
      </c>
      <c r="H10712" s="7" t="n">
        <v>3</v>
      </c>
      <c r="I10712" s="7" t="n">
        <v>17</v>
      </c>
      <c r="J10712" s="7" t="n">
        <v>60621</v>
      </c>
      <c r="K10712" s="7" t="s">
        <v>854</v>
      </c>
      <c r="L10712" s="7" t="n">
        <v>2</v>
      </c>
      <c r="M10712" s="7" t="n">
        <v>3</v>
      </c>
      <c r="N10712" s="7" t="n">
        <v>17</v>
      </c>
      <c r="O10712" s="7" t="n">
        <v>60622</v>
      </c>
      <c r="P10712" s="7" t="s">
        <v>855</v>
      </c>
      <c r="Q10712" s="7" t="n">
        <v>2</v>
      </c>
      <c r="R10712" s="7" t="n">
        <v>0</v>
      </c>
    </row>
    <row r="10713" spans="1:8">
      <c r="A10713" t="s">
        <v>4</v>
      </c>
      <c r="B10713" s="4" t="s">
        <v>5</v>
      </c>
    </row>
    <row r="10714" spans="1:8">
      <c r="A10714" t="n">
        <v>107909</v>
      </c>
      <c r="B10714" s="40" t="n">
        <v>28</v>
      </c>
    </row>
    <row r="10715" spans="1:8">
      <c r="A10715" t="s">
        <v>4</v>
      </c>
      <c r="B10715" s="4" t="s">
        <v>5</v>
      </c>
      <c r="C10715" s="4" t="s">
        <v>7</v>
      </c>
      <c r="D10715" s="4" t="s">
        <v>11</v>
      </c>
      <c r="E10715" s="4" t="s">
        <v>11</v>
      </c>
      <c r="F10715" s="4" t="s">
        <v>7</v>
      </c>
    </row>
    <row r="10716" spans="1:8">
      <c r="A10716" t="n">
        <v>107910</v>
      </c>
      <c r="B10716" s="43" t="n">
        <v>25</v>
      </c>
      <c r="C10716" s="7" t="n">
        <v>1</v>
      </c>
      <c r="D10716" s="7" t="n">
        <v>60</v>
      </c>
      <c r="E10716" s="7" t="n">
        <v>640</v>
      </c>
      <c r="F10716" s="7" t="n">
        <v>2</v>
      </c>
    </row>
    <row r="10717" spans="1:8">
      <c r="A10717" t="s">
        <v>4</v>
      </c>
      <c r="B10717" s="4" t="s">
        <v>5</v>
      </c>
      <c r="C10717" s="4" t="s">
        <v>7</v>
      </c>
      <c r="D10717" s="4" t="s">
        <v>11</v>
      </c>
      <c r="E10717" s="4" t="s">
        <v>8</v>
      </c>
    </row>
    <row r="10718" spans="1:8">
      <c r="A10718" t="n">
        <v>107917</v>
      </c>
      <c r="B10718" s="38" t="n">
        <v>51</v>
      </c>
      <c r="C10718" s="7" t="n">
        <v>4</v>
      </c>
      <c r="D10718" s="7" t="n">
        <v>0</v>
      </c>
      <c r="E10718" s="7" t="s">
        <v>121</v>
      </c>
    </row>
    <row r="10719" spans="1:8">
      <c r="A10719" t="s">
        <v>4</v>
      </c>
      <c r="B10719" s="4" t="s">
        <v>5</v>
      </c>
      <c r="C10719" s="4" t="s">
        <v>11</v>
      </c>
    </row>
    <row r="10720" spans="1:8">
      <c r="A10720" t="n">
        <v>107931</v>
      </c>
      <c r="B10720" s="24" t="n">
        <v>16</v>
      </c>
      <c r="C10720" s="7" t="n">
        <v>0</v>
      </c>
    </row>
    <row r="10721" spans="1:18">
      <c r="A10721" t="s">
        <v>4</v>
      </c>
      <c r="B10721" s="4" t="s">
        <v>5</v>
      </c>
      <c r="C10721" s="4" t="s">
        <v>11</v>
      </c>
      <c r="D10721" s="4" t="s">
        <v>7</v>
      </c>
      <c r="E10721" s="4" t="s">
        <v>14</v>
      </c>
      <c r="F10721" s="4" t="s">
        <v>79</v>
      </c>
      <c r="G10721" s="4" t="s">
        <v>7</v>
      </c>
      <c r="H10721" s="4" t="s">
        <v>7</v>
      </c>
    </row>
    <row r="10722" spans="1:18">
      <c r="A10722" t="n">
        <v>107934</v>
      </c>
      <c r="B10722" s="39" t="n">
        <v>26</v>
      </c>
      <c r="C10722" s="7" t="n">
        <v>0</v>
      </c>
      <c r="D10722" s="7" t="n">
        <v>17</v>
      </c>
      <c r="E10722" s="7" t="n">
        <v>60623</v>
      </c>
      <c r="F10722" s="7" t="s">
        <v>856</v>
      </c>
      <c r="G10722" s="7" t="n">
        <v>2</v>
      </c>
      <c r="H10722" s="7" t="n">
        <v>0</v>
      </c>
    </row>
    <row r="10723" spans="1:18">
      <c r="A10723" t="s">
        <v>4</v>
      </c>
      <c r="B10723" s="4" t="s">
        <v>5</v>
      </c>
    </row>
    <row r="10724" spans="1:18">
      <c r="A10724" t="n">
        <v>107964</v>
      </c>
      <c r="B10724" s="40" t="n">
        <v>28</v>
      </c>
    </row>
    <row r="10725" spans="1:18">
      <c r="A10725" t="s">
        <v>4</v>
      </c>
      <c r="B10725" s="4" t="s">
        <v>5</v>
      </c>
      <c r="C10725" s="4" t="s">
        <v>7</v>
      </c>
      <c r="D10725" s="4" t="s">
        <v>11</v>
      </c>
      <c r="E10725" s="4" t="s">
        <v>11</v>
      </c>
      <c r="F10725" s="4" t="s">
        <v>7</v>
      </c>
    </row>
    <row r="10726" spans="1:18">
      <c r="A10726" t="n">
        <v>107965</v>
      </c>
      <c r="B10726" s="43" t="n">
        <v>25</v>
      </c>
      <c r="C10726" s="7" t="n">
        <v>1</v>
      </c>
      <c r="D10726" s="7" t="n">
        <v>65535</v>
      </c>
      <c r="E10726" s="7" t="n">
        <v>65535</v>
      </c>
      <c r="F10726" s="7" t="n">
        <v>0</v>
      </c>
    </row>
    <row r="10727" spans="1:18">
      <c r="A10727" t="s">
        <v>4</v>
      </c>
      <c r="B10727" s="4" t="s">
        <v>5</v>
      </c>
      <c r="C10727" s="4" t="s">
        <v>11</v>
      </c>
      <c r="D10727" s="4" t="s">
        <v>7</v>
      </c>
    </row>
    <row r="10728" spans="1:18">
      <c r="A10728" t="n">
        <v>107972</v>
      </c>
      <c r="B10728" s="44" t="n">
        <v>89</v>
      </c>
      <c r="C10728" s="7" t="n">
        <v>65533</v>
      </c>
      <c r="D10728" s="7" t="n">
        <v>1</v>
      </c>
    </row>
    <row r="10729" spans="1:18">
      <c r="A10729" t="s">
        <v>4</v>
      </c>
      <c r="B10729" s="4" t="s">
        <v>5</v>
      </c>
      <c r="C10729" s="4" t="s">
        <v>7</v>
      </c>
      <c r="D10729" s="4" t="s">
        <v>11</v>
      </c>
      <c r="E10729" s="4" t="s">
        <v>13</v>
      </c>
    </row>
    <row r="10730" spans="1:18">
      <c r="A10730" t="n">
        <v>107976</v>
      </c>
      <c r="B10730" s="17" t="n">
        <v>58</v>
      </c>
      <c r="C10730" s="7" t="n">
        <v>101</v>
      </c>
      <c r="D10730" s="7" t="n">
        <v>300</v>
      </c>
      <c r="E10730" s="7" t="n">
        <v>1</v>
      </c>
    </row>
    <row r="10731" spans="1:18">
      <c r="A10731" t="s">
        <v>4</v>
      </c>
      <c r="B10731" s="4" t="s">
        <v>5</v>
      </c>
      <c r="C10731" s="4" t="s">
        <v>7</v>
      </c>
      <c r="D10731" s="4" t="s">
        <v>11</v>
      </c>
    </row>
    <row r="10732" spans="1:18">
      <c r="A10732" t="n">
        <v>107984</v>
      </c>
      <c r="B10732" s="17" t="n">
        <v>58</v>
      </c>
      <c r="C10732" s="7" t="n">
        <v>254</v>
      </c>
      <c r="D10732" s="7" t="n">
        <v>0</v>
      </c>
    </row>
    <row r="10733" spans="1:18">
      <c r="A10733" t="s">
        <v>4</v>
      </c>
      <c r="B10733" s="4" t="s">
        <v>5</v>
      </c>
      <c r="C10733" s="4" t="s">
        <v>7</v>
      </c>
      <c r="D10733" s="4" t="s">
        <v>7</v>
      </c>
      <c r="E10733" s="4" t="s">
        <v>13</v>
      </c>
      <c r="F10733" s="4" t="s">
        <v>13</v>
      </c>
      <c r="G10733" s="4" t="s">
        <v>13</v>
      </c>
      <c r="H10733" s="4" t="s">
        <v>11</v>
      </c>
    </row>
    <row r="10734" spans="1:18">
      <c r="A10734" t="n">
        <v>107988</v>
      </c>
      <c r="B10734" s="35" t="n">
        <v>45</v>
      </c>
      <c r="C10734" s="7" t="n">
        <v>2</v>
      </c>
      <c r="D10734" s="7" t="n">
        <v>3</v>
      </c>
      <c r="E10734" s="7" t="n">
        <v>-1.4099999666214</v>
      </c>
      <c r="F10734" s="7" t="n">
        <v>0.219999998807907</v>
      </c>
      <c r="G10734" s="7" t="n">
        <v>-11.1899995803833</v>
      </c>
      <c r="H10734" s="7" t="n">
        <v>0</v>
      </c>
    </row>
    <row r="10735" spans="1:18">
      <c r="A10735" t="s">
        <v>4</v>
      </c>
      <c r="B10735" s="4" t="s">
        <v>5</v>
      </c>
      <c r="C10735" s="4" t="s">
        <v>7</v>
      </c>
      <c r="D10735" s="4" t="s">
        <v>7</v>
      </c>
      <c r="E10735" s="4" t="s">
        <v>13</v>
      </c>
      <c r="F10735" s="4" t="s">
        <v>13</v>
      </c>
      <c r="G10735" s="4" t="s">
        <v>13</v>
      </c>
      <c r="H10735" s="4" t="s">
        <v>11</v>
      </c>
      <c r="I10735" s="4" t="s">
        <v>7</v>
      </c>
    </row>
    <row r="10736" spans="1:18">
      <c r="A10736" t="n">
        <v>108005</v>
      </c>
      <c r="B10736" s="35" t="n">
        <v>45</v>
      </c>
      <c r="C10736" s="7" t="n">
        <v>4</v>
      </c>
      <c r="D10736" s="7" t="n">
        <v>3</v>
      </c>
      <c r="E10736" s="7" t="n">
        <v>4.15999984741211</v>
      </c>
      <c r="F10736" s="7" t="n">
        <v>186.139999389648</v>
      </c>
      <c r="G10736" s="7" t="n">
        <v>-5</v>
      </c>
      <c r="H10736" s="7" t="n">
        <v>0</v>
      </c>
      <c r="I10736" s="7" t="n">
        <v>0</v>
      </c>
    </row>
    <row r="10737" spans="1:9">
      <c r="A10737" t="s">
        <v>4</v>
      </c>
      <c r="B10737" s="4" t="s">
        <v>5</v>
      </c>
      <c r="C10737" s="4" t="s">
        <v>7</v>
      </c>
      <c r="D10737" s="4" t="s">
        <v>7</v>
      </c>
      <c r="E10737" s="4" t="s">
        <v>13</v>
      </c>
      <c r="F10737" s="4" t="s">
        <v>11</v>
      </c>
    </row>
    <row r="10738" spans="1:9">
      <c r="A10738" t="n">
        <v>108023</v>
      </c>
      <c r="B10738" s="35" t="n">
        <v>45</v>
      </c>
      <c r="C10738" s="7" t="n">
        <v>5</v>
      </c>
      <c r="D10738" s="7" t="n">
        <v>3</v>
      </c>
      <c r="E10738" s="7" t="n">
        <v>1.5</v>
      </c>
      <c r="F10738" s="7" t="n">
        <v>0</v>
      </c>
    </row>
    <row r="10739" spans="1:9">
      <c r="A10739" t="s">
        <v>4</v>
      </c>
      <c r="B10739" s="4" t="s">
        <v>5</v>
      </c>
      <c r="C10739" s="4" t="s">
        <v>7</v>
      </c>
      <c r="D10739" s="4" t="s">
        <v>7</v>
      </c>
      <c r="E10739" s="4" t="s">
        <v>13</v>
      </c>
      <c r="F10739" s="4" t="s">
        <v>11</v>
      </c>
    </row>
    <row r="10740" spans="1:9">
      <c r="A10740" t="n">
        <v>108032</v>
      </c>
      <c r="B10740" s="35" t="n">
        <v>45</v>
      </c>
      <c r="C10740" s="7" t="n">
        <v>11</v>
      </c>
      <c r="D10740" s="7" t="n">
        <v>3</v>
      </c>
      <c r="E10740" s="7" t="n">
        <v>25.7999992370605</v>
      </c>
      <c r="F10740" s="7" t="n">
        <v>0</v>
      </c>
    </row>
    <row r="10741" spans="1:9">
      <c r="A10741" t="s">
        <v>4</v>
      </c>
      <c r="B10741" s="4" t="s">
        <v>5</v>
      </c>
      <c r="C10741" s="4" t="s">
        <v>7</v>
      </c>
      <c r="D10741" s="4" t="s">
        <v>7</v>
      </c>
      <c r="E10741" s="4" t="s">
        <v>13</v>
      </c>
      <c r="F10741" s="4" t="s">
        <v>13</v>
      </c>
      <c r="G10741" s="4" t="s">
        <v>13</v>
      </c>
      <c r="H10741" s="4" t="s">
        <v>11</v>
      </c>
    </row>
    <row r="10742" spans="1:9">
      <c r="A10742" t="n">
        <v>108041</v>
      </c>
      <c r="B10742" s="35" t="n">
        <v>45</v>
      </c>
      <c r="C10742" s="7" t="n">
        <v>2</v>
      </c>
      <c r="D10742" s="7" t="n">
        <v>3</v>
      </c>
      <c r="E10742" s="7" t="n">
        <v>-1.42999994754791</v>
      </c>
      <c r="F10742" s="7" t="n">
        <v>0.219999998807907</v>
      </c>
      <c r="G10742" s="7" t="n">
        <v>-11.1800003051758</v>
      </c>
      <c r="H10742" s="7" t="n">
        <v>25000</v>
      </c>
    </row>
    <row r="10743" spans="1:9">
      <c r="A10743" t="s">
        <v>4</v>
      </c>
      <c r="B10743" s="4" t="s">
        <v>5</v>
      </c>
      <c r="C10743" s="4" t="s">
        <v>7</v>
      </c>
      <c r="D10743" s="4" t="s">
        <v>7</v>
      </c>
      <c r="E10743" s="4" t="s">
        <v>13</v>
      </c>
      <c r="F10743" s="4" t="s">
        <v>13</v>
      </c>
      <c r="G10743" s="4" t="s">
        <v>13</v>
      </c>
      <c r="H10743" s="4" t="s">
        <v>11</v>
      </c>
      <c r="I10743" s="4" t="s">
        <v>7</v>
      </c>
    </row>
    <row r="10744" spans="1:9">
      <c r="A10744" t="n">
        <v>108058</v>
      </c>
      <c r="B10744" s="35" t="n">
        <v>45</v>
      </c>
      <c r="C10744" s="7" t="n">
        <v>4</v>
      </c>
      <c r="D10744" s="7" t="n">
        <v>3</v>
      </c>
      <c r="E10744" s="7" t="n">
        <v>4.15999984741211</v>
      </c>
      <c r="F10744" s="7" t="n">
        <v>194.970001220703</v>
      </c>
      <c r="G10744" s="7" t="n">
        <v>-5</v>
      </c>
      <c r="H10744" s="7" t="n">
        <v>25000</v>
      </c>
      <c r="I10744" s="7" t="n">
        <v>1</v>
      </c>
    </row>
    <row r="10745" spans="1:9">
      <c r="A10745" t="s">
        <v>4</v>
      </c>
      <c r="B10745" s="4" t="s">
        <v>5</v>
      </c>
      <c r="C10745" s="4" t="s">
        <v>7</v>
      </c>
      <c r="D10745" s="4" t="s">
        <v>11</v>
      </c>
    </row>
    <row r="10746" spans="1:9">
      <c r="A10746" t="n">
        <v>108076</v>
      </c>
      <c r="B10746" s="17" t="n">
        <v>58</v>
      </c>
      <c r="C10746" s="7" t="n">
        <v>255</v>
      </c>
      <c r="D10746" s="7" t="n">
        <v>0</v>
      </c>
    </row>
    <row r="10747" spans="1:9">
      <c r="A10747" t="s">
        <v>4</v>
      </c>
      <c r="B10747" s="4" t="s">
        <v>5</v>
      </c>
      <c r="C10747" s="4" t="s">
        <v>7</v>
      </c>
      <c r="D10747" s="4" t="s">
        <v>11</v>
      </c>
      <c r="E10747" s="4" t="s">
        <v>8</v>
      </c>
    </row>
    <row r="10748" spans="1:9">
      <c r="A10748" t="n">
        <v>108080</v>
      </c>
      <c r="B10748" s="38" t="n">
        <v>51</v>
      </c>
      <c r="C10748" s="7" t="n">
        <v>4</v>
      </c>
      <c r="D10748" s="7" t="n">
        <v>14</v>
      </c>
      <c r="E10748" s="7" t="s">
        <v>787</v>
      </c>
    </row>
    <row r="10749" spans="1:9">
      <c r="A10749" t="s">
        <v>4</v>
      </c>
      <c r="B10749" s="4" t="s">
        <v>5</v>
      </c>
      <c r="C10749" s="4" t="s">
        <v>11</v>
      </c>
    </row>
    <row r="10750" spans="1:9">
      <c r="A10750" t="n">
        <v>108093</v>
      </c>
      <c r="B10750" s="24" t="n">
        <v>16</v>
      </c>
      <c r="C10750" s="7" t="n">
        <v>0</v>
      </c>
    </row>
    <row r="10751" spans="1:9">
      <c r="A10751" t="s">
        <v>4</v>
      </c>
      <c r="B10751" s="4" t="s">
        <v>5</v>
      </c>
      <c r="C10751" s="4" t="s">
        <v>11</v>
      </c>
      <c r="D10751" s="4" t="s">
        <v>7</v>
      </c>
      <c r="E10751" s="4" t="s">
        <v>14</v>
      </c>
      <c r="F10751" s="4" t="s">
        <v>79</v>
      </c>
      <c r="G10751" s="4" t="s">
        <v>7</v>
      </c>
      <c r="H10751" s="4" t="s">
        <v>7</v>
      </c>
      <c r="I10751" s="4" t="s">
        <v>7</v>
      </c>
      <c r="J10751" s="4" t="s">
        <v>14</v>
      </c>
      <c r="K10751" s="4" t="s">
        <v>79</v>
      </c>
      <c r="L10751" s="4" t="s">
        <v>7</v>
      </c>
      <c r="M10751" s="4" t="s">
        <v>7</v>
      </c>
      <c r="N10751" s="4" t="s">
        <v>7</v>
      </c>
      <c r="O10751" s="4" t="s">
        <v>14</v>
      </c>
      <c r="P10751" s="4" t="s">
        <v>79</v>
      </c>
      <c r="Q10751" s="4" t="s">
        <v>7</v>
      </c>
      <c r="R10751" s="4" t="s">
        <v>7</v>
      </c>
      <c r="S10751" s="4" t="s">
        <v>7</v>
      </c>
      <c r="T10751" s="4" t="s">
        <v>14</v>
      </c>
      <c r="U10751" s="4" t="s">
        <v>79</v>
      </c>
      <c r="V10751" s="4" t="s">
        <v>7</v>
      </c>
      <c r="W10751" s="4" t="s">
        <v>7</v>
      </c>
    </row>
    <row r="10752" spans="1:9">
      <c r="A10752" t="n">
        <v>108096</v>
      </c>
      <c r="B10752" s="39" t="n">
        <v>26</v>
      </c>
      <c r="C10752" s="7" t="n">
        <v>14</v>
      </c>
      <c r="D10752" s="7" t="n">
        <v>17</v>
      </c>
      <c r="E10752" s="7" t="n">
        <v>60624</v>
      </c>
      <c r="F10752" s="7" t="s">
        <v>857</v>
      </c>
      <c r="G10752" s="7" t="n">
        <v>2</v>
      </c>
      <c r="H10752" s="7" t="n">
        <v>3</v>
      </c>
      <c r="I10752" s="7" t="n">
        <v>17</v>
      </c>
      <c r="J10752" s="7" t="n">
        <v>60625</v>
      </c>
      <c r="K10752" s="7" t="s">
        <v>858</v>
      </c>
      <c r="L10752" s="7" t="n">
        <v>2</v>
      </c>
      <c r="M10752" s="7" t="n">
        <v>3</v>
      </c>
      <c r="N10752" s="7" t="n">
        <v>17</v>
      </c>
      <c r="O10752" s="7" t="n">
        <v>60626</v>
      </c>
      <c r="P10752" s="7" t="s">
        <v>859</v>
      </c>
      <c r="Q10752" s="7" t="n">
        <v>2</v>
      </c>
      <c r="R10752" s="7" t="n">
        <v>3</v>
      </c>
      <c r="S10752" s="7" t="n">
        <v>17</v>
      </c>
      <c r="T10752" s="7" t="n">
        <v>60627</v>
      </c>
      <c r="U10752" s="7" t="s">
        <v>860</v>
      </c>
      <c r="V10752" s="7" t="n">
        <v>2</v>
      </c>
      <c r="W10752" s="7" t="n">
        <v>0</v>
      </c>
    </row>
    <row r="10753" spans="1:23">
      <c r="A10753" t="s">
        <v>4</v>
      </c>
      <c r="B10753" s="4" t="s">
        <v>5</v>
      </c>
    </row>
    <row r="10754" spans="1:23">
      <c r="A10754" t="n">
        <v>108476</v>
      </c>
      <c r="B10754" s="40" t="n">
        <v>28</v>
      </c>
    </row>
    <row r="10755" spans="1:23">
      <c r="A10755" t="s">
        <v>4</v>
      </c>
      <c r="B10755" s="4" t="s">
        <v>5</v>
      </c>
      <c r="C10755" s="4" t="s">
        <v>7</v>
      </c>
      <c r="D10755" s="4" t="s">
        <v>11</v>
      </c>
      <c r="E10755" s="4" t="s">
        <v>8</v>
      </c>
      <c r="F10755" s="4" t="s">
        <v>8</v>
      </c>
      <c r="G10755" s="4" t="s">
        <v>8</v>
      </c>
      <c r="H10755" s="4" t="s">
        <v>8</v>
      </c>
    </row>
    <row r="10756" spans="1:23">
      <c r="A10756" t="n">
        <v>108477</v>
      </c>
      <c r="B10756" s="38" t="n">
        <v>51</v>
      </c>
      <c r="C10756" s="7" t="n">
        <v>3</v>
      </c>
      <c r="D10756" s="7" t="n">
        <v>0</v>
      </c>
      <c r="E10756" s="7" t="s">
        <v>117</v>
      </c>
      <c r="F10756" s="7" t="s">
        <v>183</v>
      </c>
      <c r="G10756" s="7" t="s">
        <v>86</v>
      </c>
      <c r="H10756" s="7" t="s">
        <v>87</v>
      </c>
    </row>
    <row r="10757" spans="1:23">
      <c r="A10757" t="s">
        <v>4</v>
      </c>
      <c r="B10757" s="4" t="s">
        <v>5</v>
      </c>
      <c r="C10757" s="4" t="s">
        <v>11</v>
      </c>
      <c r="D10757" s="4" t="s">
        <v>7</v>
      </c>
      <c r="E10757" s="4" t="s">
        <v>13</v>
      </c>
      <c r="F10757" s="4" t="s">
        <v>11</v>
      </c>
    </row>
    <row r="10758" spans="1:23">
      <c r="A10758" t="n">
        <v>108490</v>
      </c>
      <c r="B10758" s="41" t="n">
        <v>59</v>
      </c>
      <c r="C10758" s="7" t="n">
        <v>0</v>
      </c>
      <c r="D10758" s="7" t="n">
        <v>1</v>
      </c>
      <c r="E10758" s="7" t="n">
        <v>0.0799999982118607</v>
      </c>
      <c r="F10758" s="7" t="n">
        <v>0</v>
      </c>
    </row>
    <row r="10759" spans="1:23">
      <c r="A10759" t="s">
        <v>4</v>
      </c>
      <c r="B10759" s="4" t="s">
        <v>5</v>
      </c>
      <c r="C10759" s="4" t="s">
        <v>11</v>
      </c>
    </row>
    <row r="10760" spans="1:23">
      <c r="A10760" t="n">
        <v>108500</v>
      </c>
      <c r="B10760" s="24" t="n">
        <v>16</v>
      </c>
      <c r="C10760" s="7" t="n">
        <v>1300</v>
      </c>
    </row>
    <row r="10761" spans="1:23">
      <c r="A10761" t="s">
        <v>4</v>
      </c>
      <c r="B10761" s="4" t="s">
        <v>5</v>
      </c>
      <c r="C10761" s="4" t="s">
        <v>7</v>
      </c>
      <c r="D10761" s="4" t="s">
        <v>11</v>
      </c>
      <c r="E10761" s="4" t="s">
        <v>8</v>
      </c>
    </row>
    <row r="10762" spans="1:23">
      <c r="A10762" t="n">
        <v>108503</v>
      </c>
      <c r="B10762" s="38" t="n">
        <v>51</v>
      </c>
      <c r="C10762" s="7" t="n">
        <v>4</v>
      </c>
      <c r="D10762" s="7" t="n">
        <v>0</v>
      </c>
      <c r="E10762" s="7" t="s">
        <v>121</v>
      </c>
    </row>
    <row r="10763" spans="1:23">
      <c r="A10763" t="s">
        <v>4</v>
      </c>
      <c r="B10763" s="4" t="s">
        <v>5</v>
      </c>
      <c r="C10763" s="4" t="s">
        <v>11</v>
      </c>
    </row>
    <row r="10764" spans="1:23">
      <c r="A10764" t="n">
        <v>108517</v>
      </c>
      <c r="B10764" s="24" t="n">
        <v>16</v>
      </c>
      <c r="C10764" s="7" t="n">
        <v>0</v>
      </c>
    </row>
    <row r="10765" spans="1:23">
      <c r="A10765" t="s">
        <v>4</v>
      </c>
      <c r="B10765" s="4" t="s">
        <v>5</v>
      </c>
      <c r="C10765" s="4" t="s">
        <v>11</v>
      </c>
      <c r="D10765" s="4" t="s">
        <v>7</v>
      </c>
      <c r="E10765" s="4" t="s">
        <v>14</v>
      </c>
      <c r="F10765" s="4" t="s">
        <v>79</v>
      </c>
      <c r="G10765" s="4" t="s">
        <v>7</v>
      </c>
      <c r="H10765" s="4" t="s">
        <v>7</v>
      </c>
      <c r="I10765" s="4" t="s">
        <v>7</v>
      </c>
      <c r="J10765" s="4" t="s">
        <v>14</v>
      </c>
      <c r="K10765" s="4" t="s">
        <v>79</v>
      </c>
      <c r="L10765" s="4" t="s">
        <v>7</v>
      </c>
      <c r="M10765" s="4" t="s">
        <v>7</v>
      </c>
    </row>
    <row r="10766" spans="1:23">
      <c r="A10766" t="n">
        <v>108520</v>
      </c>
      <c r="B10766" s="39" t="n">
        <v>26</v>
      </c>
      <c r="C10766" s="7" t="n">
        <v>0</v>
      </c>
      <c r="D10766" s="7" t="n">
        <v>17</v>
      </c>
      <c r="E10766" s="7" t="n">
        <v>60628</v>
      </c>
      <c r="F10766" s="7" t="s">
        <v>861</v>
      </c>
      <c r="G10766" s="7" t="n">
        <v>2</v>
      </c>
      <c r="H10766" s="7" t="n">
        <v>3</v>
      </c>
      <c r="I10766" s="7" t="n">
        <v>17</v>
      </c>
      <c r="J10766" s="7" t="n">
        <v>60560</v>
      </c>
      <c r="K10766" s="7" t="s">
        <v>823</v>
      </c>
      <c r="L10766" s="7" t="n">
        <v>2</v>
      </c>
      <c r="M10766" s="7" t="n">
        <v>0</v>
      </c>
    </row>
    <row r="10767" spans="1:23">
      <c r="A10767" t="s">
        <v>4</v>
      </c>
      <c r="B10767" s="4" t="s">
        <v>5</v>
      </c>
    </row>
    <row r="10768" spans="1:23">
      <c r="A10768" t="n">
        <v>108686</v>
      </c>
      <c r="B10768" s="40" t="n">
        <v>28</v>
      </c>
    </row>
    <row r="10769" spans="1:13">
      <c r="A10769" t="s">
        <v>4</v>
      </c>
      <c r="B10769" s="4" t="s">
        <v>5</v>
      </c>
      <c r="C10769" s="4" t="s">
        <v>7</v>
      </c>
      <c r="D10769" s="4" t="s">
        <v>11</v>
      </c>
      <c r="E10769" s="4" t="s">
        <v>8</v>
      </c>
    </row>
    <row r="10770" spans="1:13">
      <c r="A10770" t="n">
        <v>108687</v>
      </c>
      <c r="B10770" s="38" t="n">
        <v>51</v>
      </c>
      <c r="C10770" s="7" t="n">
        <v>4</v>
      </c>
      <c r="D10770" s="7" t="n">
        <v>14</v>
      </c>
      <c r="E10770" s="7" t="s">
        <v>505</v>
      </c>
    </row>
    <row r="10771" spans="1:13">
      <c r="A10771" t="s">
        <v>4</v>
      </c>
      <c r="B10771" s="4" t="s">
        <v>5</v>
      </c>
      <c r="C10771" s="4" t="s">
        <v>11</v>
      </c>
    </row>
    <row r="10772" spans="1:13">
      <c r="A10772" t="n">
        <v>108700</v>
      </c>
      <c r="B10772" s="24" t="n">
        <v>16</v>
      </c>
      <c r="C10772" s="7" t="n">
        <v>0</v>
      </c>
    </row>
    <row r="10773" spans="1:13">
      <c r="A10773" t="s">
        <v>4</v>
      </c>
      <c r="B10773" s="4" t="s">
        <v>5</v>
      </c>
      <c r="C10773" s="4" t="s">
        <v>11</v>
      </c>
      <c r="D10773" s="4" t="s">
        <v>7</v>
      </c>
      <c r="E10773" s="4" t="s">
        <v>14</v>
      </c>
      <c r="F10773" s="4" t="s">
        <v>79</v>
      </c>
      <c r="G10773" s="4" t="s">
        <v>7</v>
      </c>
      <c r="H10773" s="4" t="s">
        <v>7</v>
      </c>
      <c r="I10773" s="4" t="s">
        <v>7</v>
      </c>
      <c r="J10773" s="4" t="s">
        <v>14</v>
      </c>
      <c r="K10773" s="4" t="s">
        <v>79</v>
      </c>
      <c r="L10773" s="4" t="s">
        <v>7</v>
      </c>
      <c r="M10773" s="4" t="s">
        <v>7</v>
      </c>
      <c r="N10773" s="4" t="s">
        <v>7</v>
      </c>
      <c r="O10773" s="4" t="s">
        <v>14</v>
      </c>
      <c r="P10773" s="4" t="s">
        <v>79</v>
      </c>
      <c r="Q10773" s="4" t="s">
        <v>7</v>
      </c>
      <c r="R10773" s="4" t="s">
        <v>7</v>
      </c>
      <c r="S10773" s="4" t="s">
        <v>7</v>
      </c>
      <c r="T10773" s="4" t="s">
        <v>14</v>
      </c>
      <c r="U10773" s="4" t="s">
        <v>79</v>
      </c>
      <c r="V10773" s="4" t="s">
        <v>7</v>
      </c>
      <c r="W10773" s="4" t="s">
        <v>7</v>
      </c>
    </row>
    <row r="10774" spans="1:13">
      <c r="A10774" t="n">
        <v>108703</v>
      </c>
      <c r="B10774" s="39" t="n">
        <v>26</v>
      </c>
      <c r="C10774" s="7" t="n">
        <v>14</v>
      </c>
      <c r="D10774" s="7" t="n">
        <v>17</v>
      </c>
      <c r="E10774" s="7" t="n">
        <v>60629</v>
      </c>
      <c r="F10774" s="7" t="s">
        <v>862</v>
      </c>
      <c r="G10774" s="7" t="n">
        <v>2</v>
      </c>
      <c r="H10774" s="7" t="n">
        <v>3</v>
      </c>
      <c r="I10774" s="7" t="n">
        <v>17</v>
      </c>
      <c r="J10774" s="7" t="n">
        <v>60630</v>
      </c>
      <c r="K10774" s="7" t="s">
        <v>863</v>
      </c>
      <c r="L10774" s="7" t="n">
        <v>2</v>
      </c>
      <c r="M10774" s="7" t="n">
        <v>3</v>
      </c>
      <c r="N10774" s="7" t="n">
        <v>17</v>
      </c>
      <c r="O10774" s="7" t="n">
        <v>60631</v>
      </c>
      <c r="P10774" s="7" t="s">
        <v>864</v>
      </c>
      <c r="Q10774" s="7" t="n">
        <v>2</v>
      </c>
      <c r="R10774" s="7" t="n">
        <v>3</v>
      </c>
      <c r="S10774" s="7" t="n">
        <v>17</v>
      </c>
      <c r="T10774" s="7" t="n">
        <v>60632</v>
      </c>
      <c r="U10774" s="7" t="s">
        <v>865</v>
      </c>
      <c r="V10774" s="7" t="n">
        <v>2</v>
      </c>
      <c r="W10774" s="7" t="n">
        <v>0</v>
      </c>
    </row>
    <row r="10775" spans="1:13">
      <c r="A10775" t="s">
        <v>4</v>
      </c>
      <c r="B10775" s="4" t="s">
        <v>5</v>
      </c>
    </row>
    <row r="10776" spans="1:13">
      <c r="A10776" t="n">
        <v>109045</v>
      </c>
      <c r="B10776" s="40" t="n">
        <v>28</v>
      </c>
    </row>
    <row r="10777" spans="1:13">
      <c r="A10777" t="s">
        <v>4</v>
      </c>
      <c r="B10777" s="4" t="s">
        <v>5</v>
      </c>
      <c r="C10777" s="4" t="s">
        <v>7</v>
      </c>
      <c r="D10777" s="4" t="s">
        <v>11</v>
      </c>
      <c r="E10777" s="4" t="s">
        <v>8</v>
      </c>
    </row>
    <row r="10778" spans="1:13">
      <c r="A10778" t="n">
        <v>109046</v>
      </c>
      <c r="B10778" s="38" t="n">
        <v>51</v>
      </c>
      <c r="C10778" s="7" t="n">
        <v>4</v>
      </c>
      <c r="D10778" s="7" t="n">
        <v>0</v>
      </c>
      <c r="E10778" s="7" t="s">
        <v>121</v>
      </c>
    </row>
    <row r="10779" spans="1:13">
      <c r="A10779" t="s">
        <v>4</v>
      </c>
      <c r="B10779" s="4" t="s">
        <v>5</v>
      </c>
      <c r="C10779" s="4" t="s">
        <v>11</v>
      </c>
    </row>
    <row r="10780" spans="1:13">
      <c r="A10780" t="n">
        <v>109060</v>
      </c>
      <c r="B10780" s="24" t="n">
        <v>16</v>
      </c>
      <c r="C10780" s="7" t="n">
        <v>0</v>
      </c>
    </row>
    <row r="10781" spans="1:13">
      <c r="A10781" t="s">
        <v>4</v>
      </c>
      <c r="B10781" s="4" t="s">
        <v>5</v>
      </c>
      <c r="C10781" s="4" t="s">
        <v>11</v>
      </c>
      <c r="D10781" s="4" t="s">
        <v>7</v>
      </c>
      <c r="E10781" s="4" t="s">
        <v>14</v>
      </c>
      <c r="F10781" s="4" t="s">
        <v>79</v>
      </c>
      <c r="G10781" s="4" t="s">
        <v>7</v>
      </c>
      <c r="H10781" s="4" t="s">
        <v>7</v>
      </c>
    </row>
    <row r="10782" spans="1:13">
      <c r="A10782" t="n">
        <v>109063</v>
      </c>
      <c r="B10782" s="39" t="n">
        <v>26</v>
      </c>
      <c r="C10782" s="7" t="n">
        <v>0</v>
      </c>
      <c r="D10782" s="7" t="n">
        <v>17</v>
      </c>
      <c r="E10782" s="7" t="n">
        <v>60291</v>
      </c>
      <c r="F10782" s="7" t="s">
        <v>452</v>
      </c>
      <c r="G10782" s="7" t="n">
        <v>2</v>
      </c>
      <c r="H10782" s="7" t="n">
        <v>0</v>
      </c>
    </row>
    <row r="10783" spans="1:13">
      <c r="A10783" t="s">
        <v>4</v>
      </c>
      <c r="B10783" s="4" t="s">
        <v>5</v>
      </c>
    </row>
    <row r="10784" spans="1:13">
      <c r="A10784" t="n">
        <v>109080</v>
      </c>
      <c r="B10784" s="40" t="n">
        <v>28</v>
      </c>
    </row>
    <row r="10785" spans="1:23">
      <c r="A10785" t="s">
        <v>4</v>
      </c>
      <c r="B10785" s="4" t="s">
        <v>5</v>
      </c>
      <c r="C10785" s="4" t="s">
        <v>11</v>
      </c>
      <c r="D10785" s="4" t="s">
        <v>7</v>
      </c>
    </row>
    <row r="10786" spans="1:23">
      <c r="A10786" t="n">
        <v>109081</v>
      </c>
      <c r="B10786" s="44" t="n">
        <v>89</v>
      </c>
      <c r="C10786" s="7" t="n">
        <v>65533</v>
      </c>
      <c r="D10786" s="7" t="n">
        <v>1</v>
      </c>
    </row>
    <row r="10787" spans="1:23">
      <c r="A10787" t="s">
        <v>4</v>
      </c>
      <c r="B10787" s="4" t="s">
        <v>5</v>
      </c>
      <c r="C10787" s="4" t="s">
        <v>7</v>
      </c>
      <c r="D10787" s="4" t="s">
        <v>11</v>
      </c>
      <c r="E10787" s="4" t="s">
        <v>13</v>
      </c>
    </row>
    <row r="10788" spans="1:23">
      <c r="A10788" t="n">
        <v>109085</v>
      </c>
      <c r="B10788" s="17" t="n">
        <v>58</v>
      </c>
      <c r="C10788" s="7" t="n">
        <v>101</v>
      </c>
      <c r="D10788" s="7" t="n">
        <v>500</v>
      </c>
      <c r="E10788" s="7" t="n">
        <v>1</v>
      </c>
    </row>
    <row r="10789" spans="1:23">
      <c r="A10789" t="s">
        <v>4</v>
      </c>
      <c r="B10789" s="4" t="s">
        <v>5</v>
      </c>
      <c r="C10789" s="4" t="s">
        <v>7</v>
      </c>
      <c r="D10789" s="4" t="s">
        <v>11</v>
      </c>
    </row>
    <row r="10790" spans="1:23">
      <c r="A10790" t="n">
        <v>109093</v>
      </c>
      <c r="B10790" s="17" t="n">
        <v>58</v>
      </c>
      <c r="C10790" s="7" t="n">
        <v>254</v>
      </c>
      <c r="D10790" s="7" t="n">
        <v>0</v>
      </c>
    </row>
    <row r="10791" spans="1:23">
      <c r="A10791" t="s">
        <v>4</v>
      </c>
      <c r="B10791" s="4" t="s">
        <v>5</v>
      </c>
      <c r="C10791" s="4" t="s">
        <v>7</v>
      </c>
    </row>
    <row r="10792" spans="1:23">
      <c r="A10792" t="n">
        <v>109097</v>
      </c>
      <c r="B10792" s="35" t="n">
        <v>45</v>
      </c>
      <c r="C10792" s="7" t="n">
        <v>0</v>
      </c>
    </row>
    <row r="10793" spans="1:23">
      <c r="A10793" t="s">
        <v>4</v>
      </c>
      <c r="B10793" s="4" t="s">
        <v>5</v>
      </c>
      <c r="C10793" s="4" t="s">
        <v>7</v>
      </c>
      <c r="D10793" s="4" t="s">
        <v>7</v>
      </c>
      <c r="E10793" s="4" t="s">
        <v>13</v>
      </c>
      <c r="F10793" s="4" t="s">
        <v>13</v>
      </c>
      <c r="G10793" s="4" t="s">
        <v>13</v>
      </c>
      <c r="H10793" s="4" t="s">
        <v>11</v>
      </c>
    </row>
    <row r="10794" spans="1:23">
      <c r="A10794" t="n">
        <v>109099</v>
      </c>
      <c r="B10794" s="35" t="n">
        <v>45</v>
      </c>
      <c r="C10794" s="7" t="n">
        <v>2</v>
      </c>
      <c r="D10794" s="7" t="n">
        <v>3</v>
      </c>
      <c r="E10794" s="7" t="n">
        <v>-1.76999998092651</v>
      </c>
      <c r="F10794" s="7" t="n">
        <v>0.230000004172325</v>
      </c>
      <c r="G10794" s="7" t="n">
        <v>-10.7700004577637</v>
      </c>
      <c r="H10794" s="7" t="n">
        <v>0</v>
      </c>
    </row>
    <row r="10795" spans="1:23">
      <c r="A10795" t="s">
        <v>4</v>
      </c>
      <c r="B10795" s="4" t="s">
        <v>5</v>
      </c>
      <c r="C10795" s="4" t="s">
        <v>7</v>
      </c>
      <c r="D10795" s="4" t="s">
        <v>7</v>
      </c>
      <c r="E10795" s="4" t="s">
        <v>13</v>
      </c>
      <c r="F10795" s="4" t="s">
        <v>13</v>
      </c>
      <c r="G10795" s="4" t="s">
        <v>13</v>
      </c>
      <c r="H10795" s="4" t="s">
        <v>11</v>
      </c>
      <c r="I10795" s="4" t="s">
        <v>7</v>
      </c>
    </row>
    <row r="10796" spans="1:23">
      <c r="A10796" t="n">
        <v>109116</v>
      </c>
      <c r="B10796" s="35" t="n">
        <v>45</v>
      </c>
      <c r="C10796" s="7" t="n">
        <v>4</v>
      </c>
      <c r="D10796" s="7" t="n">
        <v>3</v>
      </c>
      <c r="E10796" s="7" t="n">
        <v>353.470001220703</v>
      </c>
      <c r="F10796" s="7" t="n">
        <v>178</v>
      </c>
      <c r="G10796" s="7" t="n">
        <v>0</v>
      </c>
      <c r="H10796" s="7" t="n">
        <v>0</v>
      </c>
      <c r="I10796" s="7" t="n">
        <v>0</v>
      </c>
    </row>
    <row r="10797" spans="1:23">
      <c r="A10797" t="s">
        <v>4</v>
      </c>
      <c r="B10797" s="4" t="s">
        <v>5</v>
      </c>
      <c r="C10797" s="4" t="s">
        <v>7</v>
      </c>
      <c r="D10797" s="4" t="s">
        <v>7</v>
      </c>
      <c r="E10797" s="4" t="s">
        <v>13</v>
      </c>
      <c r="F10797" s="4" t="s">
        <v>11</v>
      </c>
    </row>
    <row r="10798" spans="1:23">
      <c r="A10798" t="n">
        <v>109134</v>
      </c>
      <c r="B10798" s="35" t="n">
        <v>45</v>
      </c>
      <c r="C10798" s="7" t="n">
        <v>5</v>
      </c>
      <c r="D10798" s="7" t="n">
        <v>3</v>
      </c>
      <c r="E10798" s="7" t="n">
        <v>1.20000004768372</v>
      </c>
      <c r="F10798" s="7" t="n">
        <v>0</v>
      </c>
    </row>
    <row r="10799" spans="1:23">
      <c r="A10799" t="s">
        <v>4</v>
      </c>
      <c r="B10799" s="4" t="s">
        <v>5</v>
      </c>
      <c r="C10799" s="4" t="s">
        <v>7</v>
      </c>
      <c r="D10799" s="4" t="s">
        <v>7</v>
      </c>
      <c r="E10799" s="4" t="s">
        <v>13</v>
      </c>
      <c r="F10799" s="4" t="s">
        <v>11</v>
      </c>
    </row>
    <row r="10800" spans="1:23">
      <c r="A10800" t="n">
        <v>109143</v>
      </c>
      <c r="B10800" s="35" t="n">
        <v>45</v>
      </c>
      <c r="C10800" s="7" t="n">
        <v>11</v>
      </c>
      <c r="D10800" s="7" t="n">
        <v>3</v>
      </c>
      <c r="E10800" s="7" t="n">
        <v>28.7000007629395</v>
      </c>
      <c r="F10800" s="7" t="n">
        <v>0</v>
      </c>
    </row>
    <row r="10801" spans="1:9">
      <c r="A10801" t="s">
        <v>4</v>
      </c>
      <c r="B10801" s="4" t="s">
        <v>5</v>
      </c>
      <c r="C10801" s="4" t="s">
        <v>7</v>
      </c>
      <c r="D10801" s="4" t="s">
        <v>11</v>
      </c>
    </row>
    <row r="10802" spans="1:9">
      <c r="A10802" t="n">
        <v>109152</v>
      </c>
      <c r="B10802" s="17" t="n">
        <v>58</v>
      </c>
      <c r="C10802" s="7" t="n">
        <v>255</v>
      </c>
      <c r="D10802" s="7" t="n">
        <v>0</v>
      </c>
    </row>
    <row r="10803" spans="1:9">
      <c r="A10803" t="s">
        <v>4</v>
      </c>
      <c r="B10803" s="4" t="s">
        <v>5</v>
      </c>
      <c r="C10803" s="4" t="s">
        <v>11</v>
      </c>
      <c r="D10803" s="4" t="s">
        <v>7</v>
      </c>
      <c r="E10803" s="4" t="s">
        <v>13</v>
      </c>
      <c r="F10803" s="4" t="s">
        <v>11</v>
      </c>
    </row>
    <row r="10804" spans="1:9">
      <c r="A10804" t="n">
        <v>109156</v>
      </c>
      <c r="B10804" s="41" t="n">
        <v>59</v>
      </c>
      <c r="C10804" s="7" t="n">
        <v>0</v>
      </c>
      <c r="D10804" s="7" t="n">
        <v>8</v>
      </c>
      <c r="E10804" s="7" t="n">
        <v>0.150000005960464</v>
      </c>
      <c r="F10804" s="7" t="n">
        <v>0</v>
      </c>
    </row>
    <row r="10805" spans="1:9">
      <c r="A10805" t="s">
        <v>4</v>
      </c>
      <c r="B10805" s="4" t="s">
        <v>5</v>
      </c>
      <c r="C10805" s="4" t="s">
        <v>11</v>
      </c>
    </row>
    <row r="10806" spans="1:9">
      <c r="A10806" t="n">
        <v>109166</v>
      </c>
      <c r="B10806" s="24" t="n">
        <v>16</v>
      </c>
      <c r="C10806" s="7" t="n">
        <v>1500</v>
      </c>
    </row>
    <row r="10807" spans="1:9">
      <c r="A10807" t="s">
        <v>4</v>
      </c>
      <c r="B10807" s="4" t="s">
        <v>5</v>
      </c>
      <c r="C10807" s="4" t="s">
        <v>11</v>
      </c>
      <c r="D10807" s="4" t="s">
        <v>7</v>
      </c>
      <c r="E10807" s="4" t="s">
        <v>13</v>
      </c>
      <c r="F10807" s="4" t="s">
        <v>11</v>
      </c>
    </row>
    <row r="10808" spans="1:9">
      <c r="A10808" t="n">
        <v>109169</v>
      </c>
      <c r="B10808" s="41" t="n">
        <v>59</v>
      </c>
      <c r="C10808" s="7" t="n">
        <v>0</v>
      </c>
      <c r="D10808" s="7" t="n">
        <v>255</v>
      </c>
      <c r="E10808" s="7" t="n">
        <v>0</v>
      </c>
      <c r="F10808" s="7" t="n">
        <v>0</v>
      </c>
    </row>
    <row r="10809" spans="1:9">
      <c r="A10809" t="s">
        <v>4</v>
      </c>
      <c r="B10809" s="4" t="s">
        <v>5</v>
      </c>
      <c r="C10809" s="4" t="s">
        <v>7</v>
      </c>
      <c r="D10809" s="4" t="s">
        <v>11</v>
      </c>
      <c r="E10809" s="4" t="s">
        <v>8</v>
      </c>
    </row>
    <row r="10810" spans="1:9">
      <c r="A10810" t="n">
        <v>109179</v>
      </c>
      <c r="B10810" s="38" t="n">
        <v>51</v>
      </c>
      <c r="C10810" s="7" t="n">
        <v>4</v>
      </c>
      <c r="D10810" s="7" t="n">
        <v>0</v>
      </c>
      <c r="E10810" s="7" t="s">
        <v>453</v>
      </c>
    </row>
    <row r="10811" spans="1:9">
      <c r="A10811" t="s">
        <v>4</v>
      </c>
      <c r="B10811" s="4" t="s">
        <v>5</v>
      </c>
      <c r="C10811" s="4" t="s">
        <v>11</v>
      </c>
    </row>
    <row r="10812" spans="1:9">
      <c r="A10812" t="n">
        <v>109193</v>
      </c>
      <c r="B10812" s="24" t="n">
        <v>16</v>
      </c>
      <c r="C10812" s="7" t="n">
        <v>0</v>
      </c>
    </row>
    <row r="10813" spans="1:9">
      <c r="A10813" t="s">
        <v>4</v>
      </c>
      <c r="B10813" s="4" t="s">
        <v>5</v>
      </c>
      <c r="C10813" s="4" t="s">
        <v>11</v>
      </c>
      <c r="D10813" s="4" t="s">
        <v>7</v>
      </c>
      <c r="E10813" s="4" t="s">
        <v>14</v>
      </c>
      <c r="F10813" s="4" t="s">
        <v>79</v>
      </c>
      <c r="G10813" s="4" t="s">
        <v>7</v>
      </c>
      <c r="H10813" s="4" t="s">
        <v>7</v>
      </c>
    </row>
    <row r="10814" spans="1:9">
      <c r="A10814" t="n">
        <v>109196</v>
      </c>
      <c r="B10814" s="39" t="n">
        <v>26</v>
      </c>
      <c r="C10814" s="7" t="n">
        <v>0</v>
      </c>
      <c r="D10814" s="7" t="n">
        <v>17</v>
      </c>
      <c r="E10814" s="7" t="n">
        <v>60292</v>
      </c>
      <c r="F10814" s="7" t="s">
        <v>454</v>
      </c>
      <c r="G10814" s="7" t="n">
        <v>2</v>
      </c>
      <c r="H10814" s="7" t="n">
        <v>0</v>
      </c>
    </row>
    <row r="10815" spans="1:9">
      <c r="A10815" t="s">
        <v>4</v>
      </c>
      <c r="B10815" s="4" t="s">
        <v>5</v>
      </c>
    </row>
    <row r="10816" spans="1:9">
      <c r="A10816" t="n">
        <v>109216</v>
      </c>
      <c r="B10816" s="40" t="n">
        <v>28</v>
      </c>
    </row>
    <row r="10817" spans="1:8">
      <c r="A10817" t="s">
        <v>4</v>
      </c>
      <c r="B10817" s="4" t="s">
        <v>5</v>
      </c>
      <c r="C10817" s="4" t="s">
        <v>11</v>
      </c>
    </row>
    <row r="10818" spans="1:8">
      <c r="A10818" t="n">
        <v>109217</v>
      </c>
      <c r="B10818" s="24" t="n">
        <v>16</v>
      </c>
      <c r="C10818" s="7" t="n">
        <v>500</v>
      </c>
    </row>
    <row r="10819" spans="1:8">
      <c r="A10819" t="s">
        <v>4</v>
      </c>
      <c r="B10819" s="4" t="s">
        <v>5</v>
      </c>
      <c r="C10819" s="4" t="s">
        <v>7</v>
      </c>
      <c r="D10819" s="4" t="s">
        <v>13</v>
      </c>
      <c r="E10819" s="4" t="s">
        <v>13</v>
      </c>
      <c r="F10819" s="4" t="s">
        <v>13</v>
      </c>
    </row>
    <row r="10820" spans="1:8">
      <c r="A10820" t="n">
        <v>109220</v>
      </c>
      <c r="B10820" s="35" t="n">
        <v>45</v>
      </c>
      <c r="C10820" s="7" t="n">
        <v>9</v>
      </c>
      <c r="D10820" s="7" t="n">
        <v>0.0199999995529652</v>
      </c>
      <c r="E10820" s="7" t="n">
        <v>0.0199999995529652</v>
      </c>
      <c r="F10820" s="7" t="n">
        <v>0.5</v>
      </c>
    </row>
    <row r="10821" spans="1:8">
      <c r="A10821" t="s">
        <v>4</v>
      </c>
      <c r="B10821" s="4" t="s">
        <v>5</v>
      </c>
      <c r="C10821" s="4" t="s">
        <v>7</v>
      </c>
      <c r="D10821" s="4" t="s">
        <v>7</v>
      </c>
      <c r="E10821" s="4" t="s">
        <v>13</v>
      </c>
      <c r="F10821" s="4" t="s">
        <v>11</v>
      </c>
    </row>
    <row r="10822" spans="1:8">
      <c r="A10822" t="n">
        <v>109234</v>
      </c>
      <c r="B10822" s="35" t="n">
        <v>45</v>
      </c>
      <c r="C10822" s="7" t="n">
        <v>5</v>
      </c>
      <c r="D10822" s="7" t="n">
        <v>3</v>
      </c>
      <c r="E10822" s="7" t="n">
        <v>1.39999997615814</v>
      </c>
      <c r="F10822" s="7" t="n">
        <v>500</v>
      </c>
    </row>
    <row r="10823" spans="1:8">
      <c r="A10823" t="s">
        <v>4</v>
      </c>
      <c r="B10823" s="4" t="s">
        <v>5</v>
      </c>
      <c r="C10823" s="4" t="s">
        <v>7</v>
      </c>
      <c r="D10823" s="4" t="s">
        <v>11</v>
      </c>
      <c r="E10823" s="4" t="s">
        <v>8</v>
      </c>
    </row>
    <row r="10824" spans="1:8">
      <c r="A10824" t="n">
        <v>109243</v>
      </c>
      <c r="B10824" s="38" t="n">
        <v>51</v>
      </c>
      <c r="C10824" s="7" t="n">
        <v>4</v>
      </c>
      <c r="D10824" s="7" t="n">
        <v>0</v>
      </c>
      <c r="E10824" s="7" t="s">
        <v>455</v>
      </c>
    </row>
    <row r="10825" spans="1:8">
      <c r="A10825" t="s">
        <v>4</v>
      </c>
      <c r="B10825" s="4" t="s">
        <v>5</v>
      </c>
      <c r="C10825" s="4" t="s">
        <v>11</v>
      </c>
    </row>
    <row r="10826" spans="1:8">
      <c r="A10826" t="n">
        <v>109257</v>
      </c>
      <c r="B10826" s="24" t="n">
        <v>16</v>
      </c>
      <c r="C10826" s="7" t="n">
        <v>0</v>
      </c>
    </row>
    <row r="10827" spans="1:8">
      <c r="A10827" t="s">
        <v>4</v>
      </c>
      <c r="B10827" s="4" t="s">
        <v>5</v>
      </c>
      <c r="C10827" s="4" t="s">
        <v>11</v>
      </c>
      <c r="D10827" s="4" t="s">
        <v>7</v>
      </c>
      <c r="E10827" s="4" t="s">
        <v>14</v>
      </c>
      <c r="F10827" s="4" t="s">
        <v>79</v>
      </c>
      <c r="G10827" s="4" t="s">
        <v>7</v>
      </c>
      <c r="H10827" s="4" t="s">
        <v>7</v>
      </c>
    </row>
    <row r="10828" spans="1:8">
      <c r="A10828" t="n">
        <v>109260</v>
      </c>
      <c r="B10828" s="39" t="n">
        <v>26</v>
      </c>
      <c r="C10828" s="7" t="n">
        <v>0</v>
      </c>
      <c r="D10828" s="7" t="n">
        <v>17</v>
      </c>
      <c r="E10828" s="7" t="n">
        <v>60293</v>
      </c>
      <c r="F10828" s="7" t="s">
        <v>456</v>
      </c>
      <c r="G10828" s="7" t="n">
        <v>2</v>
      </c>
      <c r="H10828" s="7" t="n">
        <v>0</v>
      </c>
    </row>
    <row r="10829" spans="1:8">
      <c r="A10829" t="s">
        <v>4</v>
      </c>
      <c r="B10829" s="4" t="s">
        <v>5</v>
      </c>
    </row>
    <row r="10830" spans="1:8">
      <c r="A10830" t="n">
        <v>109285</v>
      </c>
      <c r="B10830" s="40" t="n">
        <v>28</v>
      </c>
    </row>
    <row r="10831" spans="1:8">
      <c r="A10831" t="s">
        <v>4</v>
      </c>
      <c r="B10831" s="4" t="s">
        <v>5</v>
      </c>
      <c r="C10831" s="4" t="s">
        <v>11</v>
      </c>
      <c r="D10831" s="4" t="s">
        <v>7</v>
      </c>
    </row>
    <row r="10832" spans="1:8">
      <c r="A10832" t="n">
        <v>109286</v>
      </c>
      <c r="B10832" s="44" t="n">
        <v>89</v>
      </c>
      <c r="C10832" s="7" t="n">
        <v>65533</v>
      </c>
      <c r="D10832" s="7" t="n">
        <v>1</v>
      </c>
    </row>
    <row r="10833" spans="1:8">
      <c r="A10833" t="s">
        <v>4</v>
      </c>
      <c r="B10833" s="4" t="s">
        <v>5</v>
      </c>
      <c r="C10833" s="4" t="s">
        <v>7</v>
      </c>
      <c r="D10833" s="4" t="s">
        <v>11</v>
      </c>
      <c r="E10833" s="4" t="s">
        <v>11</v>
      </c>
      <c r="F10833" s="4" t="s">
        <v>7</v>
      </c>
    </row>
    <row r="10834" spans="1:8">
      <c r="A10834" t="n">
        <v>109290</v>
      </c>
      <c r="B10834" s="43" t="n">
        <v>25</v>
      </c>
      <c r="C10834" s="7" t="n">
        <v>1</v>
      </c>
      <c r="D10834" s="7" t="n">
        <v>60</v>
      </c>
      <c r="E10834" s="7" t="n">
        <v>640</v>
      </c>
      <c r="F10834" s="7" t="n">
        <v>1</v>
      </c>
    </row>
    <row r="10835" spans="1:8">
      <c r="A10835" t="s">
        <v>4</v>
      </c>
      <c r="B10835" s="4" t="s">
        <v>5</v>
      </c>
      <c r="C10835" s="4" t="s">
        <v>7</v>
      </c>
      <c r="D10835" s="4" t="s">
        <v>11</v>
      </c>
      <c r="E10835" s="4" t="s">
        <v>8</v>
      </c>
    </row>
    <row r="10836" spans="1:8">
      <c r="A10836" t="n">
        <v>109297</v>
      </c>
      <c r="B10836" s="38" t="n">
        <v>51</v>
      </c>
      <c r="C10836" s="7" t="n">
        <v>4</v>
      </c>
      <c r="D10836" s="7" t="n">
        <v>14</v>
      </c>
      <c r="E10836" s="7" t="s">
        <v>290</v>
      </c>
    </row>
    <row r="10837" spans="1:8">
      <c r="A10837" t="s">
        <v>4</v>
      </c>
      <c r="B10837" s="4" t="s">
        <v>5</v>
      </c>
      <c r="C10837" s="4" t="s">
        <v>11</v>
      </c>
    </row>
    <row r="10838" spans="1:8">
      <c r="A10838" t="n">
        <v>109311</v>
      </c>
      <c r="B10838" s="24" t="n">
        <v>16</v>
      </c>
      <c r="C10838" s="7" t="n">
        <v>0</v>
      </c>
    </row>
    <row r="10839" spans="1:8">
      <c r="A10839" t="s">
        <v>4</v>
      </c>
      <c r="B10839" s="4" t="s">
        <v>5</v>
      </c>
      <c r="C10839" s="4" t="s">
        <v>11</v>
      </c>
      <c r="D10839" s="4" t="s">
        <v>7</v>
      </c>
      <c r="E10839" s="4" t="s">
        <v>14</v>
      </c>
      <c r="F10839" s="4" t="s">
        <v>79</v>
      </c>
      <c r="G10839" s="4" t="s">
        <v>7</v>
      </c>
      <c r="H10839" s="4" t="s">
        <v>7</v>
      </c>
      <c r="I10839" s="4" t="s">
        <v>7</v>
      </c>
      <c r="J10839" s="4" t="s">
        <v>14</v>
      </c>
      <c r="K10839" s="4" t="s">
        <v>79</v>
      </c>
      <c r="L10839" s="4" t="s">
        <v>7</v>
      </c>
      <c r="M10839" s="4" t="s">
        <v>7</v>
      </c>
    </row>
    <row r="10840" spans="1:8">
      <c r="A10840" t="n">
        <v>109314</v>
      </c>
      <c r="B10840" s="39" t="n">
        <v>26</v>
      </c>
      <c r="C10840" s="7" t="n">
        <v>14</v>
      </c>
      <c r="D10840" s="7" t="n">
        <v>17</v>
      </c>
      <c r="E10840" s="7" t="n">
        <v>60633</v>
      </c>
      <c r="F10840" s="7" t="s">
        <v>866</v>
      </c>
      <c r="G10840" s="7" t="n">
        <v>2</v>
      </c>
      <c r="H10840" s="7" t="n">
        <v>3</v>
      </c>
      <c r="I10840" s="7" t="n">
        <v>17</v>
      </c>
      <c r="J10840" s="7" t="n">
        <v>60634</v>
      </c>
      <c r="K10840" s="7" t="s">
        <v>867</v>
      </c>
      <c r="L10840" s="7" t="n">
        <v>2</v>
      </c>
      <c r="M10840" s="7" t="n">
        <v>0</v>
      </c>
    </row>
    <row r="10841" spans="1:8">
      <c r="A10841" t="s">
        <v>4</v>
      </c>
      <c r="B10841" s="4" t="s">
        <v>5</v>
      </c>
    </row>
    <row r="10842" spans="1:8">
      <c r="A10842" t="n">
        <v>109441</v>
      </c>
      <c r="B10842" s="40" t="n">
        <v>28</v>
      </c>
    </row>
    <row r="10843" spans="1:8">
      <c r="A10843" t="s">
        <v>4</v>
      </c>
      <c r="B10843" s="4" t="s">
        <v>5</v>
      </c>
      <c r="C10843" s="4" t="s">
        <v>7</v>
      </c>
      <c r="D10843" s="4" t="s">
        <v>11</v>
      </c>
      <c r="E10843" s="4" t="s">
        <v>11</v>
      </c>
      <c r="F10843" s="4" t="s">
        <v>7</v>
      </c>
    </row>
    <row r="10844" spans="1:8">
      <c r="A10844" t="n">
        <v>109442</v>
      </c>
      <c r="B10844" s="43" t="n">
        <v>25</v>
      </c>
      <c r="C10844" s="7" t="n">
        <v>1</v>
      </c>
      <c r="D10844" s="7" t="n">
        <v>65535</v>
      </c>
      <c r="E10844" s="7" t="n">
        <v>65535</v>
      </c>
      <c r="F10844" s="7" t="n">
        <v>0</v>
      </c>
    </row>
    <row r="10845" spans="1:8">
      <c r="A10845" t="s">
        <v>4</v>
      </c>
      <c r="B10845" s="4" t="s">
        <v>5</v>
      </c>
      <c r="C10845" s="4" t="s">
        <v>7</v>
      </c>
      <c r="D10845" s="4" t="s">
        <v>11</v>
      </c>
      <c r="E10845" s="4" t="s">
        <v>8</v>
      </c>
    </row>
    <row r="10846" spans="1:8">
      <c r="A10846" t="n">
        <v>109449</v>
      </c>
      <c r="B10846" s="38" t="n">
        <v>51</v>
      </c>
      <c r="C10846" s="7" t="n">
        <v>4</v>
      </c>
      <c r="D10846" s="7" t="n">
        <v>0</v>
      </c>
      <c r="E10846" s="7" t="s">
        <v>446</v>
      </c>
    </row>
    <row r="10847" spans="1:8">
      <c r="A10847" t="s">
        <v>4</v>
      </c>
      <c r="B10847" s="4" t="s">
        <v>5</v>
      </c>
      <c r="C10847" s="4" t="s">
        <v>11</v>
      </c>
    </row>
    <row r="10848" spans="1:8">
      <c r="A10848" t="n">
        <v>109462</v>
      </c>
      <c r="B10848" s="24" t="n">
        <v>16</v>
      </c>
      <c r="C10848" s="7" t="n">
        <v>0</v>
      </c>
    </row>
    <row r="10849" spans="1:13">
      <c r="A10849" t="s">
        <v>4</v>
      </c>
      <c r="B10849" s="4" t="s">
        <v>5</v>
      </c>
      <c r="C10849" s="4" t="s">
        <v>11</v>
      </c>
      <c r="D10849" s="4" t="s">
        <v>7</v>
      </c>
      <c r="E10849" s="4" t="s">
        <v>14</v>
      </c>
      <c r="F10849" s="4" t="s">
        <v>79</v>
      </c>
      <c r="G10849" s="4" t="s">
        <v>7</v>
      </c>
      <c r="H10849" s="4" t="s">
        <v>7</v>
      </c>
      <c r="I10849" s="4" t="s">
        <v>7</v>
      </c>
      <c r="J10849" s="4" t="s">
        <v>14</v>
      </c>
      <c r="K10849" s="4" t="s">
        <v>79</v>
      </c>
      <c r="L10849" s="4" t="s">
        <v>7</v>
      </c>
      <c r="M10849" s="4" t="s">
        <v>7</v>
      </c>
      <c r="N10849" s="4" t="s">
        <v>7</v>
      </c>
      <c r="O10849" s="4" t="s">
        <v>14</v>
      </c>
      <c r="P10849" s="4" t="s">
        <v>79</v>
      </c>
      <c r="Q10849" s="4" t="s">
        <v>7</v>
      </c>
      <c r="R10849" s="4" t="s">
        <v>7</v>
      </c>
      <c r="S10849" s="4" t="s">
        <v>7</v>
      </c>
      <c r="T10849" s="4" t="s">
        <v>14</v>
      </c>
      <c r="U10849" s="4" t="s">
        <v>79</v>
      </c>
      <c r="V10849" s="4" t="s">
        <v>7</v>
      </c>
      <c r="W10849" s="4" t="s">
        <v>7</v>
      </c>
      <c r="X10849" s="4" t="s">
        <v>7</v>
      </c>
      <c r="Y10849" s="4" t="s">
        <v>14</v>
      </c>
      <c r="Z10849" s="4" t="s">
        <v>79</v>
      </c>
      <c r="AA10849" s="4" t="s">
        <v>7</v>
      </c>
      <c r="AB10849" s="4" t="s">
        <v>7</v>
      </c>
    </row>
    <row r="10850" spans="1:13">
      <c r="A10850" t="n">
        <v>109465</v>
      </c>
      <c r="B10850" s="39" t="n">
        <v>26</v>
      </c>
      <c r="C10850" s="7" t="n">
        <v>0</v>
      </c>
      <c r="D10850" s="7" t="n">
        <v>17</v>
      </c>
      <c r="E10850" s="7" t="n">
        <v>60297</v>
      </c>
      <c r="F10850" s="7" t="s">
        <v>786</v>
      </c>
      <c r="G10850" s="7" t="n">
        <v>2</v>
      </c>
      <c r="H10850" s="7" t="n">
        <v>3</v>
      </c>
      <c r="I10850" s="7" t="n">
        <v>17</v>
      </c>
      <c r="J10850" s="7" t="n">
        <v>60298</v>
      </c>
      <c r="K10850" s="7" t="s">
        <v>461</v>
      </c>
      <c r="L10850" s="7" t="n">
        <v>2</v>
      </c>
      <c r="M10850" s="7" t="n">
        <v>3</v>
      </c>
      <c r="N10850" s="7" t="n">
        <v>17</v>
      </c>
      <c r="O10850" s="7" t="n">
        <v>60299</v>
      </c>
      <c r="P10850" s="7" t="s">
        <v>462</v>
      </c>
      <c r="Q10850" s="7" t="n">
        <v>2</v>
      </c>
      <c r="R10850" s="7" t="n">
        <v>3</v>
      </c>
      <c r="S10850" s="7" t="n">
        <v>17</v>
      </c>
      <c r="T10850" s="7" t="n">
        <v>60300</v>
      </c>
      <c r="U10850" s="7" t="s">
        <v>463</v>
      </c>
      <c r="V10850" s="7" t="n">
        <v>2</v>
      </c>
      <c r="W10850" s="7" t="n">
        <v>3</v>
      </c>
      <c r="X10850" s="7" t="n">
        <v>17</v>
      </c>
      <c r="Y10850" s="7" t="n">
        <v>60301</v>
      </c>
      <c r="Z10850" s="7" t="s">
        <v>464</v>
      </c>
      <c r="AA10850" s="7" t="n">
        <v>2</v>
      </c>
      <c r="AB10850" s="7" t="n">
        <v>0</v>
      </c>
    </row>
    <row r="10851" spans="1:13">
      <c r="A10851" t="s">
        <v>4</v>
      </c>
      <c r="B10851" s="4" t="s">
        <v>5</v>
      </c>
    </row>
    <row r="10852" spans="1:13">
      <c r="A10852" t="n">
        <v>109859</v>
      </c>
      <c r="B10852" s="40" t="n">
        <v>28</v>
      </c>
    </row>
    <row r="10853" spans="1:13">
      <c r="A10853" t="s">
        <v>4</v>
      </c>
      <c r="B10853" s="4" t="s">
        <v>5</v>
      </c>
      <c r="C10853" s="4" t="s">
        <v>11</v>
      </c>
      <c r="D10853" s="4" t="s">
        <v>7</v>
      </c>
    </row>
    <row r="10854" spans="1:13">
      <c r="A10854" t="n">
        <v>109860</v>
      </c>
      <c r="B10854" s="44" t="n">
        <v>89</v>
      </c>
      <c r="C10854" s="7" t="n">
        <v>65533</v>
      </c>
      <c r="D10854" s="7" t="n">
        <v>1</v>
      </c>
    </row>
    <row r="10855" spans="1:13">
      <c r="A10855" t="s">
        <v>4</v>
      </c>
      <c r="B10855" s="4" t="s">
        <v>5</v>
      </c>
      <c r="C10855" s="4" t="s">
        <v>7</v>
      </c>
      <c r="D10855" s="4" t="s">
        <v>11</v>
      </c>
      <c r="E10855" s="4" t="s">
        <v>13</v>
      </c>
    </row>
    <row r="10856" spans="1:13">
      <c r="A10856" t="n">
        <v>109864</v>
      </c>
      <c r="B10856" s="17" t="n">
        <v>58</v>
      </c>
      <c r="C10856" s="7" t="n">
        <v>101</v>
      </c>
      <c r="D10856" s="7" t="n">
        <v>300</v>
      </c>
      <c r="E10856" s="7" t="n">
        <v>1</v>
      </c>
    </row>
    <row r="10857" spans="1:13">
      <c r="A10857" t="s">
        <v>4</v>
      </c>
      <c r="B10857" s="4" t="s">
        <v>5</v>
      </c>
      <c r="C10857" s="4" t="s">
        <v>7</v>
      </c>
      <c r="D10857" s="4" t="s">
        <v>11</v>
      </c>
    </row>
    <row r="10858" spans="1:13">
      <c r="A10858" t="n">
        <v>109872</v>
      </c>
      <c r="B10858" s="17" t="n">
        <v>58</v>
      </c>
      <c r="C10858" s="7" t="n">
        <v>254</v>
      </c>
      <c r="D10858" s="7" t="n">
        <v>0</v>
      </c>
    </row>
    <row r="10859" spans="1:13">
      <c r="A10859" t="s">
        <v>4</v>
      </c>
      <c r="B10859" s="4" t="s">
        <v>5</v>
      </c>
      <c r="C10859" s="4" t="s">
        <v>7</v>
      </c>
      <c r="D10859" s="4" t="s">
        <v>7</v>
      </c>
      <c r="E10859" s="4" t="s">
        <v>13</v>
      </c>
      <c r="F10859" s="4" t="s">
        <v>13</v>
      </c>
      <c r="G10859" s="4" t="s">
        <v>13</v>
      </c>
      <c r="H10859" s="4" t="s">
        <v>11</v>
      </c>
    </row>
    <row r="10860" spans="1:13">
      <c r="A10860" t="n">
        <v>109876</v>
      </c>
      <c r="B10860" s="35" t="n">
        <v>45</v>
      </c>
      <c r="C10860" s="7" t="n">
        <v>2</v>
      </c>
      <c r="D10860" s="7" t="n">
        <v>3</v>
      </c>
      <c r="E10860" s="7" t="n">
        <v>-1.08000004291534</v>
      </c>
      <c r="F10860" s="7" t="n">
        <v>0.189999997615814</v>
      </c>
      <c r="G10860" s="7" t="n">
        <v>-11.1800003051758</v>
      </c>
      <c r="H10860" s="7" t="n">
        <v>0</v>
      </c>
    </row>
    <row r="10861" spans="1:13">
      <c r="A10861" t="s">
        <v>4</v>
      </c>
      <c r="B10861" s="4" t="s">
        <v>5</v>
      </c>
      <c r="C10861" s="4" t="s">
        <v>7</v>
      </c>
      <c r="D10861" s="4" t="s">
        <v>7</v>
      </c>
      <c r="E10861" s="4" t="s">
        <v>13</v>
      </c>
      <c r="F10861" s="4" t="s">
        <v>13</v>
      </c>
      <c r="G10861" s="4" t="s">
        <v>13</v>
      </c>
      <c r="H10861" s="4" t="s">
        <v>11</v>
      </c>
      <c r="I10861" s="4" t="s">
        <v>7</v>
      </c>
    </row>
    <row r="10862" spans="1:13">
      <c r="A10862" t="n">
        <v>109893</v>
      </c>
      <c r="B10862" s="35" t="n">
        <v>45</v>
      </c>
      <c r="C10862" s="7" t="n">
        <v>4</v>
      </c>
      <c r="D10862" s="7" t="n">
        <v>3</v>
      </c>
      <c r="E10862" s="7" t="n">
        <v>9.06999969482422</v>
      </c>
      <c r="F10862" s="7" t="n">
        <v>228.669998168945</v>
      </c>
      <c r="G10862" s="7" t="n">
        <v>-5</v>
      </c>
      <c r="H10862" s="7" t="n">
        <v>0</v>
      </c>
      <c r="I10862" s="7" t="n">
        <v>0</v>
      </c>
    </row>
    <row r="10863" spans="1:13">
      <c r="A10863" t="s">
        <v>4</v>
      </c>
      <c r="B10863" s="4" t="s">
        <v>5</v>
      </c>
      <c r="C10863" s="4" t="s">
        <v>7</v>
      </c>
      <c r="D10863" s="4" t="s">
        <v>7</v>
      </c>
      <c r="E10863" s="4" t="s">
        <v>13</v>
      </c>
      <c r="F10863" s="4" t="s">
        <v>11</v>
      </c>
    </row>
    <row r="10864" spans="1:13">
      <c r="A10864" t="n">
        <v>109911</v>
      </c>
      <c r="B10864" s="35" t="n">
        <v>45</v>
      </c>
      <c r="C10864" s="7" t="n">
        <v>5</v>
      </c>
      <c r="D10864" s="7" t="n">
        <v>3</v>
      </c>
      <c r="E10864" s="7" t="n">
        <v>1.20000004768372</v>
      </c>
      <c r="F10864" s="7" t="n">
        <v>0</v>
      </c>
    </row>
    <row r="10865" spans="1:28">
      <c r="A10865" t="s">
        <v>4</v>
      </c>
      <c r="B10865" s="4" t="s">
        <v>5</v>
      </c>
      <c r="C10865" s="4" t="s">
        <v>7</v>
      </c>
      <c r="D10865" s="4" t="s">
        <v>7</v>
      </c>
      <c r="E10865" s="4" t="s">
        <v>13</v>
      </c>
      <c r="F10865" s="4" t="s">
        <v>11</v>
      </c>
    </row>
    <row r="10866" spans="1:28">
      <c r="A10866" t="n">
        <v>109920</v>
      </c>
      <c r="B10866" s="35" t="n">
        <v>45</v>
      </c>
      <c r="C10866" s="7" t="n">
        <v>11</v>
      </c>
      <c r="D10866" s="7" t="n">
        <v>3</v>
      </c>
      <c r="E10866" s="7" t="n">
        <v>28.7000007629395</v>
      </c>
      <c r="F10866" s="7" t="n">
        <v>0</v>
      </c>
    </row>
    <row r="10867" spans="1:28">
      <c r="A10867" t="s">
        <v>4</v>
      </c>
      <c r="B10867" s="4" t="s">
        <v>5</v>
      </c>
      <c r="C10867" s="4" t="s">
        <v>7</v>
      </c>
      <c r="D10867" s="4" t="s">
        <v>7</v>
      </c>
      <c r="E10867" s="4" t="s">
        <v>13</v>
      </c>
      <c r="F10867" s="4" t="s">
        <v>13</v>
      </c>
      <c r="G10867" s="4" t="s">
        <v>13</v>
      </c>
      <c r="H10867" s="4" t="s">
        <v>11</v>
      </c>
      <c r="I10867" s="4" t="s">
        <v>7</v>
      </c>
    </row>
    <row r="10868" spans="1:28">
      <c r="A10868" t="n">
        <v>109929</v>
      </c>
      <c r="B10868" s="35" t="n">
        <v>45</v>
      </c>
      <c r="C10868" s="7" t="n">
        <v>4</v>
      </c>
      <c r="D10868" s="7" t="n">
        <v>3</v>
      </c>
      <c r="E10868" s="7" t="n">
        <v>3.75</v>
      </c>
      <c r="F10868" s="7" t="n">
        <v>239.429992675781</v>
      </c>
      <c r="G10868" s="7" t="n">
        <v>-5</v>
      </c>
      <c r="H10868" s="7" t="n">
        <v>20000</v>
      </c>
      <c r="I10868" s="7" t="n">
        <v>1</v>
      </c>
    </row>
    <row r="10869" spans="1:28">
      <c r="A10869" t="s">
        <v>4</v>
      </c>
      <c r="B10869" s="4" t="s">
        <v>5</v>
      </c>
      <c r="C10869" s="4" t="s">
        <v>7</v>
      </c>
      <c r="D10869" s="4" t="s">
        <v>11</v>
      </c>
      <c r="E10869" s="4" t="s">
        <v>8</v>
      </c>
      <c r="F10869" s="4" t="s">
        <v>8</v>
      </c>
      <c r="G10869" s="4" t="s">
        <v>8</v>
      </c>
      <c r="H10869" s="4" t="s">
        <v>8</v>
      </c>
    </row>
    <row r="10870" spans="1:28">
      <c r="A10870" t="n">
        <v>109947</v>
      </c>
      <c r="B10870" s="38" t="n">
        <v>51</v>
      </c>
      <c r="C10870" s="7" t="n">
        <v>3</v>
      </c>
      <c r="D10870" s="7" t="n">
        <v>14</v>
      </c>
      <c r="E10870" s="7" t="s">
        <v>183</v>
      </c>
      <c r="F10870" s="7" t="s">
        <v>276</v>
      </c>
      <c r="G10870" s="7" t="s">
        <v>86</v>
      </c>
      <c r="H10870" s="7" t="s">
        <v>87</v>
      </c>
    </row>
    <row r="10871" spans="1:28">
      <c r="A10871" t="s">
        <v>4</v>
      </c>
      <c r="B10871" s="4" t="s">
        <v>5</v>
      </c>
      <c r="C10871" s="4" t="s">
        <v>7</v>
      </c>
      <c r="D10871" s="4" t="s">
        <v>11</v>
      </c>
    </row>
    <row r="10872" spans="1:28">
      <c r="A10872" t="n">
        <v>109960</v>
      </c>
      <c r="B10872" s="17" t="n">
        <v>58</v>
      </c>
      <c r="C10872" s="7" t="n">
        <v>255</v>
      </c>
      <c r="D10872" s="7" t="n">
        <v>0</v>
      </c>
    </row>
    <row r="10873" spans="1:28">
      <c r="A10873" t="s">
        <v>4</v>
      </c>
      <c r="B10873" s="4" t="s">
        <v>5</v>
      </c>
      <c r="C10873" s="4" t="s">
        <v>7</v>
      </c>
      <c r="D10873" s="4" t="s">
        <v>11</v>
      </c>
      <c r="E10873" s="4" t="s">
        <v>8</v>
      </c>
    </row>
    <row r="10874" spans="1:28">
      <c r="A10874" t="n">
        <v>109964</v>
      </c>
      <c r="B10874" s="38" t="n">
        <v>51</v>
      </c>
      <c r="C10874" s="7" t="n">
        <v>4</v>
      </c>
      <c r="D10874" s="7" t="n">
        <v>14</v>
      </c>
      <c r="E10874" s="7" t="s">
        <v>505</v>
      </c>
    </row>
    <row r="10875" spans="1:28">
      <c r="A10875" t="s">
        <v>4</v>
      </c>
      <c r="B10875" s="4" t="s">
        <v>5</v>
      </c>
      <c r="C10875" s="4" t="s">
        <v>11</v>
      </c>
    </row>
    <row r="10876" spans="1:28">
      <c r="A10876" t="n">
        <v>109977</v>
      </c>
      <c r="B10876" s="24" t="n">
        <v>16</v>
      </c>
      <c r="C10876" s="7" t="n">
        <v>0</v>
      </c>
    </row>
    <row r="10877" spans="1:28">
      <c r="A10877" t="s">
        <v>4</v>
      </c>
      <c r="B10877" s="4" t="s">
        <v>5</v>
      </c>
      <c r="C10877" s="4" t="s">
        <v>11</v>
      </c>
      <c r="D10877" s="4" t="s">
        <v>7</v>
      </c>
      <c r="E10877" s="4" t="s">
        <v>14</v>
      </c>
      <c r="F10877" s="4" t="s">
        <v>79</v>
      </c>
      <c r="G10877" s="4" t="s">
        <v>7</v>
      </c>
      <c r="H10877" s="4" t="s">
        <v>7</v>
      </c>
      <c r="I10877" s="4" t="s">
        <v>7</v>
      </c>
      <c r="J10877" s="4" t="s">
        <v>14</v>
      </c>
      <c r="K10877" s="4" t="s">
        <v>79</v>
      </c>
      <c r="L10877" s="4" t="s">
        <v>7</v>
      </c>
      <c r="M10877" s="4" t="s">
        <v>7</v>
      </c>
      <c r="N10877" s="4" t="s">
        <v>7</v>
      </c>
      <c r="O10877" s="4" t="s">
        <v>14</v>
      </c>
      <c r="P10877" s="4" t="s">
        <v>79</v>
      </c>
      <c r="Q10877" s="4" t="s">
        <v>7</v>
      </c>
      <c r="R10877" s="4" t="s">
        <v>7</v>
      </c>
      <c r="S10877" s="4" t="s">
        <v>7</v>
      </c>
      <c r="T10877" s="4" t="s">
        <v>14</v>
      </c>
      <c r="U10877" s="4" t="s">
        <v>79</v>
      </c>
      <c r="V10877" s="4" t="s">
        <v>7</v>
      </c>
      <c r="W10877" s="4" t="s">
        <v>7</v>
      </c>
    </row>
    <row r="10878" spans="1:28">
      <c r="A10878" t="n">
        <v>109980</v>
      </c>
      <c r="B10878" s="39" t="n">
        <v>26</v>
      </c>
      <c r="C10878" s="7" t="n">
        <v>14</v>
      </c>
      <c r="D10878" s="7" t="n">
        <v>17</v>
      </c>
      <c r="E10878" s="7" t="n">
        <v>60635</v>
      </c>
      <c r="F10878" s="7" t="s">
        <v>868</v>
      </c>
      <c r="G10878" s="7" t="n">
        <v>2</v>
      </c>
      <c r="H10878" s="7" t="n">
        <v>3</v>
      </c>
      <c r="I10878" s="7" t="n">
        <v>17</v>
      </c>
      <c r="J10878" s="7" t="n">
        <v>60636</v>
      </c>
      <c r="K10878" s="7" t="s">
        <v>869</v>
      </c>
      <c r="L10878" s="7" t="n">
        <v>2</v>
      </c>
      <c r="M10878" s="7" t="n">
        <v>3</v>
      </c>
      <c r="N10878" s="7" t="n">
        <v>17</v>
      </c>
      <c r="O10878" s="7" t="n">
        <v>60637</v>
      </c>
      <c r="P10878" s="7" t="s">
        <v>870</v>
      </c>
      <c r="Q10878" s="7" t="n">
        <v>2</v>
      </c>
      <c r="R10878" s="7" t="n">
        <v>3</v>
      </c>
      <c r="S10878" s="7" t="n">
        <v>17</v>
      </c>
      <c r="T10878" s="7" t="n">
        <v>60638</v>
      </c>
      <c r="U10878" s="7" t="s">
        <v>871</v>
      </c>
      <c r="V10878" s="7" t="n">
        <v>2</v>
      </c>
      <c r="W10878" s="7" t="n">
        <v>0</v>
      </c>
    </row>
    <row r="10879" spans="1:28">
      <c r="A10879" t="s">
        <v>4</v>
      </c>
      <c r="B10879" s="4" t="s">
        <v>5</v>
      </c>
    </row>
    <row r="10880" spans="1:28">
      <c r="A10880" t="n">
        <v>110286</v>
      </c>
      <c r="B10880" s="40" t="n">
        <v>28</v>
      </c>
    </row>
    <row r="10881" spans="1:23">
      <c r="A10881" t="s">
        <v>4</v>
      </c>
      <c r="B10881" s="4" t="s">
        <v>5</v>
      </c>
      <c r="C10881" s="4" t="s">
        <v>7</v>
      </c>
      <c r="D10881" s="4" t="s">
        <v>11</v>
      </c>
      <c r="E10881" s="4" t="s">
        <v>11</v>
      </c>
      <c r="F10881" s="4" t="s">
        <v>7</v>
      </c>
    </row>
    <row r="10882" spans="1:23">
      <c r="A10882" t="n">
        <v>110287</v>
      </c>
      <c r="B10882" s="43" t="n">
        <v>25</v>
      </c>
      <c r="C10882" s="7" t="n">
        <v>1</v>
      </c>
      <c r="D10882" s="7" t="n">
        <v>60</v>
      </c>
      <c r="E10882" s="7" t="n">
        <v>640</v>
      </c>
      <c r="F10882" s="7" t="n">
        <v>2</v>
      </c>
    </row>
    <row r="10883" spans="1:23">
      <c r="A10883" t="s">
        <v>4</v>
      </c>
      <c r="B10883" s="4" t="s">
        <v>5</v>
      </c>
      <c r="C10883" s="4" t="s">
        <v>7</v>
      </c>
      <c r="D10883" s="4" t="s">
        <v>11</v>
      </c>
      <c r="E10883" s="4" t="s">
        <v>8</v>
      </c>
    </row>
    <row r="10884" spans="1:23">
      <c r="A10884" t="n">
        <v>110294</v>
      </c>
      <c r="B10884" s="38" t="n">
        <v>51</v>
      </c>
      <c r="C10884" s="7" t="n">
        <v>4</v>
      </c>
      <c r="D10884" s="7" t="n">
        <v>0</v>
      </c>
      <c r="E10884" s="7" t="s">
        <v>227</v>
      </c>
    </row>
    <row r="10885" spans="1:23">
      <c r="A10885" t="s">
        <v>4</v>
      </c>
      <c r="B10885" s="4" t="s">
        <v>5</v>
      </c>
      <c r="C10885" s="4" t="s">
        <v>11</v>
      </c>
    </row>
    <row r="10886" spans="1:23">
      <c r="A10886" t="n">
        <v>110308</v>
      </c>
      <c r="B10886" s="24" t="n">
        <v>16</v>
      </c>
      <c r="C10886" s="7" t="n">
        <v>0</v>
      </c>
    </row>
    <row r="10887" spans="1:23">
      <c r="A10887" t="s">
        <v>4</v>
      </c>
      <c r="B10887" s="4" t="s">
        <v>5</v>
      </c>
      <c r="C10887" s="4" t="s">
        <v>11</v>
      </c>
      <c r="D10887" s="4" t="s">
        <v>7</v>
      </c>
      <c r="E10887" s="4" t="s">
        <v>14</v>
      </c>
      <c r="F10887" s="4" t="s">
        <v>79</v>
      </c>
      <c r="G10887" s="4" t="s">
        <v>7</v>
      </c>
      <c r="H10887" s="4" t="s">
        <v>7</v>
      </c>
      <c r="I10887" s="4" t="s">
        <v>7</v>
      </c>
      <c r="J10887" s="4" t="s">
        <v>14</v>
      </c>
      <c r="K10887" s="4" t="s">
        <v>79</v>
      </c>
      <c r="L10887" s="4" t="s">
        <v>7</v>
      </c>
      <c r="M10887" s="4" t="s">
        <v>7</v>
      </c>
      <c r="N10887" s="4" t="s">
        <v>7</v>
      </c>
      <c r="O10887" s="4" t="s">
        <v>14</v>
      </c>
      <c r="P10887" s="4" t="s">
        <v>79</v>
      </c>
      <c r="Q10887" s="4" t="s">
        <v>7</v>
      </c>
      <c r="R10887" s="4" t="s">
        <v>7</v>
      </c>
      <c r="S10887" s="4" t="s">
        <v>7</v>
      </c>
      <c r="T10887" s="4" t="s">
        <v>14</v>
      </c>
      <c r="U10887" s="4" t="s">
        <v>79</v>
      </c>
      <c r="V10887" s="4" t="s">
        <v>7</v>
      </c>
      <c r="W10887" s="4" t="s">
        <v>7</v>
      </c>
    </row>
    <row r="10888" spans="1:23">
      <c r="A10888" t="n">
        <v>110311</v>
      </c>
      <c r="B10888" s="39" t="n">
        <v>26</v>
      </c>
      <c r="C10888" s="7" t="n">
        <v>0</v>
      </c>
      <c r="D10888" s="7" t="n">
        <v>17</v>
      </c>
      <c r="E10888" s="7" t="n">
        <v>60639</v>
      </c>
      <c r="F10888" s="7" t="s">
        <v>872</v>
      </c>
      <c r="G10888" s="7" t="n">
        <v>2</v>
      </c>
      <c r="H10888" s="7" t="n">
        <v>3</v>
      </c>
      <c r="I10888" s="7" t="n">
        <v>17</v>
      </c>
      <c r="J10888" s="7" t="n">
        <v>60306</v>
      </c>
      <c r="K10888" s="7" t="s">
        <v>470</v>
      </c>
      <c r="L10888" s="7" t="n">
        <v>2</v>
      </c>
      <c r="M10888" s="7" t="n">
        <v>3</v>
      </c>
      <c r="N10888" s="7" t="n">
        <v>17</v>
      </c>
      <c r="O10888" s="7" t="n">
        <v>60307</v>
      </c>
      <c r="P10888" s="7" t="s">
        <v>471</v>
      </c>
      <c r="Q10888" s="7" t="n">
        <v>2</v>
      </c>
      <c r="R10888" s="7" t="n">
        <v>3</v>
      </c>
      <c r="S10888" s="7" t="n">
        <v>17</v>
      </c>
      <c r="T10888" s="7" t="n">
        <v>60572</v>
      </c>
      <c r="U10888" s="7" t="s">
        <v>793</v>
      </c>
      <c r="V10888" s="7" t="n">
        <v>2</v>
      </c>
      <c r="W10888" s="7" t="n">
        <v>0</v>
      </c>
    </row>
    <row r="10889" spans="1:23">
      <c r="A10889" t="s">
        <v>4</v>
      </c>
      <c r="B10889" s="4" t="s">
        <v>5</v>
      </c>
    </row>
    <row r="10890" spans="1:23">
      <c r="A10890" t="n">
        <v>110644</v>
      </c>
      <c r="B10890" s="40" t="n">
        <v>28</v>
      </c>
    </row>
    <row r="10891" spans="1:23">
      <c r="A10891" t="s">
        <v>4</v>
      </c>
      <c r="B10891" s="4" t="s">
        <v>5</v>
      </c>
      <c r="C10891" s="4" t="s">
        <v>7</v>
      </c>
      <c r="D10891" s="4" t="s">
        <v>11</v>
      </c>
      <c r="E10891" s="4" t="s">
        <v>11</v>
      </c>
      <c r="F10891" s="4" t="s">
        <v>7</v>
      </c>
    </row>
    <row r="10892" spans="1:23">
      <c r="A10892" t="n">
        <v>110645</v>
      </c>
      <c r="B10892" s="43" t="n">
        <v>25</v>
      </c>
      <c r="C10892" s="7" t="n">
        <v>1</v>
      </c>
      <c r="D10892" s="7" t="n">
        <v>65535</v>
      </c>
      <c r="E10892" s="7" t="n">
        <v>65535</v>
      </c>
      <c r="F10892" s="7" t="n">
        <v>0</v>
      </c>
    </row>
    <row r="10893" spans="1:23">
      <c r="A10893" t="s">
        <v>4</v>
      </c>
      <c r="B10893" s="4" t="s">
        <v>5</v>
      </c>
      <c r="C10893" s="4" t="s">
        <v>7</v>
      </c>
      <c r="D10893" s="4" t="s">
        <v>11</v>
      </c>
      <c r="E10893" s="4" t="s">
        <v>8</v>
      </c>
    </row>
    <row r="10894" spans="1:23">
      <c r="A10894" t="n">
        <v>110652</v>
      </c>
      <c r="B10894" s="38" t="n">
        <v>51</v>
      </c>
      <c r="C10894" s="7" t="n">
        <v>4</v>
      </c>
      <c r="D10894" s="7" t="n">
        <v>14</v>
      </c>
      <c r="E10894" s="7" t="s">
        <v>439</v>
      </c>
    </row>
    <row r="10895" spans="1:23">
      <c r="A10895" t="s">
        <v>4</v>
      </c>
      <c r="B10895" s="4" t="s">
        <v>5</v>
      </c>
      <c r="C10895" s="4" t="s">
        <v>11</v>
      </c>
    </row>
    <row r="10896" spans="1:23">
      <c r="A10896" t="n">
        <v>110665</v>
      </c>
      <c r="B10896" s="24" t="n">
        <v>16</v>
      </c>
      <c r="C10896" s="7" t="n">
        <v>0</v>
      </c>
    </row>
    <row r="10897" spans="1:23">
      <c r="A10897" t="s">
        <v>4</v>
      </c>
      <c r="B10897" s="4" t="s">
        <v>5</v>
      </c>
      <c r="C10897" s="4" t="s">
        <v>11</v>
      </c>
      <c r="D10897" s="4" t="s">
        <v>7</v>
      </c>
      <c r="E10897" s="4" t="s">
        <v>14</v>
      </c>
      <c r="F10897" s="4" t="s">
        <v>79</v>
      </c>
      <c r="G10897" s="4" t="s">
        <v>7</v>
      </c>
      <c r="H10897" s="4" t="s">
        <v>7</v>
      </c>
    </row>
    <row r="10898" spans="1:23">
      <c r="A10898" t="n">
        <v>110668</v>
      </c>
      <c r="B10898" s="39" t="n">
        <v>26</v>
      </c>
      <c r="C10898" s="7" t="n">
        <v>14</v>
      </c>
      <c r="D10898" s="7" t="n">
        <v>17</v>
      </c>
      <c r="E10898" s="7" t="n">
        <v>60640</v>
      </c>
      <c r="F10898" s="7" t="s">
        <v>873</v>
      </c>
      <c r="G10898" s="7" t="n">
        <v>2</v>
      </c>
      <c r="H10898" s="7" t="n">
        <v>0</v>
      </c>
    </row>
    <row r="10899" spans="1:23">
      <c r="A10899" t="s">
        <v>4</v>
      </c>
      <c r="B10899" s="4" t="s">
        <v>5</v>
      </c>
    </row>
    <row r="10900" spans="1:23">
      <c r="A10900" t="n">
        <v>110735</v>
      </c>
      <c r="B10900" s="40" t="n">
        <v>28</v>
      </c>
    </row>
    <row r="10901" spans="1:23">
      <c r="A10901" t="s">
        <v>4</v>
      </c>
      <c r="B10901" s="4" t="s">
        <v>5</v>
      </c>
      <c r="C10901" s="4" t="s">
        <v>11</v>
      </c>
      <c r="D10901" s="4" t="s">
        <v>7</v>
      </c>
    </row>
    <row r="10902" spans="1:23">
      <c r="A10902" t="n">
        <v>110736</v>
      </c>
      <c r="B10902" s="44" t="n">
        <v>89</v>
      </c>
      <c r="C10902" s="7" t="n">
        <v>65533</v>
      </c>
      <c r="D10902" s="7" t="n">
        <v>1</v>
      </c>
    </row>
    <row r="10903" spans="1:23">
      <c r="A10903" t="s">
        <v>4</v>
      </c>
      <c r="B10903" s="4" t="s">
        <v>5</v>
      </c>
      <c r="C10903" s="4" t="s">
        <v>7</v>
      </c>
      <c r="D10903" s="4" t="s">
        <v>11</v>
      </c>
      <c r="E10903" s="4" t="s">
        <v>13</v>
      </c>
    </row>
    <row r="10904" spans="1:23">
      <c r="A10904" t="n">
        <v>110740</v>
      </c>
      <c r="B10904" s="17" t="n">
        <v>58</v>
      </c>
      <c r="C10904" s="7" t="n">
        <v>101</v>
      </c>
      <c r="D10904" s="7" t="n">
        <v>1000</v>
      </c>
      <c r="E10904" s="7" t="n">
        <v>1</v>
      </c>
    </row>
    <row r="10905" spans="1:23">
      <c r="A10905" t="s">
        <v>4</v>
      </c>
      <c r="B10905" s="4" t="s">
        <v>5</v>
      </c>
      <c r="C10905" s="4" t="s">
        <v>7</v>
      </c>
      <c r="D10905" s="4" t="s">
        <v>11</v>
      </c>
    </row>
    <row r="10906" spans="1:23">
      <c r="A10906" t="n">
        <v>110748</v>
      </c>
      <c r="B10906" s="17" t="n">
        <v>58</v>
      </c>
      <c r="C10906" s="7" t="n">
        <v>254</v>
      </c>
      <c r="D10906" s="7" t="n">
        <v>0</v>
      </c>
    </row>
    <row r="10907" spans="1:23">
      <c r="A10907" t="s">
        <v>4</v>
      </c>
      <c r="B10907" s="4" t="s">
        <v>5</v>
      </c>
      <c r="C10907" s="4" t="s">
        <v>7</v>
      </c>
    </row>
    <row r="10908" spans="1:23">
      <c r="A10908" t="n">
        <v>110752</v>
      </c>
      <c r="B10908" s="31" t="n">
        <v>116</v>
      </c>
      <c r="C10908" s="7" t="n">
        <v>1</v>
      </c>
    </row>
    <row r="10909" spans="1:23">
      <c r="A10909" t="s">
        <v>4</v>
      </c>
      <c r="B10909" s="4" t="s">
        <v>5</v>
      </c>
      <c r="C10909" s="4" t="s">
        <v>7</v>
      </c>
      <c r="D10909" s="4" t="s">
        <v>7</v>
      </c>
      <c r="E10909" s="4" t="s">
        <v>13</v>
      </c>
      <c r="F10909" s="4" t="s">
        <v>13</v>
      </c>
      <c r="G10909" s="4" t="s">
        <v>13</v>
      </c>
      <c r="H10909" s="4" t="s">
        <v>11</v>
      </c>
    </row>
    <row r="10910" spans="1:23">
      <c r="A10910" t="n">
        <v>110754</v>
      </c>
      <c r="B10910" s="35" t="n">
        <v>45</v>
      </c>
      <c r="C10910" s="7" t="n">
        <v>2</v>
      </c>
      <c r="D10910" s="7" t="n">
        <v>3</v>
      </c>
      <c r="E10910" s="7" t="n">
        <v>-1.12999999523163</v>
      </c>
      <c r="F10910" s="7" t="n">
        <v>0.360000014305115</v>
      </c>
      <c r="G10910" s="7" t="n">
        <v>-11.4200000762939</v>
      </c>
      <c r="H10910" s="7" t="n">
        <v>0</v>
      </c>
    </row>
    <row r="10911" spans="1:23">
      <c r="A10911" t="s">
        <v>4</v>
      </c>
      <c r="B10911" s="4" t="s">
        <v>5</v>
      </c>
      <c r="C10911" s="4" t="s">
        <v>7</v>
      </c>
      <c r="D10911" s="4" t="s">
        <v>7</v>
      </c>
      <c r="E10911" s="4" t="s">
        <v>13</v>
      </c>
      <c r="F10911" s="4" t="s">
        <v>13</v>
      </c>
      <c r="G10911" s="4" t="s">
        <v>13</v>
      </c>
      <c r="H10911" s="4" t="s">
        <v>11</v>
      </c>
      <c r="I10911" s="4" t="s">
        <v>7</v>
      </c>
    </row>
    <row r="10912" spans="1:23">
      <c r="A10912" t="n">
        <v>110771</v>
      </c>
      <c r="B10912" s="35" t="n">
        <v>45</v>
      </c>
      <c r="C10912" s="7" t="n">
        <v>4</v>
      </c>
      <c r="D10912" s="7" t="n">
        <v>3</v>
      </c>
      <c r="E10912" s="7" t="n">
        <v>359.609985351563</v>
      </c>
      <c r="F10912" s="7" t="n">
        <v>81.6500015258789</v>
      </c>
      <c r="G10912" s="7" t="n">
        <v>0</v>
      </c>
      <c r="H10912" s="7" t="n">
        <v>0</v>
      </c>
      <c r="I10912" s="7" t="n">
        <v>0</v>
      </c>
    </row>
    <row r="10913" spans="1:9">
      <c r="A10913" t="s">
        <v>4</v>
      </c>
      <c r="B10913" s="4" t="s">
        <v>5</v>
      </c>
      <c r="C10913" s="4" t="s">
        <v>7</v>
      </c>
      <c r="D10913" s="4" t="s">
        <v>7</v>
      </c>
      <c r="E10913" s="4" t="s">
        <v>13</v>
      </c>
      <c r="F10913" s="4" t="s">
        <v>11</v>
      </c>
    </row>
    <row r="10914" spans="1:9">
      <c r="A10914" t="n">
        <v>110789</v>
      </c>
      <c r="B10914" s="35" t="n">
        <v>45</v>
      </c>
      <c r="C10914" s="7" t="n">
        <v>5</v>
      </c>
      <c r="D10914" s="7" t="n">
        <v>3</v>
      </c>
      <c r="E10914" s="7" t="n">
        <v>1.70000004768372</v>
      </c>
      <c r="F10914" s="7" t="n">
        <v>0</v>
      </c>
    </row>
    <row r="10915" spans="1:9">
      <c r="A10915" t="s">
        <v>4</v>
      </c>
      <c r="B10915" s="4" t="s">
        <v>5</v>
      </c>
      <c r="C10915" s="4" t="s">
        <v>7</v>
      </c>
      <c r="D10915" s="4" t="s">
        <v>7</v>
      </c>
      <c r="E10915" s="4" t="s">
        <v>13</v>
      </c>
      <c r="F10915" s="4" t="s">
        <v>11</v>
      </c>
    </row>
    <row r="10916" spans="1:9">
      <c r="A10916" t="n">
        <v>110798</v>
      </c>
      <c r="B10916" s="35" t="n">
        <v>45</v>
      </c>
      <c r="C10916" s="7" t="n">
        <v>11</v>
      </c>
      <c r="D10916" s="7" t="n">
        <v>3</v>
      </c>
      <c r="E10916" s="7" t="n">
        <v>28.7000007629395</v>
      </c>
      <c r="F10916" s="7" t="n">
        <v>0</v>
      </c>
    </row>
    <row r="10917" spans="1:9">
      <c r="A10917" t="s">
        <v>4</v>
      </c>
      <c r="B10917" s="4" t="s">
        <v>5</v>
      </c>
      <c r="C10917" s="4" t="s">
        <v>7</v>
      </c>
      <c r="D10917" s="4" t="s">
        <v>7</v>
      </c>
      <c r="E10917" s="4" t="s">
        <v>13</v>
      </c>
      <c r="F10917" s="4" t="s">
        <v>13</v>
      </c>
      <c r="G10917" s="4" t="s">
        <v>13</v>
      </c>
      <c r="H10917" s="4" t="s">
        <v>11</v>
      </c>
    </row>
    <row r="10918" spans="1:9">
      <c r="A10918" t="n">
        <v>110807</v>
      </c>
      <c r="B10918" s="35" t="n">
        <v>45</v>
      </c>
      <c r="C10918" s="7" t="n">
        <v>2</v>
      </c>
      <c r="D10918" s="7" t="n">
        <v>3</v>
      </c>
      <c r="E10918" s="7" t="n">
        <v>-1.3400000333786</v>
      </c>
      <c r="F10918" s="7" t="n">
        <v>1.53999996185303</v>
      </c>
      <c r="G10918" s="7" t="n">
        <v>-12.2299995422363</v>
      </c>
      <c r="H10918" s="7" t="n">
        <v>8000</v>
      </c>
    </row>
    <row r="10919" spans="1:9">
      <c r="A10919" t="s">
        <v>4</v>
      </c>
      <c r="B10919" s="4" t="s">
        <v>5</v>
      </c>
      <c r="C10919" s="4" t="s">
        <v>7</v>
      </c>
      <c r="D10919" s="4" t="s">
        <v>7</v>
      </c>
      <c r="E10919" s="4" t="s">
        <v>13</v>
      </c>
      <c r="F10919" s="4" t="s">
        <v>13</v>
      </c>
      <c r="G10919" s="4" t="s">
        <v>13</v>
      </c>
      <c r="H10919" s="4" t="s">
        <v>11</v>
      </c>
      <c r="I10919" s="4" t="s">
        <v>7</v>
      </c>
    </row>
    <row r="10920" spans="1:9">
      <c r="A10920" t="n">
        <v>110824</v>
      </c>
      <c r="B10920" s="35" t="n">
        <v>45</v>
      </c>
      <c r="C10920" s="7" t="n">
        <v>4</v>
      </c>
      <c r="D10920" s="7" t="n">
        <v>3</v>
      </c>
      <c r="E10920" s="7" t="n">
        <v>328.010009765625</v>
      </c>
      <c r="F10920" s="7" t="n">
        <v>17.1599998474121</v>
      </c>
      <c r="G10920" s="7" t="n">
        <v>0</v>
      </c>
      <c r="H10920" s="7" t="n">
        <v>8000</v>
      </c>
      <c r="I10920" s="7" t="n">
        <v>0</v>
      </c>
    </row>
    <row r="10921" spans="1:9">
      <c r="A10921" t="s">
        <v>4</v>
      </c>
      <c r="B10921" s="4" t="s">
        <v>5</v>
      </c>
      <c r="C10921" s="4" t="s">
        <v>11</v>
      </c>
    </row>
    <row r="10922" spans="1:9">
      <c r="A10922" t="n">
        <v>110842</v>
      </c>
      <c r="B10922" s="24" t="n">
        <v>16</v>
      </c>
      <c r="C10922" s="7" t="n">
        <v>6000</v>
      </c>
    </row>
    <row r="10923" spans="1:9">
      <c r="A10923" t="s">
        <v>4</v>
      </c>
      <c r="B10923" s="4" t="s">
        <v>5</v>
      </c>
      <c r="C10923" s="4" t="s">
        <v>7</v>
      </c>
      <c r="D10923" s="4" t="s">
        <v>11</v>
      </c>
      <c r="E10923" s="4" t="s">
        <v>7</v>
      </c>
    </row>
    <row r="10924" spans="1:9">
      <c r="A10924" t="n">
        <v>110845</v>
      </c>
      <c r="B10924" s="36" t="n">
        <v>49</v>
      </c>
      <c r="C10924" s="7" t="n">
        <v>1</v>
      </c>
      <c r="D10924" s="7" t="n">
        <v>4000</v>
      </c>
      <c r="E10924" s="7" t="n">
        <v>0</v>
      </c>
    </row>
    <row r="10925" spans="1:9">
      <c r="A10925" t="s">
        <v>4</v>
      </c>
      <c r="B10925" s="4" t="s">
        <v>5</v>
      </c>
      <c r="C10925" s="4" t="s">
        <v>7</v>
      </c>
      <c r="D10925" s="4" t="s">
        <v>11</v>
      </c>
      <c r="E10925" s="4" t="s">
        <v>11</v>
      </c>
    </row>
    <row r="10926" spans="1:9">
      <c r="A10926" t="n">
        <v>110850</v>
      </c>
      <c r="B10926" s="14" t="n">
        <v>50</v>
      </c>
      <c r="C10926" s="7" t="n">
        <v>1</v>
      </c>
      <c r="D10926" s="7" t="n">
        <v>8040</v>
      </c>
      <c r="E10926" s="7" t="n">
        <v>2000</v>
      </c>
    </row>
    <row r="10927" spans="1:9">
      <c r="A10927" t="s">
        <v>4</v>
      </c>
      <c r="B10927" s="4" t="s">
        <v>5</v>
      </c>
      <c r="C10927" s="4" t="s">
        <v>7</v>
      </c>
      <c r="D10927" s="4" t="s">
        <v>11</v>
      </c>
      <c r="E10927" s="4" t="s">
        <v>13</v>
      </c>
    </row>
    <row r="10928" spans="1:9">
      <c r="A10928" t="n">
        <v>110856</v>
      </c>
      <c r="B10928" s="17" t="n">
        <v>58</v>
      </c>
      <c r="C10928" s="7" t="n">
        <v>0</v>
      </c>
      <c r="D10928" s="7" t="n">
        <v>2000</v>
      </c>
      <c r="E10928" s="7" t="n">
        <v>1</v>
      </c>
    </row>
    <row r="10929" spans="1:9">
      <c r="A10929" t="s">
        <v>4</v>
      </c>
      <c r="B10929" s="4" t="s">
        <v>5</v>
      </c>
      <c r="C10929" s="4" t="s">
        <v>7</v>
      </c>
      <c r="D10929" s="4" t="s">
        <v>11</v>
      </c>
    </row>
    <row r="10930" spans="1:9">
      <c r="A10930" t="n">
        <v>110864</v>
      </c>
      <c r="B10930" s="17" t="n">
        <v>58</v>
      </c>
      <c r="C10930" s="7" t="n">
        <v>255</v>
      </c>
      <c r="D10930" s="7" t="n">
        <v>0</v>
      </c>
    </row>
    <row r="10931" spans="1:9">
      <c r="A10931" t="s">
        <v>4</v>
      </c>
      <c r="B10931" s="4" t="s">
        <v>5</v>
      </c>
      <c r="C10931" s="4" t="s">
        <v>7</v>
      </c>
      <c r="D10931" s="4" t="s">
        <v>7</v>
      </c>
    </row>
    <row r="10932" spans="1:9">
      <c r="A10932" t="n">
        <v>110868</v>
      </c>
      <c r="B10932" s="36" t="n">
        <v>49</v>
      </c>
      <c r="C10932" s="7" t="n">
        <v>2</v>
      </c>
      <c r="D10932" s="7" t="n">
        <v>0</v>
      </c>
    </row>
    <row r="10933" spans="1:9">
      <c r="A10933" t="s">
        <v>4</v>
      </c>
      <c r="B10933" s="4" t="s">
        <v>5</v>
      </c>
      <c r="C10933" s="4" t="s">
        <v>7</v>
      </c>
      <c r="D10933" s="4" t="s">
        <v>11</v>
      </c>
      <c r="E10933" s="4" t="s">
        <v>13</v>
      </c>
      <c r="F10933" s="4" t="s">
        <v>11</v>
      </c>
      <c r="G10933" s="4" t="s">
        <v>14</v>
      </c>
      <c r="H10933" s="4" t="s">
        <v>14</v>
      </c>
      <c r="I10933" s="4" t="s">
        <v>11</v>
      </c>
      <c r="J10933" s="4" t="s">
        <v>11</v>
      </c>
      <c r="K10933" s="4" t="s">
        <v>14</v>
      </c>
      <c r="L10933" s="4" t="s">
        <v>14</v>
      </c>
      <c r="M10933" s="4" t="s">
        <v>14</v>
      </c>
      <c r="N10933" s="4" t="s">
        <v>14</v>
      </c>
      <c r="O10933" s="4" t="s">
        <v>8</v>
      </c>
    </row>
    <row r="10934" spans="1:9">
      <c r="A10934" t="n">
        <v>110871</v>
      </c>
      <c r="B10934" s="14" t="n">
        <v>50</v>
      </c>
      <c r="C10934" s="7" t="n">
        <v>0</v>
      </c>
      <c r="D10934" s="7" t="n">
        <v>12101</v>
      </c>
      <c r="E10934" s="7" t="n">
        <v>1</v>
      </c>
      <c r="F10934" s="7" t="n">
        <v>0</v>
      </c>
      <c r="G10934" s="7" t="n">
        <v>0</v>
      </c>
      <c r="H10934" s="7" t="n">
        <v>0</v>
      </c>
      <c r="I10934" s="7" t="n">
        <v>0</v>
      </c>
      <c r="J10934" s="7" t="n">
        <v>65533</v>
      </c>
      <c r="K10934" s="7" t="n">
        <v>0</v>
      </c>
      <c r="L10934" s="7" t="n">
        <v>0</v>
      </c>
      <c r="M10934" s="7" t="n">
        <v>0</v>
      </c>
      <c r="N10934" s="7" t="n">
        <v>0</v>
      </c>
      <c r="O10934" s="7" t="s">
        <v>17</v>
      </c>
    </row>
    <row r="10935" spans="1:9">
      <c r="A10935" t="s">
        <v>4</v>
      </c>
      <c r="B10935" s="4" t="s">
        <v>5</v>
      </c>
      <c r="C10935" s="4" t="s">
        <v>7</v>
      </c>
      <c r="D10935" s="4" t="s">
        <v>11</v>
      </c>
      <c r="E10935" s="4" t="s">
        <v>11</v>
      </c>
      <c r="F10935" s="4" t="s">
        <v>11</v>
      </c>
      <c r="G10935" s="4" t="s">
        <v>11</v>
      </c>
      <c r="H10935" s="4" t="s">
        <v>7</v>
      </c>
    </row>
    <row r="10936" spans="1:9">
      <c r="A10936" t="n">
        <v>110910</v>
      </c>
      <c r="B10936" s="43" t="n">
        <v>25</v>
      </c>
      <c r="C10936" s="7" t="n">
        <v>5</v>
      </c>
      <c r="D10936" s="7" t="n">
        <v>65535</v>
      </c>
      <c r="E10936" s="7" t="n">
        <v>65535</v>
      </c>
      <c r="F10936" s="7" t="n">
        <v>65535</v>
      </c>
      <c r="G10936" s="7" t="n">
        <v>65535</v>
      </c>
      <c r="H10936" s="7" t="n">
        <v>0</v>
      </c>
    </row>
    <row r="10937" spans="1:9">
      <c r="A10937" t="s">
        <v>4</v>
      </c>
      <c r="B10937" s="4" t="s">
        <v>5</v>
      </c>
      <c r="C10937" s="4" t="s">
        <v>11</v>
      </c>
      <c r="D10937" s="4" t="s">
        <v>7</v>
      </c>
      <c r="E10937" s="4" t="s">
        <v>7</v>
      </c>
      <c r="F10937" s="4" t="s">
        <v>79</v>
      </c>
      <c r="G10937" s="4" t="s">
        <v>7</v>
      </c>
      <c r="H10937" s="4" t="s">
        <v>7</v>
      </c>
    </row>
    <row r="10938" spans="1:9">
      <c r="A10938" t="n">
        <v>110921</v>
      </c>
      <c r="B10938" s="58" t="n">
        <v>24</v>
      </c>
      <c r="C10938" s="7" t="n">
        <v>65533</v>
      </c>
      <c r="D10938" s="7" t="n">
        <v>11</v>
      </c>
      <c r="E10938" s="7" t="n">
        <v>6</v>
      </c>
      <c r="F10938" s="7" t="s">
        <v>874</v>
      </c>
      <c r="G10938" s="7" t="n">
        <v>2</v>
      </c>
      <c r="H10938" s="7" t="n">
        <v>0</v>
      </c>
    </row>
    <row r="10939" spans="1:9">
      <c r="A10939" t="s">
        <v>4</v>
      </c>
      <c r="B10939" s="4" t="s">
        <v>5</v>
      </c>
    </row>
    <row r="10940" spans="1:9">
      <c r="A10940" t="n">
        <v>110963</v>
      </c>
      <c r="B10940" s="40" t="n">
        <v>28</v>
      </c>
    </row>
    <row r="10941" spans="1:9">
      <c r="A10941" t="s">
        <v>4</v>
      </c>
      <c r="B10941" s="4" t="s">
        <v>5</v>
      </c>
      <c r="C10941" s="4" t="s">
        <v>7</v>
      </c>
    </row>
    <row r="10942" spans="1:9">
      <c r="A10942" t="n">
        <v>110964</v>
      </c>
      <c r="B10942" s="61" t="n">
        <v>27</v>
      </c>
      <c r="C10942" s="7" t="n">
        <v>0</v>
      </c>
    </row>
    <row r="10943" spans="1:9">
      <c r="A10943" t="s">
        <v>4</v>
      </c>
      <c r="B10943" s="4" t="s">
        <v>5</v>
      </c>
      <c r="C10943" s="4" t="s">
        <v>7</v>
      </c>
    </row>
    <row r="10944" spans="1:9">
      <c r="A10944" t="n">
        <v>110966</v>
      </c>
      <c r="B10944" s="61" t="n">
        <v>27</v>
      </c>
      <c r="C10944" s="7" t="n">
        <v>1</v>
      </c>
    </row>
    <row r="10945" spans="1:15">
      <c r="A10945" t="s">
        <v>4</v>
      </c>
      <c r="B10945" s="4" t="s">
        <v>5</v>
      </c>
      <c r="C10945" s="4" t="s">
        <v>7</v>
      </c>
      <c r="D10945" s="4" t="s">
        <v>11</v>
      </c>
      <c r="E10945" s="4" t="s">
        <v>11</v>
      </c>
      <c r="F10945" s="4" t="s">
        <v>11</v>
      </c>
      <c r="G10945" s="4" t="s">
        <v>11</v>
      </c>
      <c r="H10945" s="4" t="s">
        <v>7</v>
      </c>
    </row>
    <row r="10946" spans="1:15">
      <c r="A10946" t="n">
        <v>110968</v>
      </c>
      <c r="B10946" s="43" t="n">
        <v>25</v>
      </c>
      <c r="C10946" s="7" t="n">
        <v>5</v>
      </c>
      <c r="D10946" s="7" t="n">
        <v>65535</v>
      </c>
      <c r="E10946" s="7" t="n">
        <v>65535</v>
      </c>
      <c r="F10946" s="7" t="n">
        <v>65535</v>
      </c>
      <c r="G10946" s="7" t="n">
        <v>65535</v>
      </c>
      <c r="H10946" s="7" t="n">
        <v>0</v>
      </c>
    </row>
    <row r="10947" spans="1:15">
      <c r="A10947" t="s">
        <v>4</v>
      </c>
      <c r="B10947" s="4" t="s">
        <v>5</v>
      </c>
      <c r="C10947" s="4" t="s">
        <v>11</v>
      </c>
    </row>
    <row r="10948" spans="1:15">
      <c r="A10948" t="n">
        <v>110979</v>
      </c>
      <c r="B10948" s="24" t="n">
        <v>16</v>
      </c>
      <c r="C10948" s="7" t="n">
        <v>300</v>
      </c>
    </row>
    <row r="10949" spans="1:15">
      <c r="A10949" t="s">
        <v>4</v>
      </c>
      <c r="B10949" s="4" t="s">
        <v>5</v>
      </c>
      <c r="C10949" s="4" t="s">
        <v>7</v>
      </c>
      <c r="D10949" s="4" t="s">
        <v>11</v>
      </c>
      <c r="E10949" s="4" t="s">
        <v>11</v>
      </c>
      <c r="F10949" s="4" t="s">
        <v>11</v>
      </c>
      <c r="G10949" s="4" t="s">
        <v>14</v>
      </c>
    </row>
    <row r="10950" spans="1:15">
      <c r="A10950" t="n">
        <v>110982</v>
      </c>
      <c r="B10950" s="57" t="n">
        <v>95</v>
      </c>
      <c r="C10950" s="7" t="n">
        <v>6</v>
      </c>
      <c r="D10950" s="7" t="n">
        <v>0</v>
      </c>
      <c r="E10950" s="7" t="n">
        <v>14</v>
      </c>
      <c r="F10950" s="7" t="n">
        <v>600</v>
      </c>
      <c r="G10950" s="7" t="n">
        <v>0</v>
      </c>
    </row>
    <row r="10951" spans="1:15">
      <c r="A10951" t="s">
        <v>4</v>
      </c>
      <c r="B10951" s="4" t="s">
        <v>5</v>
      </c>
      <c r="C10951" s="4" t="s">
        <v>7</v>
      </c>
      <c r="D10951" s="4" t="s">
        <v>11</v>
      </c>
    </row>
    <row r="10952" spans="1:15">
      <c r="A10952" t="n">
        <v>110994</v>
      </c>
      <c r="B10952" s="57" t="n">
        <v>95</v>
      </c>
      <c r="C10952" s="7" t="n">
        <v>7</v>
      </c>
      <c r="D10952" s="7" t="n">
        <v>0</v>
      </c>
    </row>
    <row r="10953" spans="1:15">
      <c r="A10953" t="s">
        <v>4</v>
      </c>
      <c r="B10953" s="4" t="s">
        <v>5</v>
      </c>
      <c r="C10953" s="4" t="s">
        <v>7</v>
      </c>
      <c r="D10953" s="4" t="s">
        <v>11</v>
      </c>
    </row>
    <row r="10954" spans="1:15">
      <c r="A10954" t="n">
        <v>110998</v>
      </c>
      <c r="B10954" s="57" t="n">
        <v>95</v>
      </c>
      <c r="C10954" s="7" t="n">
        <v>9</v>
      </c>
      <c r="D10954" s="7" t="n">
        <v>0</v>
      </c>
    </row>
    <row r="10955" spans="1:15">
      <c r="A10955" t="s">
        <v>4</v>
      </c>
      <c r="B10955" s="4" t="s">
        <v>5</v>
      </c>
      <c r="C10955" s="4" t="s">
        <v>7</v>
      </c>
      <c r="D10955" s="4" t="s">
        <v>11</v>
      </c>
    </row>
    <row r="10956" spans="1:15">
      <c r="A10956" t="n">
        <v>111002</v>
      </c>
      <c r="B10956" s="57" t="n">
        <v>95</v>
      </c>
      <c r="C10956" s="7" t="n">
        <v>8</v>
      </c>
      <c r="D10956" s="7" t="n">
        <v>0</v>
      </c>
    </row>
    <row r="10957" spans="1:15">
      <c r="A10957" t="s">
        <v>4</v>
      </c>
      <c r="B10957" s="4" t="s">
        <v>5</v>
      </c>
      <c r="C10957" s="4" t="s">
        <v>11</v>
      </c>
    </row>
    <row r="10958" spans="1:15">
      <c r="A10958" t="n">
        <v>111006</v>
      </c>
      <c r="B10958" s="24" t="n">
        <v>16</v>
      </c>
      <c r="C10958" s="7" t="n">
        <v>500</v>
      </c>
    </row>
    <row r="10959" spans="1:15">
      <c r="A10959" t="s">
        <v>4</v>
      </c>
      <c r="B10959" s="4" t="s">
        <v>5</v>
      </c>
      <c r="C10959" s="4" t="s">
        <v>11</v>
      </c>
    </row>
    <row r="10960" spans="1:15">
      <c r="A10960" t="n">
        <v>111009</v>
      </c>
      <c r="B10960" s="24" t="n">
        <v>16</v>
      </c>
      <c r="C10960" s="7" t="n">
        <v>300</v>
      </c>
    </row>
    <row r="10961" spans="1:8">
      <c r="A10961" t="s">
        <v>4</v>
      </c>
      <c r="B10961" s="4" t="s">
        <v>5</v>
      </c>
      <c r="C10961" s="4" t="s">
        <v>7</v>
      </c>
      <c r="D10961" s="4" t="s">
        <v>7</v>
      </c>
      <c r="E10961" s="4" t="s">
        <v>7</v>
      </c>
      <c r="F10961" s="4" t="s">
        <v>13</v>
      </c>
      <c r="G10961" s="4" t="s">
        <v>13</v>
      </c>
      <c r="H10961" s="4" t="s">
        <v>13</v>
      </c>
      <c r="I10961" s="4" t="s">
        <v>13</v>
      </c>
      <c r="J10961" s="4" t="s">
        <v>13</v>
      </c>
    </row>
    <row r="10962" spans="1:8">
      <c r="A10962" t="n">
        <v>111012</v>
      </c>
      <c r="B10962" s="26" t="n">
        <v>76</v>
      </c>
      <c r="C10962" s="7" t="n">
        <v>0</v>
      </c>
      <c r="D10962" s="7" t="n">
        <v>3</v>
      </c>
      <c r="E10962" s="7" t="n">
        <v>0</v>
      </c>
      <c r="F10962" s="7" t="n">
        <v>1</v>
      </c>
      <c r="G10962" s="7" t="n">
        <v>1</v>
      </c>
      <c r="H10962" s="7" t="n">
        <v>1</v>
      </c>
      <c r="I10962" s="7" t="n">
        <v>1</v>
      </c>
      <c r="J10962" s="7" t="n">
        <v>1000</v>
      </c>
    </row>
    <row r="10963" spans="1:8">
      <c r="A10963" t="s">
        <v>4</v>
      </c>
      <c r="B10963" s="4" t="s">
        <v>5</v>
      </c>
      <c r="C10963" s="4" t="s">
        <v>7</v>
      </c>
      <c r="D10963" s="4" t="s">
        <v>7</v>
      </c>
    </row>
    <row r="10964" spans="1:8">
      <c r="A10964" t="n">
        <v>111036</v>
      </c>
      <c r="B10964" s="42" t="n">
        <v>77</v>
      </c>
      <c r="C10964" s="7" t="n">
        <v>0</v>
      </c>
      <c r="D10964" s="7" t="n">
        <v>3</v>
      </c>
    </row>
    <row r="10965" spans="1:8">
      <c r="A10965" t="s">
        <v>4</v>
      </c>
      <c r="B10965" s="4" t="s">
        <v>5</v>
      </c>
      <c r="C10965" s="4" t="s">
        <v>11</v>
      </c>
    </row>
    <row r="10966" spans="1:8">
      <c r="A10966" t="n">
        <v>111039</v>
      </c>
      <c r="B10966" s="24" t="n">
        <v>16</v>
      </c>
      <c r="C10966" s="7" t="n">
        <v>2500</v>
      </c>
    </row>
    <row r="10967" spans="1:8">
      <c r="A10967" t="s">
        <v>4</v>
      </c>
      <c r="B10967" s="4" t="s">
        <v>5</v>
      </c>
      <c r="C10967" s="4" t="s">
        <v>7</v>
      </c>
      <c r="D10967" s="4" t="s">
        <v>7</v>
      </c>
      <c r="E10967" s="4" t="s">
        <v>7</v>
      </c>
      <c r="F10967" s="4" t="s">
        <v>13</v>
      </c>
      <c r="G10967" s="4" t="s">
        <v>13</v>
      </c>
      <c r="H10967" s="4" t="s">
        <v>13</v>
      </c>
      <c r="I10967" s="4" t="s">
        <v>13</v>
      </c>
      <c r="J10967" s="4" t="s">
        <v>13</v>
      </c>
    </row>
    <row r="10968" spans="1:8">
      <c r="A10968" t="n">
        <v>111042</v>
      </c>
      <c r="B10968" s="26" t="n">
        <v>76</v>
      </c>
      <c r="C10968" s="7" t="n">
        <v>0</v>
      </c>
      <c r="D10968" s="7" t="n">
        <v>3</v>
      </c>
      <c r="E10968" s="7" t="n">
        <v>0</v>
      </c>
      <c r="F10968" s="7" t="n">
        <v>1</v>
      </c>
      <c r="G10968" s="7" t="n">
        <v>1</v>
      </c>
      <c r="H10968" s="7" t="n">
        <v>1</v>
      </c>
      <c r="I10968" s="7" t="n">
        <v>0</v>
      </c>
      <c r="J10968" s="7" t="n">
        <v>1000</v>
      </c>
    </row>
    <row r="10969" spans="1:8">
      <c r="A10969" t="s">
        <v>4</v>
      </c>
      <c r="B10969" s="4" t="s">
        <v>5</v>
      </c>
      <c r="C10969" s="4" t="s">
        <v>7</v>
      </c>
      <c r="D10969" s="4" t="s">
        <v>7</v>
      </c>
    </row>
    <row r="10970" spans="1:8">
      <c r="A10970" t="n">
        <v>111066</v>
      </c>
      <c r="B10970" s="42" t="n">
        <v>77</v>
      </c>
      <c r="C10970" s="7" t="n">
        <v>0</v>
      </c>
      <c r="D10970" s="7" t="n">
        <v>3</v>
      </c>
    </row>
    <row r="10971" spans="1:8">
      <c r="A10971" t="s">
        <v>4</v>
      </c>
      <c r="B10971" s="4" t="s">
        <v>5</v>
      </c>
      <c r="C10971" s="4" t="s">
        <v>7</v>
      </c>
    </row>
    <row r="10972" spans="1:8">
      <c r="A10972" t="n">
        <v>111069</v>
      </c>
      <c r="B10972" s="56" t="n">
        <v>78</v>
      </c>
      <c r="C10972" s="7" t="n">
        <v>255</v>
      </c>
    </row>
    <row r="10973" spans="1:8">
      <c r="A10973" t="s">
        <v>4</v>
      </c>
      <c r="B10973" s="4" t="s">
        <v>5</v>
      </c>
      <c r="C10973" s="4" t="s">
        <v>11</v>
      </c>
    </row>
    <row r="10974" spans="1:8">
      <c r="A10974" t="n">
        <v>111071</v>
      </c>
      <c r="B10974" s="62" t="n">
        <v>12</v>
      </c>
      <c r="C10974" s="7" t="n">
        <v>6767</v>
      </c>
    </row>
    <row r="10975" spans="1:8">
      <c r="A10975" t="s">
        <v>4</v>
      </c>
      <c r="B10975" s="4" t="s">
        <v>5</v>
      </c>
      <c r="C10975" s="4" t="s">
        <v>7</v>
      </c>
      <c r="D10975" s="4" t="s">
        <v>11</v>
      </c>
      <c r="E10975" s="4" t="s">
        <v>7</v>
      </c>
    </row>
    <row r="10976" spans="1:8">
      <c r="A10976" t="n">
        <v>111074</v>
      </c>
      <c r="B10976" s="30" t="n">
        <v>36</v>
      </c>
      <c r="C10976" s="7" t="n">
        <v>9</v>
      </c>
      <c r="D10976" s="7" t="n">
        <v>0</v>
      </c>
      <c r="E10976" s="7" t="n">
        <v>0</v>
      </c>
    </row>
    <row r="10977" spans="1:10">
      <c r="A10977" t="s">
        <v>4</v>
      </c>
      <c r="B10977" s="4" t="s">
        <v>5</v>
      </c>
      <c r="C10977" s="4" t="s">
        <v>7</v>
      </c>
      <c r="D10977" s="4" t="s">
        <v>11</v>
      </c>
      <c r="E10977" s="4" t="s">
        <v>7</v>
      </c>
    </row>
    <row r="10978" spans="1:10">
      <c r="A10978" t="n">
        <v>111079</v>
      </c>
      <c r="B10978" s="30" t="n">
        <v>36</v>
      </c>
      <c r="C10978" s="7" t="n">
        <v>9</v>
      </c>
      <c r="D10978" s="7" t="n">
        <v>14</v>
      </c>
      <c r="E10978" s="7" t="n">
        <v>0</v>
      </c>
    </row>
    <row r="10979" spans="1:10">
      <c r="A10979" t="s">
        <v>4</v>
      </c>
      <c r="B10979" s="4" t="s">
        <v>5</v>
      </c>
      <c r="C10979" s="4" t="s">
        <v>14</v>
      </c>
    </row>
    <row r="10980" spans="1:10">
      <c r="A10980" t="n">
        <v>111084</v>
      </c>
      <c r="B10980" s="37" t="n">
        <v>15</v>
      </c>
      <c r="C10980" s="7" t="n">
        <v>1024</v>
      </c>
    </row>
    <row r="10981" spans="1:10">
      <c r="A10981" t="s">
        <v>4</v>
      </c>
      <c r="B10981" s="4" t="s">
        <v>5</v>
      </c>
      <c r="C10981" s="4" t="s">
        <v>7</v>
      </c>
      <c r="D10981" s="4" t="s">
        <v>11</v>
      </c>
    </row>
    <row r="10982" spans="1:10">
      <c r="A10982" t="n">
        <v>111089</v>
      </c>
      <c r="B10982" s="8" t="n">
        <v>162</v>
      </c>
      <c r="C10982" s="7" t="n">
        <v>1</v>
      </c>
      <c r="D10982" s="7" t="n">
        <v>0</v>
      </c>
    </row>
    <row r="10983" spans="1:10">
      <c r="A10983" t="s">
        <v>4</v>
      </c>
      <c r="B10983" s="4" t="s">
        <v>5</v>
      </c>
    </row>
    <row r="10984" spans="1:10">
      <c r="A10984" t="n">
        <v>111093</v>
      </c>
      <c r="B10984" s="5" t="n">
        <v>1</v>
      </c>
    </row>
    <row r="10985" spans="1:10" s="3" customFormat="1" customHeight="0">
      <c r="A10985" s="3" t="s">
        <v>2</v>
      </c>
      <c r="B10985" s="3" t="s">
        <v>875</v>
      </c>
    </row>
    <row r="10986" spans="1:10">
      <c r="A10986" t="s">
        <v>4</v>
      </c>
      <c r="B10986" s="4" t="s">
        <v>5</v>
      </c>
      <c r="C10986" s="4" t="s">
        <v>7</v>
      </c>
      <c r="D10986" s="4" t="s">
        <v>7</v>
      </c>
      <c r="E10986" s="4" t="s">
        <v>7</v>
      </c>
      <c r="F10986" s="4" t="s">
        <v>7</v>
      </c>
    </row>
    <row r="10987" spans="1:10">
      <c r="A10987" t="n">
        <v>111096</v>
      </c>
      <c r="B10987" s="9" t="n">
        <v>14</v>
      </c>
      <c r="C10987" s="7" t="n">
        <v>2</v>
      </c>
      <c r="D10987" s="7" t="n">
        <v>0</v>
      </c>
      <c r="E10987" s="7" t="n">
        <v>0</v>
      </c>
      <c r="F10987" s="7" t="n">
        <v>0</v>
      </c>
    </row>
    <row r="10988" spans="1:10">
      <c r="A10988" t="s">
        <v>4</v>
      </c>
      <c r="B10988" s="4" t="s">
        <v>5</v>
      </c>
      <c r="C10988" s="4" t="s">
        <v>7</v>
      </c>
      <c r="D10988" s="16" t="s">
        <v>21</v>
      </c>
      <c r="E10988" s="4" t="s">
        <v>5</v>
      </c>
      <c r="F10988" s="4" t="s">
        <v>7</v>
      </c>
      <c r="G10988" s="4" t="s">
        <v>11</v>
      </c>
      <c r="H10988" s="16" t="s">
        <v>22</v>
      </c>
      <c r="I10988" s="4" t="s">
        <v>7</v>
      </c>
      <c r="J10988" s="4" t="s">
        <v>14</v>
      </c>
      <c r="K10988" s="4" t="s">
        <v>7</v>
      </c>
      <c r="L10988" s="4" t="s">
        <v>7</v>
      </c>
      <c r="M10988" s="16" t="s">
        <v>21</v>
      </c>
      <c r="N10988" s="4" t="s">
        <v>5</v>
      </c>
      <c r="O10988" s="4" t="s">
        <v>7</v>
      </c>
      <c r="P10988" s="4" t="s">
        <v>11</v>
      </c>
      <c r="Q10988" s="16" t="s">
        <v>22</v>
      </c>
      <c r="R10988" s="4" t="s">
        <v>7</v>
      </c>
      <c r="S10988" s="4" t="s">
        <v>14</v>
      </c>
      <c r="T10988" s="4" t="s">
        <v>7</v>
      </c>
      <c r="U10988" s="4" t="s">
        <v>7</v>
      </c>
      <c r="V10988" s="4" t="s">
        <v>7</v>
      </c>
      <c r="W10988" s="4" t="s">
        <v>12</v>
      </c>
    </row>
    <row r="10989" spans="1:10">
      <c r="A10989" t="n">
        <v>111101</v>
      </c>
      <c r="B10989" s="11" t="n">
        <v>5</v>
      </c>
      <c r="C10989" s="7" t="n">
        <v>28</v>
      </c>
      <c r="D10989" s="16" t="s">
        <v>3</v>
      </c>
      <c r="E10989" s="8" t="n">
        <v>162</v>
      </c>
      <c r="F10989" s="7" t="n">
        <v>3</v>
      </c>
      <c r="G10989" s="7" t="n">
        <v>4260</v>
      </c>
      <c r="H10989" s="16" t="s">
        <v>3</v>
      </c>
      <c r="I10989" s="7" t="n">
        <v>0</v>
      </c>
      <c r="J10989" s="7" t="n">
        <v>1</v>
      </c>
      <c r="K10989" s="7" t="n">
        <v>2</v>
      </c>
      <c r="L10989" s="7" t="n">
        <v>28</v>
      </c>
      <c r="M10989" s="16" t="s">
        <v>3</v>
      </c>
      <c r="N10989" s="8" t="n">
        <v>162</v>
      </c>
      <c r="O10989" s="7" t="n">
        <v>3</v>
      </c>
      <c r="P10989" s="7" t="n">
        <v>4260</v>
      </c>
      <c r="Q10989" s="16" t="s">
        <v>3</v>
      </c>
      <c r="R10989" s="7" t="n">
        <v>0</v>
      </c>
      <c r="S10989" s="7" t="n">
        <v>2</v>
      </c>
      <c r="T10989" s="7" t="n">
        <v>2</v>
      </c>
      <c r="U10989" s="7" t="n">
        <v>11</v>
      </c>
      <c r="V10989" s="7" t="n">
        <v>1</v>
      </c>
      <c r="W10989" s="12" t="n">
        <f t="normal" ca="1">A10993</f>
        <v>0</v>
      </c>
    </row>
    <row r="10990" spans="1:10">
      <c r="A10990" t="s">
        <v>4</v>
      </c>
      <c r="B10990" s="4" t="s">
        <v>5</v>
      </c>
      <c r="C10990" s="4" t="s">
        <v>7</v>
      </c>
      <c r="D10990" s="4" t="s">
        <v>11</v>
      </c>
      <c r="E10990" s="4" t="s">
        <v>13</v>
      </c>
    </row>
    <row r="10991" spans="1:10">
      <c r="A10991" t="n">
        <v>111130</v>
      </c>
      <c r="B10991" s="17" t="n">
        <v>58</v>
      </c>
      <c r="C10991" s="7" t="n">
        <v>0</v>
      </c>
      <c r="D10991" s="7" t="n">
        <v>0</v>
      </c>
      <c r="E10991" s="7" t="n">
        <v>1</v>
      </c>
    </row>
    <row r="10992" spans="1:10">
      <c r="A10992" t="s">
        <v>4</v>
      </c>
      <c r="B10992" s="4" t="s">
        <v>5</v>
      </c>
      <c r="C10992" s="4" t="s">
        <v>7</v>
      </c>
      <c r="D10992" s="16" t="s">
        <v>21</v>
      </c>
      <c r="E10992" s="4" t="s">
        <v>5</v>
      </c>
      <c r="F10992" s="4" t="s">
        <v>7</v>
      </c>
      <c r="G10992" s="4" t="s">
        <v>11</v>
      </c>
      <c r="H10992" s="16" t="s">
        <v>22</v>
      </c>
      <c r="I10992" s="4" t="s">
        <v>7</v>
      </c>
      <c r="J10992" s="4" t="s">
        <v>14</v>
      </c>
      <c r="K10992" s="4" t="s">
        <v>7</v>
      </c>
      <c r="L10992" s="4" t="s">
        <v>7</v>
      </c>
      <c r="M10992" s="16" t="s">
        <v>21</v>
      </c>
      <c r="N10992" s="4" t="s">
        <v>5</v>
      </c>
      <c r="O10992" s="4" t="s">
        <v>7</v>
      </c>
      <c r="P10992" s="4" t="s">
        <v>11</v>
      </c>
      <c r="Q10992" s="16" t="s">
        <v>22</v>
      </c>
      <c r="R10992" s="4" t="s">
        <v>7</v>
      </c>
      <c r="S10992" s="4" t="s">
        <v>14</v>
      </c>
      <c r="T10992" s="4" t="s">
        <v>7</v>
      </c>
      <c r="U10992" s="4" t="s">
        <v>7</v>
      </c>
      <c r="V10992" s="4" t="s">
        <v>7</v>
      </c>
      <c r="W10992" s="4" t="s">
        <v>12</v>
      </c>
    </row>
    <row r="10993" spans="1:23">
      <c r="A10993" t="n">
        <v>111138</v>
      </c>
      <c r="B10993" s="11" t="n">
        <v>5</v>
      </c>
      <c r="C10993" s="7" t="n">
        <v>28</v>
      </c>
      <c r="D10993" s="16" t="s">
        <v>3</v>
      </c>
      <c r="E10993" s="8" t="n">
        <v>162</v>
      </c>
      <c r="F10993" s="7" t="n">
        <v>3</v>
      </c>
      <c r="G10993" s="7" t="n">
        <v>4260</v>
      </c>
      <c r="H10993" s="16" t="s">
        <v>3</v>
      </c>
      <c r="I10993" s="7" t="n">
        <v>0</v>
      </c>
      <c r="J10993" s="7" t="n">
        <v>1</v>
      </c>
      <c r="K10993" s="7" t="n">
        <v>3</v>
      </c>
      <c r="L10993" s="7" t="n">
        <v>28</v>
      </c>
      <c r="M10993" s="16" t="s">
        <v>3</v>
      </c>
      <c r="N10993" s="8" t="n">
        <v>162</v>
      </c>
      <c r="O10993" s="7" t="n">
        <v>3</v>
      </c>
      <c r="P10993" s="7" t="n">
        <v>4260</v>
      </c>
      <c r="Q10993" s="16" t="s">
        <v>3</v>
      </c>
      <c r="R10993" s="7" t="n">
        <v>0</v>
      </c>
      <c r="S10993" s="7" t="n">
        <v>2</v>
      </c>
      <c r="T10993" s="7" t="n">
        <v>3</v>
      </c>
      <c r="U10993" s="7" t="n">
        <v>9</v>
      </c>
      <c r="V10993" s="7" t="n">
        <v>1</v>
      </c>
      <c r="W10993" s="12" t="n">
        <f t="normal" ca="1">A11003</f>
        <v>0</v>
      </c>
    </row>
    <row r="10994" spans="1:23">
      <c r="A10994" t="s">
        <v>4</v>
      </c>
      <c r="B10994" s="4" t="s">
        <v>5</v>
      </c>
      <c r="C10994" s="4" t="s">
        <v>7</v>
      </c>
      <c r="D10994" s="16" t="s">
        <v>21</v>
      </c>
      <c r="E10994" s="4" t="s">
        <v>5</v>
      </c>
      <c r="F10994" s="4" t="s">
        <v>11</v>
      </c>
      <c r="G10994" s="4" t="s">
        <v>7</v>
      </c>
      <c r="H10994" s="4" t="s">
        <v>7</v>
      </c>
      <c r="I10994" s="4" t="s">
        <v>8</v>
      </c>
      <c r="J10994" s="16" t="s">
        <v>22</v>
      </c>
      <c r="K10994" s="4" t="s">
        <v>7</v>
      </c>
      <c r="L10994" s="4" t="s">
        <v>7</v>
      </c>
      <c r="M10994" s="16" t="s">
        <v>21</v>
      </c>
      <c r="N10994" s="4" t="s">
        <v>5</v>
      </c>
      <c r="O10994" s="4" t="s">
        <v>7</v>
      </c>
      <c r="P10994" s="16" t="s">
        <v>22</v>
      </c>
      <c r="Q10994" s="4" t="s">
        <v>7</v>
      </c>
      <c r="R10994" s="4" t="s">
        <v>14</v>
      </c>
      <c r="S10994" s="4" t="s">
        <v>7</v>
      </c>
      <c r="T10994" s="4" t="s">
        <v>7</v>
      </c>
      <c r="U10994" s="4" t="s">
        <v>7</v>
      </c>
      <c r="V10994" s="16" t="s">
        <v>21</v>
      </c>
      <c r="W10994" s="4" t="s">
        <v>5</v>
      </c>
      <c r="X10994" s="4" t="s">
        <v>7</v>
      </c>
      <c r="Y10994" s="16" t="s">
        <v>22</v>
      </c>
      <c r="Z10994" s="4" t="s">
        <v>7</v>
      </c>
      <c r="AA10994" s="4" t="s">
        <v>14</v>
      </c>
      <c r="AB10994" s="4" t="s">
        <v>7</v>
      </c>
      <c r="AC10994" s="4" t="s">
        <v>7</v>
      </c>
      <c r="AD10994" s="4" t="s">
        <v>7</v>
      </c>
      <c r="AE10994" s="4" t="s">
        <v>12</v>
      </c>
    </row>
    <row r="10995" spans="1:23">
      <c r="A10995" t="n">
        <v>111167</v>
      </c>
      <c r="B10995" s="11" t="n">
        <v>5</v>
      </c>
      <c r="C10995" s="7" t="n">
        <v>28</v>
      </c>
      <c r="D10995" s="16" t="s">
        <v>3</v>
      </c>
      <c r="E10995" s="18" t="n">
        <v>47</v>
      </c>
      <c r="F10995" s="7" t="n">
        <v>61456</v>
      </c>
      <c r="G10995" s="7" t="n">
        <v>2</v>
      </c>
      <c r="H10995" s="7" t="n">
        <v>0</v>
      </c>
      <c r="I10995" s="7" t="s">
        <v>23</v>
      </c>
      <c r="J10995" s="16" t="s">
        <v>3</v>
      </c>
      <c r="K10995" s="7" t="n">
        <v>8</v>
      </c>
      <c r="L10995" s="7" t="n">
        <v>28</v>
      </c>
      <c r="M10995" s="16" t="s">
        <v>3</v>
      </c>
      <c r="N10995" s="19" t="n">
        <v>74</v>
      </c>
      <c r="O10995" s="7" t="n">
        <v>65</v>
      </c>
      <c r="P10995" s="16" t="s">
        <v>3</v>
      </c>
      <c r="Q10995" s="7" t="n">
        <v>0</v>
      </c>
      <c r="R10995" s="7" t="n">
        <v>1</v>
      </c>
      <c r="S10995" s="7" t="n">
        <v>3</v>
      </c>
      <c r="T10995" s="7" t="n">
        <v>9</v>
      </c>
      <c r="U10995" s="7" t="n">
        <v>28</v>
      </c>
      <c r="V10995" s="16" t="s">
        <v>3</v>
      </c>
      <c r="W10995" s="19" t="n">
        <v>74</v>
      </c>
      <c r="X10995" s="7" t="n">
        <v>65</v>
      </c>
      <c r="Y10995" s="16" t="s">
        <v>3</v>
      </c>
      <c r="Z10995" s="7" t="n">
        <v>0</v>
      </c>
      <c r="AA10995" s="7" t="n">
        <v>2</v>
      </c>
      <c r="AB10995" s="7" t="n">
        <v>3</v>
      </c>
      <c r="AC10995" s="7" t="n">
        <v>9</v>
      </c>
      <c r="AD10995" s="7" t="n">
        <v>1</v>
      </c>
      <c r="AE10995" s="12" t="n">
        <f t="normal" ca="1">A10999</f>
        <v>0</v>
      </c>
    </row>
    <row r="10996" spans="1:23">
      <c r="A10996" t="s">
        <v>4</v>
      </c>
      <c r="B10996" s="4" t="s">
        <v>5</v>
      </c>
      <c r="C10996" s="4" t="s">
        <v>11</v>
      </c>
      <c r="D10996" s="4" t="s">
        <v>7</v>
      </c>
      <c r="E10996" s="4" t="s">
        <v>7</v>
      </c>
      <c r="F10996" s="4" t="s">
        <v>8</v>
      </c>
    </row>
    <row r="10997" spans="1:23">
      <c r="A10997" t="n">
        <v>111215</v>
      </c>
      <c r="B10997" s="18" t="n">
        <v>47</v>
      </c>
      <c r="C10997" s="7" t="n">
        <v>61456</v>
      </c>
      <c r="D10997" s="7" t="n">
        <v>0</v>
      </c>
      <c r="E10997" s="7" t="n">
        <v>0</v>
      </c>
      <c r="F10997" s="7" t="s">
        <v>24</v>
      </c>
    </row>
    <row r="10998" spans="1:23">
      <c r="A10998" t="s">
        <v>4</v>
      </c>
      <c r="B10998" s="4" t="s">
        <v>5</v>
      </c>
      <c r="C10998" s="4" t="s">
        <v>7</v>
      </c>
      <c r="D10998" s="4" t="s">
        <v>11</v>
      </c>
      <c r="E10998" s="4" t="s">
        <v>13</v>
      </c>
    </row>
    <row r="10999" spans="1:23">
      <c r="A10999" t="n">
        <v>111228</v>
      </c>
      <c r="B10999" s="17" t="n">
        <v>58</v>
      </c>
      <c r="C10999" s="7" t="n">
        <v>0</v>
      </c>
      <c r="D10999" s="7" t="n">
        <v>300</v>
      </c>
      <c r="E10999" s="7" t="n">
        <v>1</v>
      </c>
    </row>
    <row r="11000" spans="1:23">
      <c r="A11000" t="s">
        <v>4</v>
      </c>
      <c r="B11000" s="4" t="s">
        <v>5</v>
      </c>
      <c r="C11000" s="4" t="s">
        <v>7</v>
      </c>
      <c r="D11000" s="4" t="s">
        <v>11</v>
      </c>
    </row>
    <row r="11001" spans="1:23">
      <c r="A11001" t="n">
        <v>111236</v>
      </c>
      <c r="B11001" s="17" t="n">
        <v>58</v>
      </c>
      <c r="C11001" s="7" t="n">
        <v>255</v>
      </c>
      <c r="D11001" s="7" t="n">
        <v>0</v>
      </c>
    </row>
    <row r="11002" spans="1:23">
      <c r="A11002" t="s">
        <v>4</v>
      </c>
      <c r="B11002" s="4" t="s">
        <v>5</v>
      </c>
      <c r="C11002" s="4" t="s">
        <v>7</v>
      </c>
      <c r="D11002" s="4" t="s">
        <v>7</v>
      </c>
      <c r="E11002" s="4" t="s">
        <v>7</v>
      </c>
      <c r="F11002" s="4" t="s">
        <v>7</v>
      </c>
    </row>
    <row r="11003" spans="1:23">
      <c r="A11003" t="n">
        <v>111240</v>
      </c>
      <c r="B11003" s="9" t="n">
        <v>14</v>
      </c>
      <c r="C11003" s="7" t="n">
        <v>0</v>
      </c>
      <c r="D11003" s="7" t="n">
        <v>0</v>
      </c>
      <c r="E11003" s="7" t="n">
        <v>0</v>
      </c>
      <c r="F11003" s="7" t="n">
        <v>64</v>
      </c>
    </row>
    <row r="11004" spans="1:23">
      <c r="A11004" t="s">
        <v>4</v>
      </c>
      <c r="B11004" s="4" t="s">
        <v>5</v>
      </c>
      <c r="C11004" s="4" t="s">
        <v>7</v>
      </c>
      <c r="D11004" s="4" t="s">
        <v>11</v>
      </c>
    </row>
    <row r="11005" spans="1:23">
      <c r="A11005" t="n">
        <v>111245</v>
      </c>
      <c r="B11005" s="20" t="n">
        <v>22</v>
      </c>
      <c r="C11005" s="7" t="n">
        <v>0</v>
      </c>
      <c r="D11005" s="7" t="n">
        <v>4260</v>
      </c>
    </row>
    <row r="11006" spans="1:23">
      <c r="A11006" t="s">
        <v>4</v>
      </c>
      <c r="B11006" s="4" t="s">
        <v>5</v>
      </c>
      <c r="C11006" s="4" t="s">
        <v>7</v>
      </c>
      <c r="D11006" s="4" t="s">
        <v>11</v>
      </c>
    </row>
    <row r="11007" spans="1:23">
      <c r="A11007" t="n">
        <v>111249</v>
      </c>
      <c r="B11007" s="17" t="n">
        <v>58</v>
      </c>
      <c r="C11007" s="7" t="n">
        <v>5</v>
      </c>
      <c r="D11007" s="7" t="n">
        <v>300</v>
      </c>
    </row>
    <row r="11008" spans="1:23">
      <c r="A11008" t="s">
        <v>4</v>
      </c>
      <c r="B11008" s="4" t="s">
        <v>5</v>
      </c>
      <c r="C11008" s="4" t="s">
        <v>13</v>
      </c>
      <c r="D11008" s="4" t="s">
        <v>11</v>
      </c>
    </row>
    <row r="11009" spans="1:31">
      <c r="A11009" t="n">
        <v>111253</v>
      </c>
      <c r="B11009" s="21" t="n">
        <v>103</v>
      </c>
      <c r="C11009" s="7" t="n">
        <v>0</v>
      </c>
      <c r="D11009" s="7" t="n">
        <v>300</v>
      </c>
    </row>
    <row r="11010" spans="1:31">
      <c r="A11010" t="s">
        <v>4</v>
      </c>
      <c r="B11010" s="4" t="s">
        <v>5</v>
      </c>
      <c r="C11010" s="4" t="s">
        <v>7</v>
      </c>
    </row>
    <row r="11011" spans="1:31">
      <c r="A11011" t="n">
        <v>111260</v>
      </c>
      <c r="B11011" s="22" t="n">
        <v>64</v>
      </c>
      <c r="C11011" s="7" t="n">
        <v>7</v>
      </c>
    </row>
    <row r="11012" spans="1:31">
      <c r="A11012" t="s">
        <v>4</v>
      </c>
      <c r="B11012" s="4" t="s">
        <v>5</v>
      </c>
      <c r="C11012" s="4" t="s">
        <v>7</v>
      </c>
      <c r="D11012" s="4" t="s">
        <v>11</v>
      </c>
    </row>
    <row r="11013" spans="1:31">
      <c r="A11013" t="n">
        <v>111262</v>
      </c>
      <c r="B11013" s="23" t="n">
        <v>72</v>
      </c>
      <c r="C11013" s="7" t="n">
        <v>5</v>
      </c>
      <c r="D11013" s="7" t="n">
        <v>0</v>
      </c>
    </row>
    <row r="11014" spans="1:31">
      <c r="A11014" t="s">
        <v>4</v>
      </c>
      <c r="B11014" s="4" t="s">
        <v>5</v>
      </c>
      <c r="C11014" s="4" t="s">
        <v>7</v>
      </c>
      <c r="D11014" s="16" t="s">
        <v>21</v>
      </c>
      <c r="E11014" s="4" t="s">
        <v>5</v>
      </c>
      <c r="F11014" s="4" t="s">
        <v>7</v>
      </c>
      <c r="G11014" s="4" t="s">
        <v>11</v>
      </c>
      <c r="H11014" s="16" t="s">
        <v>22</v>
      </c>
      <c r="I11014" s="4" t="s">
        <v>7</v>
      </c>
      <c r="J11014" s="4" t="s">
        <v>14</v>
      </c>
      <c r="K11014" s="4" t="s">
        <v>7</v>
      </c>
      <c r="L11014" s="4" t="s">
        <v>7</v>
      </c>
      <c r="M11014" s="4" t="s">
        <v>12</v>
      </c>
    </row>
    <row r="11015" spans="1:31">
      <c r="A11015" t="n">
        <v>111266</v>
      </c>
      <c r="B11015" s="11" t="n">
        <v>5</v>
      </c>
      <c r="C11015" s="7" t="n">
        <v>28</v>
      </c>
      <c r="D11015" s="16" t="s">
        <v>3</v>
      </c>
      <c r="E11015" s="8" t="n">
        <v>162</v>
      </c>
      <c r="F11015" s="7" t="n">
        <v>4</v>
      </c>
      <c r="G11015" s="7" t="n">
        <v>4260</v>
      </c>
      <c r="H11015" s="16" t="s">
        <v>3</v>
      </c>
      <c r="I11015" s="7" t="n">
        <v>0</v>
      </c>
      <c r="J11015" s="7" t="n">
        <v>1</v>
      </c>
      <c r="K11015" s="7" t="n">
        <v>2</v>
      </c>
      <c r="L11015" s="7" t="n">
        <v>1</v>
      </c>
      <c r="M11015" s="12" t="n">
        <f t="normal" ca="1">A11021</f>
        <v>0</v>
      </c>
    </row>
    <row r="11016" spans="1:31">
      <c r="A11016" t="s">
        <v>4</v>
      </c>
      <c r="B11016" s="4" t="s">
        <v>5</v>
      </c>
      <c r="C11016" s="4" t="s">
        <v>7</v>
      </c>
      <c r="D11016" s="4" t="s">
        <v>8</v>
      </c>
    </row>
    <row r="11017" spans="1:31">
      <c r="A11017" t="n">
        <v>111283</v>
      </c>
      <c r="B11017" s="6" t="n">
        <v>2</v>
      </c>
      <c r="C11017" s="7" t="n">
        <v>10</v>
      </c>
      <c r="D11017" s="7" t="s">
        <v>25</v>
      </c>
    </row>
    <row r="11018" spans="1:31">
      <c r="A11018" t="s">
        <v>4</v>
      </c>
      <c r="B11018" s="4" t="s">
        <v>5</v>
      </c>
      <c r="C11018" s="4" t="s">
        <v>11</v>
      </c>
    </row>
    <row r="11019" spans="1:31">
      <c r="A11019" t="n">
        <v>111300</v>
      </c>
      <c r="B11019" s="24" t="n">
        <v>16</v>
      </c>
      <c r="C11019" s="7" t="n">
        <v>0</v>
      </c>
    </row>
    <row r="11020" spans="1:31">
      <c r="A11020" t="s">
        <v>4</v>
      </c>
      <c r="B11020" s="4" t="s">
        <v>5</v>
      </c>
      <c r="C11020" s="4" t="s">
        <v>7</v>
      </c>
      <c r="D11020" s="4" t="s">
        <v>11</v>
      </c>
      <c r="E11020" s="4" t="s">
        <v>11</v>
      </c>
      <c r="F11020" s="4" t="s">
        <v>11</v>
      </c>
      <c r="G11020" s="4" t="s">
        <v>11</v>
      </c>
      <c r="H11020" s="4" t="s">
        <v>11</v>
      </c>
      <c r="I11020" s="4" t="s">
        <v>11</v>
      </c>
      <c r="J11020" s="4" t="s">
        <v>11</v>
      </c>
      <c r="K11020" s="4" t="s">
        <v>11</v>
      </c>
      <c r="L11020" s="4" t="s">
        <v>11</v>
      </c>
      <c r="M11020" s="4" t="s">
        <v>11</v>
      </c>
      <c r="N11020" s="4" t="s">
        <v>14</v>
      </c>
      <c r="O11020" s="4" t="s">
        <v>14</v>
      </c>
      <c r="P11020" s="4" t="s">
        <v>14</v>
      </c>
      <c r="Q11020" s="4" t="s">
        <v>14</v>
      </c>
      <c r="R11020" s="4" t="s">
        <v>7</v>
      </c>
      <c r="S11020" s="4" t="s">
        <v>8</v>
      </c>
    </row>
    <row r="11021" spans="1:31">
      <c r="A11021" t="n">
        <v>111303</v>
      </c>
      <c r="B11021" s="25" t="n">
        <v>75</v>
      </c>
      <c r="C11021" s="7" t="n">
        <v>0</v>
      </c>
      <c r="D11021" s="7" t="n">
        <v>0</v>
      </c>
      <c r="E11021" s="7" t="n">
        <v>0</v>
      </c>
      <c r="F11021" s="7" t="n">
        <v>1024</v>
      </c>
      <c r="G11021" s="7" t="n">
        <v>720</v>
      </c>
      <c r="H11021" s="7" t="n">
        <v>0</v>
      </c>
      <c r="I11021" s="7" t="n">
        <v>0</v>
      </c>
      <c r="J11021" s="7" t="n">
        <v>0</v>
      </c>
      <c r="K11021" s="7" t="n">
        <v>0</v>
      </c>
      <c r="L11021" s="7" t="n">
        <v>1024</v>
      </c>
      <c r="M11021" s="7" t="n">
        <v>720</v>
      </c>
      <c r="N11021" s="7" t="n">
        <v>1065353216</v>
      </c>
      <c r="O11021" s="7" t="n">
        <v>1065353216</v>
      </c>
      <c r="P11021" s="7" t="n">
        <v>1065353216</v>
      </c>
      <c r="Q11021" s="7" t="n">
        <v>0</v>
      </c>
      <c r="R11021" s="7" t="n">
        <v>1</v>
      </c>
      <c r="S11021" s="7" t="s">
        <v>48</v>
      </c>
    </row>
    <row r="11022" spans="1:31">
      <c r="A11022" t="s">
        <v>4</v>
      </c>
      <c r="B11022" s="4" t="s">
        <v>5</v>
      </c>
      <c r="C11022" s="4" t="s">
        <v>7</v>
      </c>
      <c r="D11022" s="4" t="s">
        <v>7</v>
      </c>
      <c r="E11022" s="4" t="s">
        <v>7</v>
      </c>
      <c r="F11022" s="4" t="s">
        <v>13</v>
      </c>
      <c r="G11022" s="4" t="s">
        <v>13</v>
      </c>
      <c r="H11022" s="4" t="s">
        <v>13</v>
      </c>
      <c r="I11022" s="4" t="s">
        <v>13</v>
      </c>
      <c r="J11022" s="4" t="s">
        <v>13</v>
      </c>
    </row>
    <row r="11023" spans="1:31">
      <c r="A11023" t="n">
        <v>111351</v>
      </c>
      <c r="B11023" s="26" t="n">
        <v>76</v>
      </c>
      <c r="C11023" s="7" t="n">
        <v>0</v>
      </c>
      <c r="D11023" s="7" t="n">
        <v>9</v>
      </c>
      <c r="E11023" s="7" t="n">
        <v>2</v>
      </c>
      <c r="F11023" s="7" t="n">
        <v>0</v>
      </c>
      <c r="G11023" s="7" t="n">
        <v>0</v>
      </c>
      <c r="H11023" s="7" t="n">
        <v>0</v>
      </c>
      <c r="I11023" s="7" t="n">
        <v>0</v>
      </c>
      <c r="J11023" s="7" t="n">
        <v>0</v>
      </c>
    </row>
    <row r="11024" spans="1:31">
      <c r="A11024" t="s">
        <v>4</v>
      </c>
      <c r="B11024" s="4" t="s">
        <v>5</v>
      </c>
      <c r="C11024" s="4" t="s">
        <v>11</v>
      </c>
      <c r="D11024" s="4" t="s">
        <v>8</v>
      </c>
      <c r="E11024" s="4" t="s">
        <v>8</v>
      </c>
      <c r="F11024" s="4" t="s">
        <v>8</v>
      </c>
      <c r="G11024" s="4" t="s">
        <v>7</v>
      </c>
      <c r="H11024" s="4" t="s">
        <v>14</v>
      </c>
      <c r="I11024" s="4" t="s">
        <v>13</v>
      </c>
      <c r="J11024" s="4" t="s">
        <v>13</v>
      </c>
      <c r="K11024" s="4" t="s">
        <v>13</v>
      </c>
      <c r="L11024" s="4" t="s">
        <v>13</v>
      </c>
      <c r="M11024" s="4" t="s">
        <v>13</v>
      </c>
      <c r="N11024" s="4" t="s">
        <v>13</v>
      </c>
      <c r="O11024" s="4" t="s">
        <v>13</v>
      </c>
      <c r="P11024" s="4" t="s">
        <v>8</v>
      </c>
      <c r="Q11024" s="4" t="s">
        <v>8</v>
      </c>
      <c r="R11024" s="4" t="s">
        <v>14</v>
      </c>
      <c r="S11024" s="4" t="s">
        <v>7</v>
      </c>
      <c r="T11024" s="4" t="s">
        <v>14</v>
      </c>
      <c r="U11024" s="4" t="s">
        <v>14</v>
      </c>
      <c r="V11024" s="4" t="s">
        <v>11</v>
      </c>
    </row>
    <row r="11025" spans="1:22">
      <c r="A11025" t="n">
        <v>111375</v>
      </c>
      <c r="B11025" s="28" t="n">
        <v>19</v>
      </c>
      <c r="C11025" s="7" t="n">
        <v>11</v>
      </c>
      <c r="D11025" s="7" t="s">
        <v>876</v>
      </c>
      <c r="E11025" s="7" t="s">
        <v>351</v>
      </c>
      <c r="F11025" s="7" t="s">
        <v>17</v>
      </c>
      <c r="G11025" s="7" t="n">
        <v>0</v>
      </c>
      <c r="H11025" s="7" t="n">
        <v>1</v>
      </c>
      <c r="I11025" s="7" t="n">
        <v>0</v>
      </c>
      <c r="J11025" s="7" t="n">
        <v>0</v>
      </c>
      <c r="K11025" s="7" t="n">
        <v>0</v>
      </c>
      <c r="L11025" s="7" t="n">
        <v>0</v>
      </c>
      <c r="M11025" s="7" t="n">
        <v>1</v>
      </c>
      <c r="N11025" s="7" t="n">
        <v>1.60000002384186</v>
      </c>
      <c r="O11025" s="7" t="n">
        <v>0.0900000035762787</v>
      </c>
      <c r="P11025" s="7" t="s">
        <v>17</v>
      </c>
      <c r="Q11025" s="7" t="s">
        <v>17</v>
      </c>
      <c r="R11025" s="7" t="n">
        <v>-1</v>
      </c>
      <c r="S11025" s="7" t="n">
        <v>0</v>
      </c>
      <c r="T11025" s="7" t="n">
        <v>0</v>
      </c>
      <c r="U11025" s="7" t="n">
        <v>0</v>
      </c>
      <c r="V11025" s="7" t="n">
        <v>0</v>
      </c>
    </row>
    <row r="11026" spans="1:22">
      <c r="A11026" t="s">
        <v>4</v>
      </c>
      <c r="B11026" s="4" t="s">
        <v>5</v>
      </c>
      <c r="C11026" s="4" t="s">
        <v>11</v>
      </c>
      <c r="D11026" s="4" t="s">
        <v>7</v>
      </c>
      <c r="E11026" s="4" t="s">
        <v>7</v>
      </c>
      <c r="F11026" s="4" t="s">
        <v>8</v>
      </c>
    </row>
    <row r="11027" spans="1:22">
      <c r="A11027" t="n">
        <v>111458</v>
      </c>
      <c r="B11027" s="29" t="n">
        <v>20</v>
      </c>
      <c r="C11027" s="7" t="n">
        <v>0</v>
      </c>
      <c r="D11027" s="7" t="n">
        <v>3</v>
      </c>
      <c r="E11027" s="7" t="n">
        <v>10</v>
      </c>
      <c r="F11027" s="7" t="s">
        <v>60</v>
      </c>
    </row>
    <row r="11028" spans="1:22">
      <c r="A11028" t="s">
        <v>4</v>
      </c>
      <c r="B11028" s="4" t="s">
        <v>5</v>
      </c>
      <c r="C11028" s="4" t="s">
        <v>11</v>
      </c>
    </row>
    <row r="11029" spans="1:22">
      <c r="A11029" t="n">
        <v>111476</v>
      </c>
      <c r="B11029" s="24" t="n">
        <v>16</v>
      </c>
      <c r="C11029" s="7" t="n">
        <v>0</v>
      </c>
    </row>
    <row r="11030" spans="1:22">
      <c r="A11030" t="s">
        <v>4</v>
      </c>
      <c r="B11030" s="4" t="s">
        <v>5</v>
      </c>
      <c r="C11030" s="4" t="s">
        <v>11</v>
      </c>
      <c r="D11030" s="4" t="s">
        <v>7</v>
      </c>
      <c r="E11030" s="4" t="s">
        <v>7</v>
      </c>
      <c r="F11030" s="4" t="s">
        <v>8</v>
      </c>
    </row>
    <row r="11031" spans="1:22">
      <c r="A11031" t="n">
        <v>111479</v>
      </c>
      <c r="B11031" s="29" t="n">
        <v>20</v>
      </c>
      <c r="C11031" s="7" t="n">
        <v>11</v>
      </c>
      <c r="D11031" s="7" t="n">
        <v>3</v>
      </c>
      <c r="E11031" s="7" t="n">
        <v>10</v>
      </c>
      <c r="F11031" s="7" t="s">
        <v>60</v>
      </c>
    </row>
    <row r="11032" spans="1:22">
      <c r="A11032" t="s">
        <v>4</v>
      </c>
      <c r="B11032" s="4" t="s">
        <v>5</v>
      </c>
      <c r="C11032" s="4" t="s">
        <v>11</v>
      </c>
    </row>
    <row r="11033" spans="1:22">
      <c r="A11033" t="n">
        <v>111497</v>
      </c>
      <c r="B11033" s="24" t="n">
        <v>16</v>
      </c>
      <c r="C11033" s="7" t="n">
        <v>0</v>
      </c>
    </row>
    <row r="11034" spans="1:22">
      <c r="A11034" t="s">
        <v>4</v>
      </c>
      <c r="B11034" s="4" t="s">
        <v>5</v>
      </c>
      <c r="C11034" s="4" t="s">
        <v>7</v>
      </c>
      <c r="D11034" s="4" t="s">
        <v>11</v>
      </c>
      <c r="E11034" s="4" t="s">
        <v>8</v>
      </c>
      <c r="F11034" s="4" t="s">
        <v>8</v>
      </c>
    </row>
    <row r="11035" spans="1:22">
      <c r="A11035" t="n">
        <v>111500</v>
      </c>
      <c r="B11035" s="30" t="n">
        <v>36</v>
      </c>
      <c r="C11035" s="7" t="n">
        <v>10</v>
      </c>
      <c r="D11035" s="7" t="n">
        <v>11</v>
      </c>
      <c r="E11035" s="7" t="s">
        <v>876</v>
      </c>
      <c r="F11035" s="7" t="s">
        <v>17</v>
      </c>
    </row>
    <row r="11036" spans="1:22">
      <c r="A11036" t="s">
        <v>4</v>
      </c>
      <c r="B11036" s="4" t="s">
        <v>5</v>
      </c>
      <c r="C11036" s="4" t="s">
        <v>7</v>
      </c>
      <c r="D11036" s="4" t="s">
        <v>11</v>
      </c>
      <c r="E11036" s="4" t="s">
        <v>7</v>
      </c>
      <c r="F11036" s="4" t="s">
        <v>8</v>
      </c>
      <c r="G11036" s="4" t="s">
        <v>8</v>
      </c>
      <c r="H11036" s="4" t="s">
        <v>8</v>
      </c>
      <c r="I11036" s="4" t="s">
        <v>8</v>
      </c>
      <c r="J11036" s="4" t="s">
        <v>8</v>
      </c>
      <c r="K11036" s="4" t="s">
        <v>8</v>
      </c>
      <c r="L11036" s="4" t="s">
        <v>8</v>
      </c>
      <c r="M11036" s="4" t="s">
        <v>8</v>
      </c>
      <c r="N11036" s="4" t="s">
        <v>8</v>
      </c>
      <c r="O11036" s="4" t="s">
        <v>8</v>
      </c>
      <c r="P11036" s="4" t="s">
        <v>8</v>
      </c>
      <c r="Q11036" s="4" t="s">
        <v>8</v>
      </c>
      <c r="R11036" s="4" t="s">
        <v>8</v>
      </c>
      <c r="S11036" s="4" t="s">
        <v>8</v>
      </c>
      <c r="T11036" s="4" t="s">
        <v>8</v>
      </c>
      <c r="U11036" s="4" t="s">
        <v>8</v>
      </c>
    </row>
    <row r="11037" spans="1:22">
      <c r="A11037" t="n">
        <v>111518</v>
      </c>
      <c r="B11037" s="30" t="n">
        <v>36</v>
      </c>
      <c r="C11037" s="7" t="n">
        <v>8</v>
      </c>
      <c r="D11037" s="7" t="n">
        <v>11</v>
      </c>
      <c r="E11037" s="7" t="n">
        <v>0</v>
      </c>
      <c r="F11037" s="7" t="s">
        <v>63</v>
      </c>
      <c r="G11037" s="7" t="s">
        <v>877</v>
      </c>
      <c r="H11037" s="7" t="s">
        <v>17</v>
      </c>
      <c r="I11037" s="7" t="s">
        <v>17</v>
      </c>
      <c r="J11037" s="7" t="s">
        <v>17</v>
      </c>
      <c r="K11037" s="7" t="s">
        <v>17</v>
      </c>
      <c r="L11037" s="7" t="s">
        <v>17</v>
      </c>
      <c r="M11037" s="7" t="s">
        <v>17</v>
      </c>
      <c r="N11037" s="7" t="s">
        <v>17</v>
      </c>
      <c r="O11037" s="7" t="s">
        <v>17</v>
      </c>
      <c r="P11037" s="7" t="s">
        <v>17</v>
      </c>
      <c r="Q11037" s="7" t="s">
        <v>17</v>
      </c>
      <c r="R11037" s="7" t="s">
        <v>17</v>
      </c>
      <c r="S11037" s="7" t="s">
        <v>17</v>
      </c>
      <c r="T11037" s="7" t="s">
        <v>17</v>
      </c>
      <c r="U11037" s="7" t="s">
        <v>17</v>
      </c>
    </row>
    <row r="11038" spans="1:22">
      <c r="A11038" t="s">
        <v>4</v>
      </c>
      <c r="B11038" s="4" t="s">
        <v>5</v>
      </c>
      <c r="C11038" s="4" t="s">
        <v>7</v>
      </c>
      <c r="D11038" s="4" t="s">
        <v>11</v>
      </c>
      <c r="E11038" s="4" t="s">
        <v>7</v>
      </c>
      <c r="F11038" s="4" t="s">
        <v>12</v>
      </c>
    </row>
    <row r="11039" spans="1:22">
      <c r="A11039" t="n">
        <v>111562</v>
      </c>
      <c r="B11039" s="11" t="n">
        <v>5</v>
      </c>
      <c r="C11039" s="7" t="n">
        <v>30</v>
      </c>
      <c r="D11039" s="7" t="n">
        <v>6471</v>
      </c>
      <c r="E11039" s="7" t="n">
        <v>1</v>
      </c>
      <c r="F11039" s="12" t="n">
        <f t="normal" ca="1">A11045</f>
        <v>0</v>
      </c>
    </row>
    <row r="11040" spans="1:22">
      <c r="A11040" t="s">
        <v>4</v>
      </c>
      <c r="B11040" s="4" t="s">
        <v>5</v>
      </c>
      <c r="C11040" s="4" t="s">
        <v>7</v>
      </c>
      <c r="D11040" s="4" t="s">
        <v>11</v>
      </c>
      <c r="E11040" s="4" t="s">
        <v>8</v>
      </c>
      <c r="F11040" s="4" t="s">
        <v>8</v>
      </c>
    </row>
    <row r="11041" spans="1:22">
      <c r="A11041" t="n">
        <v>111571</v>
      </c>
      <c r="B11041" s="30" t="n">
        <v>36</v>
      </c>
      <c r="C11041" s="7" t="n">
        <v>10</v>
      </c>
      <c r="D11041" s="7" t="n">
        <v>0</v>
      </c>
      <c r="E11041" s="7" t="s">
        <v>61</v>
      </c>
      <c r="F11041" s="7" t="s">
        <v>17</v>
      </c>
    </row>
    <row r="11042" spans="1:22">
      <c r="A11042" t="s">
        <v>4</v>
      </c>
      <c r="B11042" s="4" t="s">
        <v>5</v>
      </c>
      <c r="C11042" s="4" t="s">
        <v>7</v>
      </c>
      <c r="D11042" s="4" t="s">
        <v>11</v>
      </c>
      <c r="E11042" s="4" t="s">
        <v>7</v>
      </c>
      <c r="F11042" s="4" t="s">
        <v>8</v>
      </c>
      <c r="G11042" s="4" t="s">
        <v>8</v>
      </c>
      <c r="H11042" s="4" t="s">
        <v>8</v>
      </c>
      <c r="I11042" s="4" t="s">
        <v>8</v>
      </c>
      <c r="J11042" s="4" t="s">
        <v>8</v>
      </c>
      <c r="K11042" s="4" t="s">
        <v>8</v>
      </c>
      <c r="L11042" s="4" t="s">
        <v>8</v>
      </c>
      <c r="M11042" s="4" t="s">
        <v>8</v>
      </c>
      <c r="N11042" s="4" t="s">
        <v>8</v>
      </c>
      <c r="O11042" s="4" t="s">
        <v>8</v>
      </c>
      <c r="P11042" s="4" t="s">
        <v>8</v>
      </c>
      <c r="Q11042" s="4" t="s">
        <v>8</v>
      </c>
      <c r="R11042" s="4" t="s">
        <v>8</v>
      </c>
      <c r="S11042" s="4" t="s">
        <v>8</v>
      </c>
      <c r="T11042" s="4" t="s">
        <v>8</v>
      </c>
      <c r="U11042" s="4" t="s">
        <v>8</v>
      </c>
    </row>
    <row r="11043" spans="1:22">
      <c r="A11043" t="n">
        <v>111589</v>
      </c>
      <c r="B11043" s="30" t="n">
        <v>36</v>
      </c>
      <c r="C11043" s="7" t="n">
        <v>8</v>
      </c>
      <c r="D11043" s="7" t="n">
        <v>0</v>
      </c>
      <c r="E11043" s="7" t="n">
        <v>0</v>
      </c>
      <c r="F11043" s="7" t="s">
        <v>62</v>
      </c>
      <c r="G11043" s="7" t="s">
        <v>63</v>
      </c>
      <c r="H11043" s="7" t="s">
        <v>17</v>
      </c>
      <c r="I11043" s="7" t="s">
        <v>17</v>
      </c>
      <c r="J11043" s="7" t="s">
        <v>17</v>
      </c>
      <c r="K11043" s="7" t="s">
        <v>17</v>
      </c>
      <c r="L11043" s="7" t="s">
        <v>17</v>
      </c>
      <c r="M11043" s="7" t="s">
        <v>17</v>
      </c>
      <c r="N11043" s="7" t="s">
        <v>17</v>
      </c>
      <c r="O11043" s="7" t="s">
        <v>17</v>
      </c>
      <c r="P11043" s="7" t="s">
        <v>17</v>
      </c>
      <c r="Q11043" s="7" t="s">
        <v>17</v>
      </c>
      <c r="R11043" s="7" t="s">
        <v>17</v>
      </c>
      <c r="S11043" s="7" t="s">
        <v>17</v>
      </c>
      <c r="T11043" s="7" t="s">
        <v>17</v>
      </c>
      <c r="U11043" s="7" t="s">
        <v>17</v>
      </c>
    </row>
    <row r="11044" spans="1:22">
      <c r="A11044" t="s">
        <v>4</v>
      </c>
      <c r="B11044" s="4" t="s">
        <v>5</v>
      </c>
      <c r="C11044" s="4" t="s">
        <v>7</v>
      </c>
    </row>
    <row r="11045" spans="1:22">
      <c r="A11045" t="n">
        <v>111628</v>
      </c>
      <c r="B11045" s="31" t="n">
        <v>116</v>
      </c>
      <c r="C11045" s="7" t="n">
        <v>0</v>
      </c>
    </row>
    <row r="11046" spans="1:22">
      <c r="A11046" t="s">
        <v>4</v>
      </c>
      <c r="B11046" s="4" t="s">
        <v>5</v>
      </c>
      <c r="C11046" s="4" t="s">
        <v>7</v>
      </c>
      <c r="D11046" s="4" t="s">
        <v>11</v>
      </c>
    </row>
    <row r="11047" spans="1:22">
      <c r="A11047" t="n">
        <v>111630</v>
      </c>
      <c r="B11047" s="31" t="n">
        <v>116</v>
      </c>
      <c r="C11047" s="7" t="n">
        <v>2</v>
      </c>
      <c r="D11047" s="7" t="n">
        <v>1</v>
      </c>
    </row>
    <row r="11048" spans="1:22">
      <c r="A11048" t="s">
        <v>4</v>
      </c>
      <c r="B11048" s="4" t="s">
        <v>5</v>
      </c>
      <c r="C11048" s="4" t="s">
        <v>7</v>
      </c>
      <c r="D11048" s="4" t="s">
        <v>14</v>
      </c>
    </row>
    <row r="11049" spans="1:22">
      <c r="A11049" t="n">
        <v>111634</v>
      </c>
      <c r="B11049" s="31" t="n">
        <v>116</v>
      </c>
      <c r="C11049" s="7" t="n">
        <v>5</v>
      </c>
      <c r="D11049" s="7" t="n">
        <v>1103626240</v>
      </c>
    </row>
    <row r="11050" spans="1:22">
      <c r="A11050" t="s">
        <v>4</v>
      </c>
      <c r="B11050" s="4" t="s">
        <v>5</v>
      </c>
      <c r="C11050" s="4" t="s">
        <v>7</v>
      </c>
      <c r="D11050" s="4" t="s">
        <v>11</v>
      </c>
    </row>
    <row r="11051" spans="1:22">
      <c r="A11051" t="n">
        <v>111640</v>
      </c>
      <c r="B11051" s="31" t="n">
        <v>116</v>
      </c>
      <c r="C11051" s="7" t="n">
        <v>6</v>
      </c>
      <c r="D11051" s="7" t="n">
        <v>1</v>
      </c>
    </row>
    <row r="11052" spans="1:22">
      <c r="A11052" t="s">
        <v>4</v>
      </c>
      <c r="B11052" s="4" t="s">
        <v>5</v>
      </c>
      <c r="C11052" s="4" t="s">
        <v>7</v>
      </c>
      <c r="D11052" s="4" t="s">
        <v>7</v>
      </c>
      <c r="E11052" s="4" t="s">
        <v>7</v>
      </c>
      <c r="F11052" s="4" t="s">
        <v>7</v>
      </c>
    </row>
    <row r="11053" spans="1:22">
      <c r="A11053" t="n">
        <v>111644</v>
      </c>
      <c r="B11053" s="9" t="n">
        <v>14</v>
      </c>
      <c r="C11053" s="7" t="n">
        <v>0</v>
      </c>
      <c r="D11053" s="7" t="n">
        <v>4</v>
      </c>
      <c r="E11053" s="7" t="n">
        <v>0</v>
      </c>
      <c r="F11053" s="7" t="n">
        <v>0</v>
      </c>
    </row>
    <row r="11054" spans="1:22">
      <c r="A11054" t="s">
        <v>4</v>
      </c>
      <c r="B11054" s="4" t="s">
        <v>5</v>
      </c>
      <c r="C11054" s="4" t="s">
        <v>11</v>
      </c>
      <c r="D11054" s="4" t="s">
        <v>13</v>
      </c>
      <c r="E11054" s="4" t="s">
        <v>13</v>
      </c>
      <c r="F11054" s="4" t="s">
        <v>13</v>
      </c>
      <c r="G11054" s="4" t="s">
        <v>13</v>
      </c>
    </row>
    <row r="11055" spans="1:22">
      <c r="A11055" t="n">
        <v>111649</v>
      </c>
      <c r="B11055" s="32" t="n">
        <v>46</v>
      </c>
      <c r="C11055" s="7" t="n">
        <v>0</v>
      </c>
      <c r="D11055" s="7" t="n">
        <v>-2.09999990463257</v>
      </c>
      <c r="E11055" s="7" t="n">
        <v>-0.5</v>
      </c>
      <c r="F11055" s="7" t="n">
        <v>-11.1199998855591</v>
      </c>
      <c r="G11055" s="7" t="n">
        <v>215.100006103516</v>
      </c>
    </row>
    <row r="11056" spans="1:22">
      <c r="A11056" t="s">
        <v>4</v>
      </c>
      <c r="B11056" s="4" t="s">
        <v>5</v>
      </c>
      <c r="C11056" s="4" t="s">
        <v>11</v>
      </c>
      <c r="D11056" s="4" t="s">
        <v>7</v>
      </c>
      <c r="E11056" s="4" t="s">
        <v>8</v>
      </c>
      <c r="F11056" s="4" t="s">
        <v>13</v>
      </c>
      <c r="G11056" s="4" t="s">
        <v>13</v>
      </c>
      <c r="H11056" s="4" t="s">
        <v>13</v>
      </c>
    </row>
    <row r="11057" spans="1:21">
      <c r="A11057" t="n">
        <v>111668</v>
      </c>
      <c r="B11057" s="33" t="n">
        <v>48</v>
      </c>
      <c r="C11057" s="7" t="n">
        <v>0</v>
      </c>
      <c r="D11057" s="7" t="n">
        <v>0</v>
      </c>
      <c r="E11057" s="7" t="s">
        <v>62</v>
      </c>
      <c r="F11057" s="7" t="n">
        <v>0</v>
      </c>
      <c r="G11057" s="7" t="n">
        <v>1</v>
      </c>
      <c r="H11057" s="7" t="n">
        <v>0</v>
      </c>
    </row>
    <row r="11058" spans="1:21">
      <c r="A11058" t="s">
        <v>4</v>
      </c>
      <c r="B11058" s="4" t="s">
        <v>5</v>
      </c>
      <c r="C11058" s="4" t="s">
        <v>11</v>
      </c>
      <c r="D11058" s="4" t="s">
        <v>13</v>
      </c>
      <c r="E11058" s="4" t="s">
        <v>13</v>
      </c>
      <c r="F11058" s="4" t="s">
        <v>13</v>
      </c>
      <c r="G11058" s="4" t="s">
        <v>13</v>
      </c>
    </row>
    <row r="11059" spans="1:21">
      <c r="A11059" t="n">
        <v>111694</v>
      </c>
      <c r="B11059" s="32" t="n">
        <v>46</v>
      </c>
      <c r="C11059" s="7" t="n">
        <v>11</v>
      </c>
      <c r="D11059" s="7" t="n">
        <v>6.13000011444092</v>
      </c>
      <c r="E11059" s="7" t="n">
        <v>0.159999996423721</v>
      </c>
      <c r="F11059" s="7" t="n">
        <v>2</v>
      </c>
      <c r="G11059" s="7" t="n">
        <v>180</v>
      </c>
    </row>
    <row r="11060" spans="1:21">
      <c r="A11060" t="s">
        <v>4</v>
      </c>
      <c r="B11060" s="4" t="s">
        <v>5</v>
      </c>
      <c r="C11060" s="4" t="s">
        <v>7</v>
      </c>
      <c r="D11060" s="4" t="s">
        <v>11</v>
      </c>
      <c r="E11060" s="4" t="s">
        <v>8</v>
      </c>
      <c r="F11060" s="4" t="s">
        <v>8</v>
      </c>
      <c r="G11060" s="4" t="s">
        <v>8</v>
      </c>
      <c r="H11060" s="4" t="s">
        <v>8</v>
      </c>
    </row>
    <row r="11061" spans="1:21">
      <c r="A11061" t="n">
        <v>111713</v>
      </c>
      <c r="B11061" s="38" t="n">
        <v>51</v>
      </c>
      <c r="C11061" s="7" t="n">
        <v>3</v>
      </c>
      <c r="D11061" s="7" t="n">
        <v>0</v>
      </c>
      <c r="E11061" s="7" t="s">
        <v>407</v>
      </c>
      <c r="F11061" s="7" t="s">
        <v>109</v>
      </c>
      <c r="G11061" s="7" t="s">
        <v>86</v>
      </c>
      <c r="H11061" s="7" t="s">
        <v>87</v>
      </c>
    </row>
    <row r="11062" spans="1:21">
      <c r="A11062" t="s">
        <v>4</v>
      </c>
      <c r="B11062" s="4" t="s">
        <v>5</v>
      </c>
      <c r="C11062" s="4" t="s">
        <v>7</v>
      </c>
      <c r="D11062" s="4" t="s">
        <v>7</v>
      </c>
      <c r="E11062" s="4" t="s">
        <v>13</v>
      </c>
      <c r="F11062" s="4" t="s">
        <v>13</v>
      </c>
      <c r="G11062" s="4" t="s">
        <v>13</v>
      </c>
      <c r="H11062" s="4" t="s">
        <v>11</v>
      </c>
    </row>
    <row r="11063" spans="1:21">
      <c r="A11063" t="n">
        <v>111726</v>
      </c>
      <c r="B11063" s="35" t="n">
        <v>45</v>
      </c>
      <c r="C11063" s="7" t="n">
        <v>2</v>
      </c>
      <c r="D11063" s="7" t="n">
        <v>3</v>
      </c>
      <c r="E11063" s="7" t="n">
        <v>-2.03999996185303</v>
      </c>
      <c r="F11063" s="7" t="n">
        <v>0.0900000035762787</v>
      </c>
      <c r="G11063" s="7" t="n">
        <v>-11.039999961853</v>
      </c>
      <c r="H11063" s="7" t="n">
        <v>0</v>
      </c>
    </row>
    <row r="11064" spans="1:21">
      <c r="A11064" t="s">
        <v>4</v>
      </c>
      <c r="B11064" s="4" t="s">
        <v>5</v>
      </c>
      <c r="C11064" s="4" t="s">
        <v>7</v>
      </c>
      <c r="D11064" s="4" t="s">
        <v>7</v>
      </c>
      <c r="E11064" s="4" t="s">
        <v>13</v>
      </c>
      <c r="F11064" s="4" t="s">
        <v>13</v>
      </c>
      <c r="G11064" s="4" t="s">
        <v>13</v>
      </c>
      <c r="H11064" s="4" t="s">
        <v>11</v>
      </c>
      <c r="I11064" s="4" t="s">
        <v>7</v>
      </c>
    </row>
    <row r="11065" spans="1:21">
      <c r="A11065" t="n">
        <v>111743</v>
      </c>
      <c r="B11065" s="35" t="n">
        <v>45</v>
      </c>
      <c r="C11065" s="7" t="n">
        <v>4</v>
      </c>
      <c r="D11065" s="7" t="n">
        <v>3</v>
      </c>
      <c r="E11065" s="7" t="n">
        <v>17.5900001525879</v>
      </c>
      <c r="F11065" s="7" t="n">
        <v>201.940002441406</v>
      </c>
      <c r="G11065" s="7" t="n">
        <v>-5</v>
      </c>
      <c r="H11065" s="7" t="n">
        <v>0</v>
      </c>
      <c r="I11065" s="7" t="n">
        <v>0</v>
      </c>
    </row>
    <row r="11066" spans="1:21">
      <c r="A11066" t="s">
        <v>4</v>
      </c>
      <c r="B11066" s="4" t="s">
        <v>5</v>
      </c>
      <c r="C11066" s="4" t="s">
        <v>7</v>
      </c>
      <c r="D11066" s="4" t="s">
        <v>7</v>
      </c>
      <c r="E11066" s="4" t="s">
        <v>13</v>
      </c>
      <c r="F11066" s="4" t="s">
        <v>11</v>
      </c>
    </row>
    <row r="11067" spans="1:21">
      <c r="A11067" t="n">
        <v>111761</v>
      </c>
      <c r="B11067" s="35" t="n">
        <v>45</v>
      </c>
      <c r="C11067" s="7" t="n">
        <v>5</v>
      </c>
      <c r="D11067" s="7" t="n">
        <v>3</v>
      </c>
      <c r="E11067" s="7" t="n">
        <v>1.39999997615814</v>
      </c>
      <c r="F11067" s="7" t="n">
        <v>0</v>
      </c>
    </row>
    <row r="11068" spans="1:21">
      <c r="A11068" t="s">
        <v>4</v>
      </c>
      <c r="B11068" s="4" t="s">
        <v>5</v>
      </c>
      <c r="C11068" s="4" t="s">
        <v>7</v>
      </c>
      <c r="D11068" s="4" t="s">
        <v>7</v>
      </c>
      <c r="E11068" s="4" t="s">
        <v>13</v>
      </c>
      <c r="F11068" s="4" t="s">
        <v>11</v>
      </c>
    </row>
    <row r="11069" spans="1:21">
      <c r="A11069" t="n">
        <v>111770</v>
      </c>
      <c r="B11069" s="35" t="n">
        <v>45</v>
      </c>
      <c r="C11069" s="7" t="n">
        <v>11</v>
      </c>
      <c r="D11069" s="7" t="n">
        <v>3</v>
      </c>
      <c r="E11069" s="7" t="n">
        <v>31.6000003814697</v>
      </c>
      <c r="F11069" s="7" t="n">
        <v>0</v>
      </c>
    </row>
    <row r="11070" spans="1:21">
      <c r="A11070" t="s">
        <v>4</v>
      </c>
      <c r="B11070" s="4" t="s">
        <v>5</v>
      </c>
      <c r="C11070" s="4" t="s">
        <v>7</v>
      </c>
      <c r="D11070" s="4" t="s">
        <v>11</v>
      </c>
      <c r="E11070" s="4" t="s">
        <v>8</v>
      </c>
      <c r="F11070" s="4" t="s">
        <v>8</v>
      </c>
      <c r="G11070" s="4" t="s">
        <v>8</v>
      </c>
      <c r="H11070" s="4" t="s">
        <v>8</v>
      </c>
    </row>
    <row r="11071" spans="1:21">
      <c r="A11071" t="n">
        <v>111779</v>
      </c>
      <c r="B11071" s="38" t="n">
        <v>51</v>
      </c>
      <c r="C11071" s="7" t="n">
        <v>3</v>
      </c>
      <c r="D11071" s="7" t="n">
        <v>0</v>
      </c>
      <c r="E11071" s="7" t="s">
        <v>218</v>
      </c>
      <c r="F11071" s="7" t="s">
        <v>109</v>
      </c>
      <c r="G11071" s="7" t="s">
        <v>86</v>
      </c>
      <c r="H11071" s="7" t="s">
        <v>87</v>
      </c>
    </row>
    <row r="11072" spans="1:21">
      <c r="A11072" t="s">
        <v>4</v>
      </c>
      <c r="B11072" s="4" t="s">
        <v>5</v>
      </c>
      <c r="C11072" s="4" t="s">
        <v>7</v>
      </c>
      <c r="D11072" s="4" t="s">
        <v>11</v>
      </c>
      <c r="E11072" s="4" t="s">
        <v>13</v>
      </c>
    </row>
    <row r="11073" spans="1:9">
      <c r="A11073" t="n">
        <v>111792</v>
      </c>
      <c r="B11073" s="17" t="n">
        <v>58</v>
      </c>
      <c r="C11073" s="7" t="n">
        <v>100</v>
      </c>
      <c r="D11073" s="7" t="n">
        <v>1000</v>
      </c>
      <c r="E11073" s="7" t="n">
        <v>1</v>
      </c>
    </row>
    <row r="11074" spans="1:9">
      <c r="A11074" t="s">
        <v>4</v>
      </c>
      <c r="B11074" s="4" t="s">
        <v>5</v>
      </c>
      <c r="C11074" s="4" t="s">
        <v>7</v>
      </c>
      <c r="D11074" s="4" t="s">
        <v>11</v>
      </c>
    </row>
    <row r="11075" spans="1:9">
      <c r="A11075" t="n">
        <v>111800</v>
      </c>
      <c r="B11075" s="17" t="n">
        <v>58</v>
      </c>
      <c r="C11075" s="7" t="n">
        <v>255</v>
      </c>
      <c r="D11075" s="7" t="n">
        <v>0</v>
      </c>
    </row>
    <row r="11076" spans="1:9">
      <c r="A11076" t="s">
        <v>4</v>
      </c>
      <c r="B11076" s="4" t="s">
        <v>5</v>
      </c>
      <c r="C11076" s="4" t="s">
        <v>7</v>
      </c>
      <c r="D11076" s="4" t="s">
        <v>11</v>
      </c>
      <c r="E11076" s="4" t="s">
        <v>8</v>
      </c>
    </row>
    <row r="11077" spans="1:9">
      <c r="A11077" t="n">
        <v>111804</v>
      </c>
      <c r="B11077" s="38" t="n">
        <v>51</v>
      </c>
      <c r="C11077" s="7" t="n">
        <v>4</v>
      </c>
      <c r="D11077" s="7" t="n">
        <v>0</v>
      </c>
      <c r="E11077" s="7" t="s">
        <v>323</v>
      </c>
    </row>
    <row r="11078" spans="1:9">
      <c r="A11078" t="s">
        <v>4</v>
      </c>
      <c r="B11078" s="4" t="s">
        <v>5</v>
      </c>
      <c r="C11078" s="4" t="s">
        <v>11</v>
      </c>
    </row>
    <row r="11079" spans="1:9">
      <c r="A11079" t="n">
        <v>111819</v>
      </c>
      <c r="B11079" s="24" t="n">
        <v>16</v>
      </c>
      <c r="C11079" s="7" t="n">
        <v>0</v>
      </c>
    </row>
    <row r="11080" spans="1:9">
      <c r="A11080" t="s">
        <v>4</v>
      </c>
      <c r="B11080" s="4" t="s">
        <v>5</v>
      </c>
      <c r="C11080" s="4" t="s">
        <v>11</v>
      </c>
      <c r="D11080" s="4" t="s">
        <v>79</v>
      </c>
      <c r="E11080" s="4" t="s">
        <v>7</v>
      </c>
      <c r="F11080" s="4" t="s">
        <v>7</v>
      </c>
    </row>
    <row r="11081" spans="1:9">
      <c r="A11081" t="n">
        <v>111822</v>
      </c>
      <c r="B11081" s="39" t="n">
        <v>26</v>
      </c>
      <c r="C11081" s="7" t="n">
        <v>0</v>
      </c>
      <c r="D11081" s="7" t="s">
        <v>408</v>
      </c>
      <c r="E11081" s="7" t="n">
        <v>2</v>
      </c>
      <c r="F11081" s="7" t="n">
        <v>0</v>
      </c>
    </row>
    <row r="11082" spans="1:9">
      <c r="A11082" t="s">
        <v>4</v>
      </c>
      <c r="B11082" s="4" t="s">
        <v>5</v>
      </c>
    </row>
    <row r="11083" spans="1:9">
      <c r="A11083" t="n">
        <v>111856</v>
      </c>
      <c r="B11083" s="40" t="n">
        <v>28</v>
      </c>
    </row>
    <row r="11084" spans="1:9">
      <c r="A11084" t="s">
        <v>4</v>
      </c>
      <c r="B11084" s="4" t="s">
        <v>5</v>
      </c>
      <c r="C11084" s="4" t="s">
        <v>11</v>
      </c>
      <c r="D11084" s="4" t="s">
        <v>13</v>
      </c>
      <c r="E11084" s="4" t="s">
        <v>13</v>
      </c>
      <c r="F11084" s="4" t="s">
        <v>13</v>
      </c>
      <c r="G11084" s="4" t="s">
        <v>11</v>
      </c>
      <c r="H11084" s="4" t="s">
        <v>11</v>
      </c>
    </row>
    <row r="11085" spans="1:9">
      <c r="A11085" t="n">
        <v>111857</v>
      </c>
      <c r="B11085" s="45" t="n">
        <v>60</v>
      </c>
      <c r="C11085" s="7" t="n">
        <v>0</v>
      </c>
      <c r="D11085" s="7" t="n">
        <v>0</v>
      </c>
      <c r="E11085" s="7" t="n">
        <v>25</v>
      </c>
      <c r="F11085" s="7" t="n">
        <v>0</v>
      </c>
      <c r="G11085" s="7" t="n">
        <v>1000</v>
      </c>
      <c r="H11085" s="7" t="n">
        <v>0</v>
      </c>
    </row>
    <row r="11086" spans="1:9">
      <c r="A11086" t="s">
        <v>4</v>
      </c>
      <c r="B11086" s="4" t="s">
        <v>5</v>
      </c>
      <c r="C11086" s="4" t="s">
        <v>11</v>
      </c>
    </row>
    <row r="11087" spans="1:9">
      <c r="A11087" t="n">
        <v>111876</v>
      </c>
      <c r="B11087" s="24" t="n">
        <v>16</v>
      </c>
      <c r="C11087" s="7" t="n">
        <v>500</v>
      </c>
    </row>
    <row r="11088" spans="1:9">
      <c r="A11088" t="s">
        <v>4</v>
      </c>
      <c r="B11088" s="4" t="s">
        <v>5</v>
      </c>
      <c r="C11088" s="4" t="s">
        <v>7</v>
      </c>
      <c r="D11088" s="4" t="s">
        <v>11</v>
      </c>
      <c r="E11088" s="4" t="s">
        <v>8</v>
      </c>
    </row>
    <row r="11089" spans="1:8">
      <c r="A11089" t="n">
        <v>111879</v>
      </c>
      <c r="B11089" s="38" t="n">
        <v>51</v>
      </c>
      <c r="C11089" s="7" t="n">
        <v>4</v>
      </c>
      <c r="D11089" s="7" t="n">
        <v>0</v>
      </c>
      <c r="E11089" s="7" t="s">
        <v>409</v>
      </c>
    </row>
    <row r="11090" spans="1:8">
      <c r="A11090" t="s">
        <v>4</v>
      </c>
      <c r="B11090" s="4" t="s">
        <v>5</v>
      </c>
      <c r="C11090" s="4" t="s">
        <v>11</v>
      </c>
    </row>
    <row r="11091" spans="1:8">
      <c r="A11091" t="n">
        <v>111893</v>
      </c>
      <c r="B11091" s="24" t="n">
        <v>16</v>
      </c>
      <c r="C11091" s="7" t="n">
        <v>0</v>
      </c>
    </row>
    <row r="11092" spans="1:8">
      <c r="A11092" t="s">
        <v>4</v>
      </c>
      <c r="B11092" s="4" t="s">
        <v>5</v>
      </c>
      <c r="C11092" s="4" t="s">
        <v>11</v>
      </c>
      <c r="D11092" s="4" t="s">
        <v>79</v>
      </c>
      <c r="E11092" s="4" t="s">
        <v>7</v>
      </c>
      <c r="F11092" s="4" t="s">
        <v>7</v>
      </c>
    </row>
    <row r="11093" spans="1:8">
      <c r="A11093" t="n">
        <v>111896</v>
      </c>
      <c r="B11093" s="39" t="n">
        <v>26</v>
      </c>
      <c r="C11093" s="7" t="n">
        <v>0</v>
      </c>
      <c r="D11093" s="7" t="s">
        <v>410</v>
      </c>
      <c r="E11093" s="7" t="n">
        <v>2</v>
      </c>
      <c r="F11093" s="7" t="n">
        <v>0</v>
      </c>
    </row>
    <row r="11094" spans="1:8">
      <c r="A11094" t="s">
        <v>4</v>
      </c>
      <c r="B11094" s="4" t="s">
        <v>5</v>
      </c>
    </row>
    <row r="11095" spans="1:8">
      <c r="A11095" t="n">
        <v>111933</v>
      </c>
      <c r="B11095" s="40" t="n">
        <v>28</v>
      </c>
    </row>
    <row r="11096" spans="1:8">
      <c r="A11096" t="s">
        <v>4</v>
      </c>
      <c r="B11096" s="4" t="s">
        <v>5</v>
      </c>
      <c r="C11096" s="4" t="s">
        <v>11</v>
      </c>
      <c r="D11096" s="4" t="s">
        <v>7</v>
      </c>
    </row>
    <row r="11097" spans="1:8">
      <c r="A11097" t="n">
        <v>111934</v>
      </c>
      <c r="B11097" s="44" t="n">
        <v>89</v>
      </c>
      <c r="C11097" s="7" t="n">
        <v>65533</v>
      </c>
      <c r="D11097" s="7" t="n">
        <v>1</v>
      </c>
    </row>
    <row r="11098" spans="1:8">
      <c r="A11098" t="s">
        <v>4</v>
      </c>
      <c r="B11098" s="4" t="s">
        <v>5</v>
      </c>
      <c r="C11098" s="4" t="s">
        <v>7</v>
      </c>
      <c r="D11098" s="4" t="s">
        <v>11</v>
      </c>
      <c r="E11098" s="4" t="s">
        <v>13</v>
      </c>
    </row>
    <row r="11099" spans="1:8">
      <c r="A11099" t="n">
        <v>111938</v>
      </c>
      <c r="B11099" s="17" t="n">
        <v>58</v>
      </c>
      <c r="C11099" s="7" t="n">
        <v>101</v>
      </c>
      <c r="D11099" s="7" t="n">
        <v>500</v>
      </c>
      <c r="E11099" s="7" t="n">
        <v>1</v>
      </c>
    </row>
    <row r="11100" spans="1:8">
      <c r="A11100" t="s">
        <v>4</v>
      </c>
      <c r="B11100" s="4" t="s">
        <v>5</v>
      </c>
      <c r="C11100" s="4" t="s">
        <v>7</v>
      </c>
      <c r="D11100" s="4" t="s">
        <v>11</v>
      </c>
    </row>
    <row r="11101" spans="1:8">
      <c r="A11101" t="n">
        <v>111946</v>
      </c>
      <c r="B11101" s="17" t="n">
        <v>58</v>
      </c>
      <c r="C11101" s="7" t="n">
        <v>254</v>
      </c>
      <c r="D11101" s="7" t="n">
        <v>0</v>
      </c>
    </row>
    <row r="11102" spans="1:8">
      <c r="A11102" t="s">
        <v>4</v>
      </c>
      <c r="B11102" s="4" t="s">
        <v>5</v>
      </c>
      <c r="C11102" s="4" t="s">
        <v>7</v>
      </c>
      <c r="D11102" s="4" t="s">
        <v>7</v>
      </c>
      <c r="E11102" s="4" t="s">
        <v>13</v>
      </c>
      <c r="F11102" s="4" t="s">
        <v>13</v>
      </c>
      <c r="G11102" s="4" t="s">
        <v>13</v>
      </c>
      <c r="H11102" s="4" t="s">
        <v>11</v>
      </c>
    </row>
    <row r="11103" spans="1:8">
      <c r="A11103" t="n">
        <v>111950</v>
      </c>
      <c r="B11103" s="35" t="n">
        <v>45</v>
      </c>
      <c r="C11103" s="7" t="n">
        <v>2</v>
      </c>
      <c r="D11103" s="7" t="n">
        <v>3</v>
      </c>
      <c r="E11103" s="7" t="n">
        <v>-2.04999995231628</v>
      </c>
      <c r="F11103" s="7" t="n">
        <v>0.100000001490116</v>
      </c>
      <c r="G11103" s="7" t="n">
        <v>-11.0600004196167</v>
      </c>
      <c r="H11103" s="7" t="n">
        <v>0</v>
      </c>
    </row>
    <row r="11104" spans="1:8">
      <c r="A11104" t="s">
        <v>4</v>
      </c>
      <c r="B11104" s="4" t="s">
        <v>5</v>
      </c>
      <c r="C11104" s="4" t="s">
        <v>7</v>
      </c>
      <c r="D11104" s="4" t="s">
        <v>7</v>
      </c>
      <c r="E11104" s="4" t="s">
        <v>13</v>
      </c>
      <c r="F11104" s="4" t="s">
        <v>13</v>
      </c>
      <c r="G11104" s="4" t="s">
        <v>13</v>
      </c>
      <c r="H11104" s="4" t="s">
        <v>11</v>
      </c>
      <c r="I11104" s="4" t="s">
        <v>7</v>
      </c>
    </row>
    <row r="11105" spans="1:9">
      <c r="A11105" t="n">
        <v>111967</v>
      </c>
      <c r="B11105" s="35" t="n">
        <v>45</v>
      </c>
      <c r="C11105" s="7" t="n">
        <v>4</v>
      </c>
      <c r="D11105" s="7" t="n">
        <v>3</v>
      </c>
      <c r="E11105" s="7" t="n">
        <v>8.80000019073486</v>
      </c>
      <c r="F11105" s="7" t="n">
        <v>266.540008544922</v>
      </c>
      <c r="G11105" s="7" t="n">
        <v>0</v>
      </c>
      <c r="H11105" s="7" t="n">
        <v>0</v>
      </c>
      <c r="I11105" s="7" t="n">
        <v>0</v>
      </c>
    </row>
    <row r="11106" spans="1:9">
      <c r="A11106" t="s">
        <v>4</v>
      </c>
      <c r="B11106" s="4" t="s">
        <v>5</v>
      </c>
      <c r="C11106" s="4" t="s">
        <v>7</v>
      </c>
      <c r="D11106" s="4" t="s">
        <v>7</v>
      </c>
      <c r="E11106" s="4" t="s">
        <v>13</v>
      </c>
      <c r="F11106" s="4" t="s">
        <v>11</v>
      </c>
    </row>
    <row r="11107" spans="1:9">
      <c r="A11107" t="n">
        <v>111985</v>
      </c>
      <c r="B11107" s="35" t="n">
        <v>45</v>
      </c>
      <c r="C11107" s="7" t="n">
        <v>5</v>
      </c>
      <c r="D11107" s="7" t="n">
        <v>3</v>
      </c>
      <c r="E11107" s="7" t="n">
        <v>1.39999997615814</v>
      </c>
      <c r="F11107" s="7" t="n">
        <v>0</v>
      </c>
    </row>
    <row r="11108" spans="1:9">
      <c r="A11108" t="s">
        <v>4</v>
      </c>
      <c r="B11108" s="4" t="s">
        <v>5</v>
      </c>
      <c r="C11108" s="4" t="s">
        <v>7</v>
      </c>
      <c r="D11108" s="4" t="s">
        <v>7</v>
      </c>
      <c r="E11108" s="4" t="s">
        <v>13</v>
      </c>
      <c r="F11108" s="4" t="s">
        <v>11</v>
      </c>
    </row>
    <row r="11109" spans="1:9">
      <c r="A11109" t="n">
        <v>111994</v>
      </c>
      <c r="B11109" s="35" t="n">
        <v>45</v>
      </c>
      <c r="C11109" s="7" t="n">
        <v>11</v>
      </c>
      <c r="D11109" s="7" t="n">
        <v>3</v>
      </c>
      <c r="E11109" s="7" t="n">
        <v>31.6000003814697</v>
      </c>
      <c r="F11109" s="7" t="n">
        <v>0</v>
      </c>
    </row>
    <row r="11110" spans="1:9">
      <c r="A11110" t="s">
        <v>4</v>
      </c>
      <c r="B11110" s="4" t="s">
        <v>5</v>
      </c>
      <c r="C11110" s="4" t="s">
        <v>7</v>
      </c>
      <c r="D11110" s="4" t="s">
        <v>7</v>
      </c>
      <c r="E11110" s="4" t="s">
        <v>13</v>
      </c>
      <c r="F11110" s="4" t="s">
        <v>13</v>
      </c>
      <c r="G11110" s="4" t="s">
        <v>13</v>
      </c>
      <c r="H11110" s="4" t="s">
        <v>11</v>
      </c>
    </row>
    <row r="11111" spans="1:9">
      <c r="A11111" t="n">
        <v>112003</v>
      </c>
      <c r="B11111" s="35" t="n">
        <v>45</v>
      </c>
      <c r="C11111" s="7" t="n">
        <v>2</v>
      </c>
      <c r="D11111" s="7" t="n">
        <v>3</v>
      </c>
      <c r="E11111" s="7" t="n">
        <v>-2.04999995231628</v>
      </c>
      <c r="F11111" s="7" t="n">
        <v>0.100000001490116</v>
      </c>
      <c r="G11111" s="7" t="n">
        <v>-11.0600004196167</v>
      </c>
      <c r="H11111" s="7" t="n">
        <v>3500</v>
      </c>
    </row>
    <row r="11112" spans="1:9">
      <c r="A11112" t="s">
        <v>4</v>
      </c>
      <c r="B11112" s="4" t="s">
        <v>5</v>
      </c>
      <c r="C11112" s="4" t="s">
        <v>7</v>
      </c>
      <c r="D11112" s="4" t="s">
        <v>7</v>
      </c>
      <c r="E11112" s="4" t="s">
        <v>13</v>
      </c>
      <c r="F11112" s="4" t="s">
        <v>13</v>
      </c>
      <c r="G11112" s="4" t="s">
        <v>13</v>
      </c>
      <c r="H11112" s="4" t="s">
        <v>11</v>
      </c>
      <c r="I11112" s="4" t="s">
        <v>7</v>
      </c>
    </row>
    <row r="11113" spans="1:9">
      <c r="A11113" t="n">
        <v>112020</v>
      </c>
      <c r="B11113" s="35" t="n">
        <v>45</v>
      </c>
      <c r="C11113" s="7" t="n">
        <v>4</v>
      </c>
      <c r="D11113" s="7" t="n">
        <v>3</v>
      </c>
      <c r="E11113" s="7" t="n">
        <v>357.549987792969</v>
      </c>
      <c r="F11113" s="7" t="n">
        <v>254.5</v>
      </c>
      <c r="G11113" s="7" t="n">
        <v>0</v>
      </c>
      <c r="H11113" s="7" t="n">
        <v>3500</v>
      </c>
      <c r="I11113" s="7" t="n">
        <v>1</v>
      </c>
    </row>
    <row r="11114" spans="1:9">
      <c r="A11114" t="s">
        <v>4</v>
      </c>
      <c r="B11114" s="4" t="s">
        <v>5</v>
      </c>
      <c r="C11114" s="4" t="s">
        <v>7</v>
      </c>
      <c r="D11114" s="4" t="s">
        <v>7</v>
      </c>
      <c r="E11114" s="4" t="s">
        <v>13</v>
      </c>
      <c r="F11114" s="4" t="s">
        <v>11</v>
      </c>
    </row>
    <row r="11115" spans="1:9">
      <c r="A11115" t="n">
        <v>112038</v>
      </c>
      <c r="B11115" s="35" t="n">
        <v>45</v>
      </c>
      <c r="C11115" s="7" t="n">
        <v>5</v>
      </c>
      <c r="D11115" s="7" t="n">
        <v>3</v>
      </c>
      <c r="E11115" s="7" t="n">
        <v>1.29999995231628</v>
      </c>
      <c r="F11115" s="7" t="n">
        <v>3500</v>
      </c>
    </row>
    <row r="11116" spans="1:9">
      <c r="A11116" t="s">
        <v>4</v>
      </c>
      <c r="B11116" s="4" t="s">
        <v>5</v>
      </c>
      <c r="C11116" s="4" t="s">
        <v>7</v>
      </c>
      <c r="D11116" s="4" t="s">
        <v>11</v>
      </c>
    </row>
    <row r="11117" spans="1:9">
      <c r="A11117" t="n">
        <v>112047</v>
      </c>
      <c r="B11117" s="17" t="n">
        <v>58</v>
      </c>
      <c r="C11117" s="7" t="n">
        <v>255</v>
      </c>
      <c r="D11117" s="7" t="n">
        <v>0</v>
      </c>
    </row>
    <row r="11118" spans="1:9">
      <c r="A11118" t="s">
        <v>4</v>
      </c>
      <c r="B11118" s="4" t="s">
        <v>5</v>
      </c>
      <c r="C11118" s="4" t="s">
        <v>11</v>
      </c>
    </row>
    <row r="11119" spans="1:9">
      <c r="A11119" t="n">
        <v>112051</v>
      </c>
      <c r="B11119" s="24" t="n">
        <v>16</v>
      </c>
      <c r="C11119" s="7" t="n">
        <v>500</v>
      </c>
    </row>
    <row r="11120" spans="1:9">
      <c r="A11120" t="s">
        <v>4</v>
      </c>
      <c r="B11120" s="4" t="s">
        <v>5</v>
      </c>
      <c r="C11120" s="4" t="s">
        <v>11</v>
      </c>
      <c r="D11120" s="4" t="s">
        <v>13</v>
      </c>
      <c r="E11120" s="4" t="s">
        <v>13</v>
      </c>
      <c r="F11120" s="4" t="s">
        <v>13</v>
      </c>
      <c r="G11120" s="4" t="s">
        <v>11</v>
      </c>
      <c r="H11120" s="4" t="s">
        <v>11</v>
      </c>
    </row>
    <row r="11121" spans="1:9">
      <c r="A11121" t="n">
        <v>112054</v>
      </c>
      <c r="B11121" s="45" t="n">
        <v>60</v>
      </c>
      <c r="C11121" s="7" t="n">
        <v>0</v>
      </c>
      <c r="D11121" s="7" t="n">
        <v>0</v>
      </c>
      <c r="E11121" s="7" t="n">
        <v>0</v>
      </c>
      <c r="F11121" s="7" t="n">
        <v>0</v>
      </c>
      <c r="G11121" s="7" t="n">
        <v>1000</v>
      </c>
      <c r="H11121" s="7" t="n">
        <v>0</v>
      </c>
    </row>
    <row r="11122" spans="1:9">
      <c r="A11122" t="s">
        <v>4</v>
      </c>
      <c r="B11122" s="4" t="s">
        <v>5</v>
      </c>
      <c r="C11122" s="4" t="s">
        <v>7</v>
      </c>
      <c r="D11122" s="4" t="s">
        <v>11</v>
      </c>
      <c r="E11122" s="4" t="s">
        <v>8</v>
      </c>
      <c r="F11122" s="4" t="s">
        <v>8</v>
      </c>
      <c r="G11122" s="4" t="s">
        <v>8</v>
      </c>
      <c r="H11122" s="4" t="s">
        <v>8</v>
      </c>
    </row>
    <row r="11123" spans="1:9">
      <c r="A11123" t="n">
        <v>112073</v>
      </c>
      <c r="B11123" s="38" t="n">
        <v>51</v>
      </c>
      <c r="C11123" s="7" t="n">
        <v>3</v>
      </c>
      <c r="D11123" s="7" t="n">
        <v>0</v>
      </c>
      <c r="E11123" s="7" t="s">
        <v>218</v>
      </c>
      <c r="F11123" s="7" t="s">
        <v>109</v>
      </c>
      <c r="G11123" s="7" t="s">
        <v>86</v>
      </c>
      <c r="H11123" s="7" t="s">
        <v>87</v>
      </c>
    </row>
    <row r="11124" spans="1:9">
      <c r="A11124" t="s">
        <v>4</v>
      </c>
      <c r="B11124" s="4" t="s">
        <v>5</v>
      </c>
      <c r="C11124" s="4" t="s">
        <v>7</v>
      </c>
      <c r="D11124" s="4" t="s">
        <v>11</v>
      </c>
    </row>
    <row r="11125" spans="1:9">
      <c r="A11125" t="n">
        <v>112086</v>
      </c>
      <c r="B11125" s="35" t="n">
        <v>45</v>
      </c>
      <c r="C11125" s="7" t="n">
        <v>7</v>
      </c>
      <c r="D11125" s="7" t="n">
        <v>255</v>
      </c>
    </row>
    <row r="11126" spans="1:9">
      <c r="A11126" t="s">
        <v>4</v>
      </c>
      <c r="B11126" s="4" t="s">
        <v>5</v>
      </c>
      <c r="C11126" s="4" t="s">
        <v>8</v>
      </c>
      <c r="D11126" s="4" t="s">
        <v>8</v>
      </c>
    </row>
    <row r="11127" spans="1:9">
      <c r="A11127" t="n">
        <v>112090</v>
      </c>
      <c r="B11127" s="46" t="n">
        <v>70</v>
      </c>
      <c r="C11127" s="7" t="s">
        <v>112</v>
      </c>
      <c r="D11127" s="7" t="s">
        <v>113</v>
      </c>
    </row>
    <row r="11128" spans="1:9">
      <c r="A11128" t="s">
        <v>4</v>
      </c>
      <c r="B11128" s="4" t="s">
        <v>5</v>
      </c>
      <c r="C11128" s="4" t="s">
        <v>11</v>
      </c>
    </row>
    <row r="11129" spans="1:9">
      <c r="A11129" t="n">
        <v>112104</v>
      </c>
      <c r="B11129" s="24" t="n">
        <v>16</v>
      </c>
      <c r="C11129" s="7" t="n">
        <v>500</v>
      </c>
    </row>
    <row r="11130" spans="1:9">
      <c r="A11130" t="s">
        <v>4</v>
      </c>
      <c r="B11130" s="4" t="s">
        <v>5</v>
      </c>
      <c r="C11130" s="4" t="s">
        <v>7</v>
      </c>
      <c r="D11130" s="4" t="s">
        <v>11</v>
      </c>
      <c r="E11130" s="4" t="s">
        <v>11</v>
      </c>
      <c r="F11130" s="4" t="s">
        <v>7</v>
      </c>
    </row>
    <row r="11131" spans="1:9">
      <c r="A11131" t="n">
        <v>112107</v>
      </c>
      <c r="B11131" s="43" t="n">
        <v>25</v>
      </c>
      <c r="C11131" s="7" t="n">
        <v>1</v>
      </c>
      <c r="D11131" s="7" t="n">
        <v>160</v>
      </c>
      <c r="E11131" s="7" t="n">
        <v>350</v>
      </c>
      <c r="F11131" s="7" t="n">
        <v>1</v>
      </c>
    </row>
    <row r="11132" spans="1:9">
      <c r="A11132" t="s">
        <v>4</v>
      </c>
      <c r="B11132" s="4" t="s">
        <v>5</v>
      </c>
      <c r="C11132" s="4" t="s">
        <v>8</v>
      </c>
      <c r="D11132" s="4" t="s">
        <v>11</v>
      </c>
    </row>
    <row r="11133" spans="1:9">
      <c r="A11133" t="n">
        <v>112114</v>
      </c>
      <c r="B11133" s="47" t="n">
        <v>29</v>
      </c>
      <c r="C11133" s="7" t="s">
        <v>411</v>
      </c>
      <c r="D11133" s="7" t="n">
        <v>65533</v>
      </c>
    </row>
    <row r="11134" spans="1:9">
      <c r="A11134" t="s">
        <v>4</v>
      </c>
      <c r="B11134" s="4" t="s">
        <v>5</v>
      </c>
      <c r="C11134" s="4" t="s">
        <v>7</v>
      </c>
      <c r="D11134" s="4" t="s">
        <v>11</v>
      </c>
      <c r="E11134" s="4" t="s">
        <v>8</v>
      </c>
    </row>
    <row r="11135" spans="1:9">
      <c r="A11135" t="n">
        <v>112123</v>
      </c>
      <c r="B11135" s="38" t="n">
        <v>51</v>
      </c>
      <c r="C11135" s="7" t="n">
        <v>4</v>
      </c>
      <c r="D11135" s="7" t="n">
        <v>11</v>
      </c>
      <c r="E11135" s="7" t="s">
        <v>242</v>
      </c>
    </row>
    <row r="11136" spans="1:9">
      <c r="A11136" t="s">
        <v>4</v>
      </c>
      <c r="B11136" s="4" t="s">
        <v>5</v>
      </c>
      <c r="C11136" s="4" t="s">
        <v>11</v>
      </c>
    </row>
    <row r="11137" spans="1:8">
      <c r="A11137" t="n">
        <v>112136</v>
      </c>
      <c r="B11137" s="24" t="n">
        <v>16</v>
      </c>
      <c r="C11137" s="7" t="n">
        <v>0</v>
      </c>
    </row>
    <row r="11138" spans="1:8">
      <c r="A11138" t="s">
        <v>4</v>
      </c>
      <c r="B11138" s="4" t="s">
        <v>5</v>
      </c>
      <c r="C11138" s="4" t="s">
        <v>11</v>
      </c>
      <c r="D11138" s="4" t="s">
        <v>7</v>
      </c>
      <c r="E11138" s="4" t="s">
        <v>14</v>
      </c>
      <c r="F11138" s="4" t="s">
        <v>79</v>
      </c>
      <c r="G11138" s="4" t="s">
        <v>7</v>
      </c>
      <c r="H11138" s="4" t="s">
        <v>7</v>
      </c>
    </row>
    <row r="11139" spans="1:8">
      <c r="A11139" t="n">
        <v>112139</v>
      </c>
      <c r="B11139" s="39" t="n">
        <v>26</v>
      </c>
      <c r="C11139" s="7" t="n">
        <v>11</v>
      </c>
      <c r="D11139" s="7" t="n">
        <v>17</v>
      </c>
      <c r="E11139" s="7" t="n">
        <v>10320</v>
      </c>
      <c r="F11139" s="7" t="s">
        <v>116</v>
      </c>
      <c r="G11139" s="7" t="n">
        <v>2</v>
      </c>
      <c r="H11139" s="7" t="n">
        <v>0</v>
      </c>
    </row>
    <row r="11140" spans="1:8">
      <c r="A11140" t="s">
        <v>4</v>
      </c>
      <c r="B11140" s="4" t="s">
        <v>5</v>
      </c>
    </row>
    <row r="11141" spans="1:8">
      <c r="A11141" t="n">
        <v>112157</v>
      </c>
      <c r="B11141" s="40" t="n">
        <v>28</v>
      </c>
    </row>
    <row r="11142" spans="1:8">
      <c r="A11142" t="s">
        <v>4</v>
      </c>
      <c r="B11142" s="4" t="s">
        <v>5</v>
      </c>
      <c r="C11142" s="4" t="s">
        <v>8</v>
      </c>
      <c r="D11142" s="4" t="s">
        <v>11</v>
      </c>
    </row>
    <row r="11143" spans="1:8">
      <c r="A11143" t="n">
        <v>112158</v>
      </c>
      <c r="B11143" s="47" t="n">
        <v>29</v>
      </c>
      <c r="C11143" s="7" t="s">
        <v>17</v>
      </c>
      <c r="D11143" s="7" t="n">
        <v>65533</v>
      </c>
    </row>
    <row r="11144" spans="1:8">
      <c r="A11144" t="s">
        <v>4</v>
      </c>
      <c r="B11144" s="4" t="s">
        <v>5</v>
      </c>
      <c r="C11144" s="4" t="s">
        <v>7</v>
      </c>
      <c r="D11144" s="4" t="s">
        <v>11</v>
      </c>
      <c r="E11144" s="4" t="s">
        <v>11</v>
      </c>
      <c r="F11144" s="4" t="s">
        <v>7</v>
      </c>
    </row>
    <row r="11145" spans="1:8">
      <c r="A11145" t="n">
        <v>112162</v>
      </c>
      <c r="B11145" s="43" t="n">
        <v>25</v>
      </c>
      <c r="C11145" s="7" t="n">
        <v>1</v>
      </c>
      <c r="D11145" s="7" t="n">
        <v>65535</v>
      </c>
      <c r="E11145" s="7" t="n">
        <v>65535</v>
      </c>
      <c r="F11145" s="7" t="n">
        <v>0</v>
      </c>
    </row>
    <row r="11146" spans="1:8">
      <c r="A11146" t="s">
        <v>4</v>
      </c>
      <c r="B11146" s="4" t="s">
        <v>5</v>
      </c>
      <c r="C11146" s="4" t="s">
        <v>7</v>
      </c>
      <c r="D11146" s="4" t="s">
        <v>11</v>
      </c>
      <c r="E11146" s="4" t="s">
        <v>8</v>
      </c>
      <c r="F11146" s="4" t="s">
        <v>8</v>
      </c>
      <c r="G11146" s="4" t="s">
        <v>8</v>
      </c>
      <c r="H11146" s="4" t="s">
        <v>8</v>
      </c>
    </row>
    <row r="11147" spans="1:8">
      <c r="A11147" t="n">
        <v>112169</v>
      </c>
      <c r="B11147" s="38" t="n">
        <v>51</v>
      </c>
      <c r="C11147" s="7" t="n">
        <v>3</v>
      </c>
      <c r="D11147" s="7" t="n">
        <v>0</v>
      </c>
      <c r="E11147" s="7" t="s">
        <v>117</v>
      </c>
      <c r="F11147" s="7" t="s">
        <v>87</v>
      </c>
      <c r="G11147" s="7" t="s">
        <v>86</v>
      </c>
      <c r="H11147" s="7" t="s">
        <v>87</v>
      </c>
    </row>
    <row r="11148" spans="1:8">
      <c r="A11148" t="s">
        <v>4</v>
      </c>
      <c r="B11148" s="4" t="s">
        <v>5</v>
      </c>
      <c r="C11148" s="4" t="s">
        <v>11</v>
      </c>
      <c r="D11148" s="4" t="s">
        <v>7</v>
      </c>
      <c r="E11148" s="4" t="s">
        <v>13</v>
      </c>
      <c r="F11148" s="4" t="s">
        <v>11</v>
      </c>
    </row>
    <row r="11149" spans="1:8">
      <c r="A11149" t="n">
        <v>112182</v>
      </c>
      <c r="B11149" s="41" t="n">
        <v>59</v>
      </c>
      <c r="C11149" s="7" t="n">
        <v>0</v>
      </c>
      <c r="D11149" s="7" t="n">
        <v>1</v>
      </c>
      <c r="E11149" s="7" t="n">
        <v>0.150000005960464</v>
      </c>
      <c r="F11149" s="7" t="n">
        <v>0</v>
      </c>
    </row>
    <row r="11150" spans="1:8">
      <c r="A11150" t="s">
        <v>4</v>
      </c>
      <c r="B11150" s="4" t="s">
        <v>5</v>
      </c>
      <c r="C11150" s="4" t="s">
        <v>11</v>
      </c>
    </row>
    <row r="11151" spans="1:8">
      <c r="A11151" t="n">
        <v>112192</v>
      </c>
      <c r="B11151" s="24" t="n">
        <v>16</v>
      </c>
      <c r="C11151" s="7" t="n">
        <v>1000</v>
      </c>
    </row>
    <row r="11152" spans="1:8">
      <c r="A11152" t="s">
        <v>4</v>
      </c>
      <c r="B11152" s="4" t="s">
        <v>5</v>
      </c>
      <c r="C11152" s="4" t="s">
        <v>11</v>
      </c>
      <c r="D11152" s="4" t="s">
        <v>13</v>
      </c>
      <c r="E11152" s="4" t="s">
        <v>13</v>
      </c>
      <c r="F11152" s="4" t="s">
        <v>13</v>
      </c>
      <c r="G11152" s="4" t="s">
        <v>11</v>
      </c>
      <c r="H11152" s="4" t="s">
        <v>11</v>
      </c>
    </row>
    <row r="11153" spans="1:8">
      <c r="A11153" t="n">
        <v>112195</v>
      </c>
      <c r="B11153" s="45" t="n">
        <v>60</v>
      </c>
      <c r="C11153" s="7" t="n">
        <v>0</v>
      </c>
      <c r="D11153" s="7" t="n">
        <v>-45</v>
      </c>
      <c r="E11153" s="7" t="n">
        <v>0</v>
      </c>
      <c r="F11153" s="7" t="n">
        <v>0</v>
      </c>
      <c r="G11153" s="7" t="n">
        <v>1000</v>
      </c>
      <c r="H11153" s="7" t="n">
        <v>0</v>
      </c>
    </row>
    <row r="11154" spans="1:8">
      <c r="A11154" t="s">
        <v>4</v>
      </c>
      <c r="B11154" s="4" t="s">
        <v>5</v>
      </c>
      <c r="C11154" s="4" t="s">
        <v>11</v>
      </c>
    </row>
    <row r="11155" spans="1:8">
      <c r="A11155" t="n">
        <v>112214</v>
      </c>
      <c r="B11155" s="24" t="n">
        <v>16</v>
      </c>
      <c r="C11155" s="7" t="n">
        <v>1000</v>
      </c>
    </row>
    <row r="11156" spans="1:8">
      <c r="A11156" t="s">
        <v>4</v>
      </c>
      <c r="B11156" s="4" t="s">
        <v>5</v>
      </c>
      <c r="C11156" s="4" t="s">
        <v>7</v>
      </c>
      <c r="D11156" s="4" t="s">
        <v>7</v>
      </c>
    </row>
    <row r="11157" spans="1:8">
      <c r="A11157" t="n">
        <v>112217</v>
      </c>
      <c r="B11157" s="36" t="n">
        <v>49</v>
      </c>
      <c r="C11157" s="7" t="n">
        <v>2</v>
      </c>
      <c r="D11157" s="7" t="n">
        <v>0</v>
      </c>
    </row>
    <row r="11158" spans="1:8">
      <c r="A11158" t="s">
        <v>4</v>
      </c>
      <c r="B11158" s="4" t="s">
        <v>5</v>
      </c>
      <c r="C11158" s="4" t="s">
        <v>7</v>
      </c>
      <c r="D11158" s="4" t="s">
        <v>11</v>
      </c>
      <c r="E11158" s="4" t="s">
        <v>14</v>
      </c>
      <c r="F11158" s="4" t="s">
        <v>11</v>
      </c>
      <c r="G11158" s="4" t="s">
        <v>14</v>
      </c>
      <c r="H11158" s="4" t="s">
        <v>7</v>
      </c>
    </row>
    <row r="11159" spans="1:8">
      <c r="A11159" t="n">
        <v>112220</v>
      </c>
      <c r="B11159" s="36" t="n">
        <v>49</v>
      </c>
      <c r="C11159" s="7" t="n">
        <v>0</v>
      </c>
      <c r="D11159" s="7" t="n">
        <v>551</v>
      </c>
      <c r="E11159" s="7" t="n">
        <v>1065353216</v>
      </c>
      <c r="F11159" s="7" t="n">
        <v>0</v>
      </c>
      <c r="G11159" s="7" t="n">
        <v>0</v>
      </c>
      <c r="H11159" s="7" t="n">
        <v>0</v>
      </c>
    </row>
    <row r="11160" spans="1:8">
      <c r="A11160" t="s">
        <v>4</v>
      </c>
      <c r="B11160" s="4" t="s">
        <v>5</v>
      </c>
      <c r="C11160" s="4" t="s">
        <v>7</v>
      </c>
      <c r="D11160" s="4" t="s">
        <v>11</v>
      </c>
      <c r="E11160" s="4" t="s">
        <v>13</v>
      </c>
    </row>
    <row r="11161" spans="1:8">
      <c r="A11161" t="n">
        <v>112235</v>
      </c>
      <c r="B11161" s="17" t="n">
        <v>58</v>
      </c>
      <c r="C11161" s="7" t="n">
        <v>101</v>
      </c>
      <c r="D11161" s="7" t="n">
        <v>500</v>
      </c>
      <c r="E11161" s="7" t="n">
        <v>1</v>
      </c>
    </row>
    <row r="11162" spans="1:8">
      <c r="A11162" t="s">
        <v>4</v>
      </c>
      <c r="B11162" s="4" t="s">
        <v>5</v>
      </c>
      <c r="C11162" s="4" t="s">
        <v>7</v>
      </c>
      <c r="D11162" s="4" t="s">
        <v>11</v>
      </c>
    </row>
    <row r="11163" spans="1:8">
      <c r="A11163" t="n">
        <v>112243</v>
      </c>
      <c r="B11163" s="17" t="n">
        <v>58</v>
      </c>
      <c r="C11163" s="7" t="n">
        <v>254</v>
      </c>
      <c r="D11163" s="7" t="n">
        <v>0</v>
      </c>
    </row>
    <row r="11164" spans="1:8">
      <c r="A11164" t="s">
        <v>4</v>
      </c>
      <c r="B11164" s="4" t="s">
        <v>5</v>
      </c>
      <c r="C11164" s="4" t="s">
        <v>11</v>
      </c>
      <c r="D11164" s="4" t="s">
        <v>13</v>
      </c>
      <c r="E11164" s="4" t="s">
        <v>13</v>
      </c>
      <c r="F11164" s="4" t="s">
        <v>13</v>
      </c>
      <c r="G11164" s="4" t="s">
        <v>11</v>
      </c>
      <c r="H11164" s="4" t="s">
        <v>11</v>
      </c>
    </row>
    <row r="11165" spans="1:8">
      <c r="A11165" t="n">
        <v>112247</v>
      </c>
      <c r="B11165" s="45" t="n">
        <v>60</v>
      </c>
      <c r="C11165" s="7" t="n">
        <v>0</v>
      </c>
      <c r="D11165" s="7" t="n">
        <v>0</v>
      </c>
      <c r="E11165" s="7" t="n">
        <v>0</v>
      </c>
      <c r="F11165" s="7" t="n">
        <v>0</v>
      </c>
      <c r="G11165" s="7" t="n">
        <v>0</v>
      </c>
      <c r="H11165" s="7" t="n">
        <v>0</v>
      </c>
    </row>
    <row r="11166" spans="1:8">
      <c r="A11166" t="s">
        <v>4</v>
      </c>
      <c r="B11166" s="4" t="s">
        <v>5</v>
      </c>
      <c r="C11166" s="4" t="s">
        <v>7</v>
      </c>
      <c r="D11166" s="4" t="s">
        <v>7</v>
      </c>
      <c r="E11166" s="4" t="s">
        <v>13</v>
      </c>
      <c r="F11166" s="4" t="s">
        <v>13</v>
      </c>
      <c r="G11166" s="4" t="s">
        <v>13</v>
      </c>
      <c r="H11166" s="4" t="s">
        <v>11</v>
      </c>
    </row>
    <row r="11167" spans="1:8">
      <c r="A11167" t="n">
        <v>112266</v>
      </c>
      <c r="B11167" s="35" t="n">
        <v>45</v>
      </c>
      <c r="C11167" s="7" t="n">
        <v>2</v>
      </c>
      <c r="D11167" s="7" t="n">
        <v>3</v>
      </c>
      <c r="E11167" s="7" t="n">
        <v>5.98999977111816</v>
      </c>
      <c r="F11167" s="7" t="n">
        <v>0.579999983310699</v>
      </c>
      <c r="G11167" s="7" t="n">
        <v>-1.54999995231628</v>
      </c>
      <c r="H11167" s="7" t="n">
        <v>0</v>
      </c>
    </row>
    <row r="11168" spans="1:8">
      <c r="A11168" t="s">
        <v>4</v>
      </c>
      <c r="B11168" s="4" t="s">
        <v>5</v>
      </c>
      <c r="C11168" s="4" t="s">
        <v>7</v>
      </c>
      <c r="D11168" s="4" t="s">
        <v>7</v>
      </c>
      <c r="E11168" s="4" t="s">
        <v>13</v>
      </c>
      <c r="F11168" s="4" t="s">
        <v>13</v>
      </c>
      <c r="G11168" s="4" t="s">
        <v>13</v>
      </c>
      <c r="H11168" s="4" t="s">
        <v>11</v>
      </c>
      <c r="I11168" s="4" t="s">
        <v>7</v>
      </c>
    </row>
    <row r="11169" spans="1:9">
      <c r="A11169" t="n">
        <v>112283</v>
      </c>
      <c r="B11169" s="35" t="n">
        <v>45</v>
      </c>
      <c r="C11169" s="7" t="n">
        <v>4</v>
      </c>
      <c r="D11169" s="7" t="n">
        <v>3</v>
      </c>
      <c r="E11169" s="7" t="n">
        <v>11.6800003051758</v>
      </c>
      <c r="F11169" s="7" t="n">
        <v>142.350006103516</v>
      </c>
      <c r="G11169" s="7" t="n">
        <v>0</v>
      </c>
      <c r="H11169" s="7" t="n">
        <v>0</v>
      </c>
      <c r="I11169" s="7" t="n">
        <v>0</v>
      </c>
    </row>
    <row r="11170" spans="1:9">
      <c r="A11170" t="s">
        <v>4</v>
      </c>
      <c r="B11170" s="4" t="s">
        <v>5</v>
      </c>
      <c r="C11170" s="4" t="s">
        <v>7</v>
      </c>
      <c r="D11170" s="4" t="s">
        <v>7</v>
      </c>
      <c r="E11170" s="4" t="s">
        <v>13</v>
      </c>
      <c r="F11170" s="4" t="s">
        <v>11</v>
      </c>
    </row>
    <row r="11171" spans="1:9">
      <c r="A11171" t="n">
        <v>112301</v>
      </c>
      <c r="B11171" s="35" t="n">
        <v>45</v>
      </c>
      <c r="C11171" s="7" t="n">
        <v>5</v>
      </c>
      <c r="D11171" s="7" t="n">
        <v>3</v>
      </c>
      <c r="E11171" s="7" t="n">
        <v>1.60000002384186</v>
      </c>
      <c r="F11171" s="7" t="n">
        <v>0</v>
      </c>
    </row>
    <row r="11172" spans="1:9">
      <c r="A11172" t="s">
        <v>4</v>
      </c>
      <c r="B11172" s="4" t="s">
        <v>5</v>
      </c>
      <c r="C11172" s="4" t="s">
        <v>7</v>
      </c>
      <c r="D11172" s="4" t="s">
        <v>7</v>
      </c>
      <c r="E11172" s="4" t="s">
        <v>13</v>
      </c>
      <c r="F11172" s="4" t="s">
        <v>11</v>
      </c>
    </row>
    <row r="11173" spans="1:9">
      <c r="A11173" t="n">
        <v>112310</v>
      </c>
      <c r="B11173" s="35" t="n">
        <v>45</v>
      </c>
      <c r="C11173" s="7" t="n">
        <v>11</v>
      </c>
      <c r="D11173" s="7" t="n">
        <v>3</v>
      </c>
      <c r="E11173" s="7" t="n">
        <v>34.5</v>
      </c>
      <c r="F11173" s="7" t="n">
        <v>0</v>
      </c>
    </row>
    <row r="11174" spans="1:9">
      <c r="A11174" t="s">
        <v>4</v>
      </c>
      <c r="B11174" s="4" t="s">
        <v>5</v>
      </c>
      <c r="C11174" s="4" t="s">
        <v>7</v>
      </c>
      <c r="D11174" s="4" t="s">
        <v>7</v>
      </c>
      <c r="E11174" s="4" t="s">
        <v>13</v>
      </c>
      <c r="F11174" s="4" t="s">
        <v>13</v>
      </c>
      <c r="G11174" s="4" t="s">
        <v>13</v>
      </c>
      <c r="H11174" s="4" t="s">
        <v>11</v>
      </c>
    </row>
    <row r="11175" spans="1:9">
      <c r="A11175" t="n">
        <v>112319</v>
      </c>
      <c r="B11175" s="35" t="n">
        <v>45</v>
      </c>
      <c r="C11175" s="7" t="n">
        <v>2</v>
      </c>
      <c r="D11175" s="7" t="n">
        <v>3</v>
      </c>
      <c r="E11175" s="7" t="n">
        <v>6.13000011444092</v>
      </c>
      <c r="F11175" s="7" t="n">
        <v>1.5900000333786</v>
      </c>
      <c r="G11175" s="7" t="n">
        <v>-1.54999995231628</v>
      </c>
      <c r="H11175" s="7" t="n">
        <v>6000</v>
      </c>
    </row>
    <row r="11176" spans="1:9">
      <c r="A11176" t="s">
        <v>4</v>
      </c>
      <c r="B11176" s="4" t="s">
        <v>5</v>
      </c>
      <c r="C11176" s="4" t="s">
        <v>7</v>
      </c>
      <c r="D11176" s="4" t="s">
        <v>7</v>
      </c>
      <c r="E11176" s="4" t="s">
        <v>13</v>
      </c>
      <c r="F11176" s="4" t="s">
        <v>13</v>
      </c>
      <c r="G11176" s="4" t="s">
        <v>13</v>
      </c>
      <c r="H11176" s="4" t="s">
        <v>11</v>
      </c>
      <c r="I11176" s="4" t="s">
        <v>7</v>
      </c>
    </row>
    <row r="11177" spans="1:9">
      <c r="A11177" t="n">
        <v>112336</v>
      </c>
      <c r="B11177" s="35" t="n">
        <v>45</v>
      </c>
      <c r="C11177" s="7" t="n">
        <v>4</v>
      </c>
      <c r="D11177" s="7" t="n">
        <v>3</v>
      </c>
      <c r="E11177" s="7" t="n">
        <v>10.710000038147</v>
      </c>
      <c r="F11177" s="7" t="n">
        <v>204.830001831055</v>
      </c>
      <c r="G11177" s="7" t="n">
        <v>0</v>
      </c>
      <c r="H11177" s="7" t="n">
        <v>6000</v>
      </c>
      <c r="I11177" s="7" t="n">
        <v>1</v>
      </c>
    </row>
    <row r="11178" spans="1:9">
      <c r="A11178" t="s">
        <v>4</v>
      </c>
      <c r="B11178" s="4" t="s">
        <v>5</v>
      </c>
      <c r="C11178" s="4" t="s">
        <v>7</v>
      </c>
      <c r="D11178" s="4" t="s">
        <v>7</v>
      </c>
      <c r="E11178" s="4" t="s">
        <v>13</v>
      </c>
      <c r="F11178" s="4" t="s">
        <v>11</v>
      </c>
    </row>
    <row r="11179" spans="1:9">
      <c r="A11179" t="n">
        <v>112354</v>
      </c>
      <c r="B11179" s="35" t="n">
        <v>45</v>
      </c>
      <c r="C11179" s="7" t="n">
        <v>5</v>
      </c>
      <c r="D11179" s="7" t="n">
        <v>3</v>
      </c>
      <c r="E11179" s="7" t="n">
        <v>1.20000004768372</v>
      </c>
      <c r="F11179" s="7" t="n">
        <v>6000</v>
      </c>
    </row>
    <row r="11180" spans="1:9">
      <c r="A11180" t="s">
        <v>4</v>
      </c>
      <c r="B11180" s="4" t="s">
        <v>5</v>
      </c>
      <c r="C11180" s="4" t="s">
        <v>7</v>
      </c>
      <c r="D11180" s="4" t="s">
        <v>11</v>
      </c>
      <c r="E11180" s="4" t="s">
        <v>8</v>
      </c>
      <c r="F11180" s="4" t="s">
        <v>8</v>
      </c>
      <c r="G11180" s="4" t="s">
        <v>8</v>
      </c>
      <c r="H11180" s="4" t="s">
        <v>8</v>
      </c>
    </row>
    <row r="11181" spans="1:9">
      <c r="A11181" t="n">
        <v>112363</v>
      </c>
      <c r="B11181" s="38" t="n">
        <v>51</v>
      </c>
      <c r="C11181" s="7" t="n">
        <v>3</v>
      </c>
      <c r="D11181" s="7" t="n">
        <v>11</v>
      </c>
      <c r="E11181" s="7" t="s">
        <v>117</v>
      </c>
      <c r="F11181" s="7" t="s">
        <v>85</v>
      </c>
      <c r="G11181" s="7" t="s">
        <v>86</v>
      </c>
      <c r="H11181" s="7" t="s">
        <v>87</v>
      </c>
    </row>
    <row r="11182" spans="1:9">
      <c r="A11182" t="s">
        <v>4</v>
      </c>
      <c r="B11182" s="4" t="s">
        <v>5</v>
      </c>
      <c r="C11182" s="4" t="s">
        <v>11</v>
      </c>
      <c r="D11182" s="4" t="s">
        <v>11</v>
      </c>
      <c r="E11182" s="4" t="s">
        <v>13</v>
      </c>
      <c r="F11182" s="4" t="s">
        <v>13</v>
      </c>
      <c r="G11182" s="4" t="s">
        <v>13</v>
      </c>
      <c r="H11182" s="4" t="s">
        <v>13</v>
      </c>
      <c r="I11182" s="4" t="s">
        <v>7</v>
      </c>
      <c r="J11182" s="4" t="s">
        <v>11</v>
      </c>
    </row>
    <row r="11183" spans="1:9">
      <c r="A11183" t="n">
        <v>112376</v>
      </c>
      <c r="B11183" s="50" t="n">
        <v>55</v>
      </c>
      <c r="C11183" s="7" t="n">
        <v>11</v>
      </c>
      <c r="D11183" s="7" t="n">
        <v>65533</v>
      </c>
      <c r="E11183" s="7" t="n">
        <v>6.13000011444092</v>
      </c>
      <c r="F11183" s="7" t="n">
        <v>0.159999996423721</v>
      </c>
      <c r="G11183" s="7" t="n">
        <v>-1.5</v>
      </c>
      <c r="H11183" s="7" t="n">
        <v>1.20000004768372</v>
      </c>
      <c r="I11183" s="7" t="n">
        <v>1</v>
      </c>
      <c r="J11183" s="7" t="n">
        <v>0</v>
      </c>
    </row>
    <row r="11184" spans="1:9">
      <c r="A11184" t="s">
        <v>4</v>
      </c>
      <c r="B11184" s="4" t="s">
        <v>5</v>
      </c>
      <c r="C11184" s="4" t="s">
        <v>7</v>
      </c>
      <c r="D11184" s="4" t="s">
        <v>11</v>
      </c>
    </row>
    <row r="11185" spans="1:10">
      <c r="A11185" t="n">
        <v>112400</v>
      </c>
      <c r="B11185" s="17" t="n">
        <v>58</v>
      </c>
      <c r="C11185" s="7" t="n">
        <v>255</v>
      </c>
      <c r="D11185" s="7" t="n">
        <v>0</v>
      </c>
    </row>
    <row r="11186" spans="1:10">
      <c r="A11186" t="s">
        <v>4</v>
      </c>
      <c r="B11186" s="4" t="s">
        <v>5</v>
      </c>
      <c r="C11186" s="4" t="s">
        <v>11</v>
      </c>
      <c r="D11186" s="4" t="s">
        <v>7</v>
      </c>
    </row>
    <row r="11187" spans="1:10">
      <c r="A11187" t="n">
        <v>112404</v>
      </c>
      <c r="B11187" s="51" t="n">
        <v>56</v>
      </c>
      <c r="C11187" s="7" t="n">
        <v>11</v>
      </c>
      <c r="D11187" s="7" t="n">
        <v>0</v>
      </c>
    </row>
    <row r="11188" spans="1:10">
      <c r="A11188" t="s">
        <v>4</v>
      </c>
      <c r="B11188" s="4" t="s">
        <v>5</v>
      </c>
      <c r="C11188" s="4" t="s">
        <v>11</v>
      </c>
      <c r="D11188" s="4" t="s">
        <v>13</v>
      </c>
      <c r="E11188" s="4" t="s">
        <v>13</v>
      </c>
      <c r="F11188" s="4" t="s">
        <v>7</v>
      </c>
    </row>
    <row r="11189" spans="1:10">
      <c r="A11189" t="n">
        <v>112408</v>
      </c>
      <c r="B11189" s="55" t="n">
        <v>52</v>
      </c>
      <c r="C11189" s="7" t="n">
        <v>11</v>
      </c>
      <c r="D11189" s="7" t="n">
        <v>220</v>
      </c>
      <c r="E11189" s="7" t="n">
        <v>5</v>
      </c>
      <c r="F11189" s="7" t="n">
        <v>0</v>
      </c>
    </row>
    <row r="11190" spans="1:10">
      <c r="A11190" t="s">
        <v>4</v>
      </c>
      <c r="B11190" s="4" t="s">
        <v>5</v>
      </c>
      <c r="C11190" s="4" t="s">
        <v>11</v>
      </c>
    </row>
    <row r="11191" spans="1:10">
      <c r="A11191" t="n">
        <v>112420</v>
      </c>
      <c r="B11191" s="53" t="n">
        <v>54</v>
      </c>
      <c r="C11191" s="7" t="n">
        <v>11</v>
      </c>
    </row>
    <row r="11192" spans="1:10">
      <c r="A11192" t="s">
        <v>4</v>
      </c>
      <c r="B11192" s="4" t="s">
        <v>5</v>
      </c>
      <c r="C11192" s="4" t="s">
        <v>7</v>
      </c>
      <c r="D11192" s="4" t="s">
        <v>11</v>
      </c>
    </row>
    <row r="11193" spans="1:10">
      <c r="A11193" t="n">
        <v>112423</v>
      </c>
      <c r="B11193" s="35" t="n">
        <v>45</v>
      </c>
      <c r="C11193" s="7" t="n">
        <v>7</v>
      </c>
      <c r="D11193" s="7" t="n">
        <v>255</v>
      </c>
    </row>
    <row r="11194" spans="1:10">
      <c r="A11194" t="s">
        <v>4</v>
      </c>
      <c r="B11194" s="4" t="s">
        <v>5</v>
      </c>
      <c r="C11194" s="4" t="s">
        <v>11</v>
      </c>
    </row>
    <row r="11195" spans="1:10">
      <c r="A11195" t="n">
        <v>112427</v>
      </c>
      <c r="B11195" s="24" t="n">
        <v>16</v>
      </c>
      <c r="C11195" s="7" t="n">
        <v>300</v>
      </c>
    </row>
    <row r="11196" spans="1:10">
      <c r="A11196" t="s">
        <v>4</v>
      </c>
      <c r="B11196" s="4" t="s">
        <v>5</v>
      </c>
      <c r="C11196" s="4" t="s">
        <v>7</v>
      </c>
      <c r="D11196" s="4" t="s">
        <v>13</v>
      </c>
      <c r="E11196" s="4" t="s">
        <v>13</v>
      </c>
      <c r="F11196" s="4" t="s">
        <v>13</v>
      </c>
    </row>
    <row r="11197" spans="1:10">
      <c r="A11197" t="n">
        <v>112430</v>
      </c>
      <c r="B11197" s="35" t="n">
        <v>45</v>
      </c>
      <c r="C11197" s="7" t="n">
        <v>9</v>
      </c>
      <c r="D11197" s="7" t="n">
        <v>0.0199999995529652</v>
      </c>
      <c r="E11197" s="7" t="n">
        <v>0.0199999995529652</v>
      </c>
      <c r="F11197" s="7" t="n">
        <v>0.5</v>
      </c>
    </row>
    <row r="11198" spans="1:10">
      <c r="A11198" t="s">
        <v>4</v>
      </c>
      <c r="B11198" s="4" t="s">
        <v>5</v>
      </c>
      <c r="C11198" s="4" t="s">
        <v>7</v>
      </c>
      <c r="D11198" s="4" t="s">
        <v>11</v>
      </c>
      <c r="E11198" s="4" t="s">
        <v>11</v>
      </c>
      <c r="F11198" s="4" t="s">
        <v>7</v>
      </c>
    </row>
    <row r="11199" spans="1:10">
      <c r="A11199" t="n">
        <v>112444</v>
      </c>
      <c r="B11199" s="43" t="n">
        <v>25</v>
      </c>
      <c r="C11199" s="7" t="n">
        <v>1</v>
      </c>
      <c r="D11199" s="7" t="n">
        <v>60</v>
      </c>
      <c r="E11199" s="7" t="n">
        <v>640</v>
      </c>
      <c r="F11199" s="7" t="n">
        <v>2</v>
      </c>
    </row>
    <row r="11200" spans="1:10">
      <c r="A11200" t="s">
        <v>4</v>
      </c>
      <c r="B11200" s="4" t="s">
        <v>5</v>
      </c>
      <c r="C11200" s="4" t="s">
        <v>7</v>
      </c>
      <c r="D11200" s="4" t="s">
        <v>11</v>
      </c>
      <c r="E11200" s="4" t="s">
        <v>8</v>
      </c>
    </row>
    <row r="11201" spans="1:6">
      <c r="A11201" t="n">
        <v>112451</v>
      </c>
      <c r="B11201" s="38" t="n">
        <v>51</v>
      </c>
      <c r="C11201" s="7" t="n">
        <v>4</v>
      </c>
      <c r="D11201" s="7" t="n">
        <v>0</v>
      </c>
      <c r="E11201" s="7" t="s">
        <v>121</v>
      </c>
    </row>
    <row r="11202" spans="1:6">
      <c r="A11202" t="s">
        <v>4</v>
      </c>
      <c r="B11202" s="4" t="s">
        <v>5</v>
      </c>
      <c r="C11202" s="4" t="s">
        <v>11</v>
      </c>
    </row>
    <row r="11203" spans="1:6">
      <c r="A11203" t="n">
        <v>112465</v>
      </c>
      <c r="B11203" s="24" t="n">
        <v>16</v>
      </c>
      <c r="C11203" s="7" t="n">
        <v>0</v>
      </c>
    </row>
    <row r="11204" spans="1:6">
      <c r="A11204" t="s">
        <v>4</v>
      </c>
      <c r="B11204" s="4" t="s">
        <v>5</v>
      </c>
      <c r="C11204" s="4" t="s">
        <v>11</v>
      </c>
      <c r="D11204" s="4" t="s">
        <v>7</v>
      </c>
      <c r="E11204" s="4" t="s">
        <v>14</v>
      </c>
      <c r="F11204" s="4" t="s">
        <v>79</v>
      </c>
      <c r="G11204" s="4" t="s">
        <v>7</v>
      </c>
      <c r="H11204" s="4" t="s">
        <v>7</v>
      </c>
      <c r="I11204" s="4" t="s">
        <v>7</v>
      </c>
      <c r="J11204" s="4" t="s">
        <v>14</v>
      </c>
      <c r="K11204" s="4" t="s">
        <v>79</v>
      </c>
      <c r="L11204" s="4" t="s">
        <v>7</v>
      </c>
      <c r="M11204" s="4" t="s">
        <v>7</v>
      </c>
    </row>
    <row r="11205" spans="1:6">
      <c r="A11205" t="n">
        <v>112468</v>
      </c>
      <c r="B11205" s="39" t="n">
        <v>26</v>
      </c>
      <c r="C11205" s="7" t="n">
        <v>0</v>
      </c>
      <c r="D11205" s="7" t="n">
        <v>17</v>
      </c>
      <c r="E11205" s="7" t="n">
        <v>60259</v>
      </c>
      <c r="F11205" s="7" t="s">
        <v>878</v>
      </c>
      <c r="G11205" s="7" t="n">
        <v>2</v>
      </c>
      <c r="H11205" s="7" t="n">
        <v>3</v>
      </c>
      <c r="I11205" s="7" t="n">
        <v>17</v>
      </c>
      <c r="J11205" s="7" t="n">
        <v>60260</v>
      </c>
      <c r="K11205" s="7" t="s">
        <v>414</v>
      </c>
      <c r="L11205" s="7" t="n">
        <v>2</v>
      </c>
      <c r="M11205" s="7" t="n">
        <v>0</v>
      </c>
    </row>
    <row r="11206" spans="1:6">
      <c r="A11206" t="s">
        <v>4</v>
      </c>
      <c r="B11206" s="4" t="s">
        <v>5</v>
      </c>
    </row>
    <row r="11207" spans="1:6">
      <c r="A11207" t="n">
        <v>112604</v>
      </c>
      <c r="B11207" s="40" t="n">
        <v>28</v>
      </c>
    </row>
    <row r="11208" spans="1:6">
      <c r="A11208" t="s">
        <v>4</v>
      </c>
      <c r="B11208" s="4" t="s">
        <v>5</v>
      </c>
      <c r="C11208" s="4" t="s">
        <v>7</v>
      </c>
      <c r="D11208" s="4" t="s">
        <v>11</v>
      </c>
      <c r="E11208" s="4" t="s">
        <v>11</v>
      </c>
      <c r="F11208" s="4" t="s">
        <v>7</v>
      </c>
    </row>
    <row r="11209" spans="1:6">
      <c r="A11209" t="n">
        <v>112605</v>
      </c>
      <c r="B11209" s="43" t="n">
        <v>25</v>
      </c>
      <c r="C11209" s="7" t="n">
        <v>1</v>
      </c>
      <c r="D11209" s="7" t="n">
        <v>65535</v>
      </c>
      <c r="E11209" s="7" t="n">
        <v>65535</v>
      </c>
      <c r="F11209" s="7" t="n">
        <v>0</v>
      </c>
    </row>
    <row r="11210" spans="1:6">
      <c r="A11210" t="s">
        <v>4</v>
      </c>
      <c r="B11210" s="4" t="s">
        <v>5</v>
      </c>
      <c r="C11210" s="4" t="s">
        <v>7</v>
      </c>
      <c r="D11210" s="4" t="s">
        <v>11</v>
      </c>
      <c r="E11210" s="4" t="s">
        <v>8</v>
      </c>
    </row>
    <row r="11211" spans="1:6">
      <c r="A11211" t="n">
        <v>112612</v>
      </c>
      <c r="B11211" s="38" t="n">
        <v>51</v>
      </c>
      <c r="C11211" s="7" t="n">
        <v>4</v>
      </c>
      <c r="D11211" s="7" t="n">
        <v>11</v>
      </c>
      <c r="E11211" s="7" t="s">
        <v>879</v>
      </c>
    </row>
    <row r="11212" spans="1:6">
      <c r="A11212" t="s">
        <v>4</v>
      </c>
      <c r="B11212" s="4" t="s">
        <v>5</v>
      </c>
      <c r="C11212" s="4" t="s">
        <v>11</v>
      </c>
    </row>
    <row r="11213" spans="1:6">
      <c r="A11213" t="n">
        <v>112630</v>
      </c>
      <c r="B11213" s="24" t="n">
        <v>16</v>
      </c>
      <c r="C11213" s="7" t="n">
        <v>0</v>
      </c>
    </row>
    <row r="11214" spans="1:6">
      <c r="A11214" t="s">
        <v>4</v>
      </c>
      <c r="B11214" s="4" t="s">
        <v>5</v>
      </c>
      <c r="C11214" s="4" t="s">
        <v>11</v>
      </c>
      <c r="D11214" s="4" t="s">
        <v>7</v>
      </c>
      <c r="E11214" s="4" t="s">
        <v>14</v>
      </c>
      <c r="F11214" s="4" t="s">
        <v>79</v>
      </c>
      <c r="G11214" s="4" t="s">
        <v>7</v>
      </c>
      <c r="H11214" s="4" t="s">
        <v>7</v>
      </c>
    </row>
    <row r="11215" spans="1:6">
      <c r="A11215" t="n">
        <v>112633</v>
      </c>
      <c r="B11215" s="39" t="n">
        <v>26</v>
      </c>
      <c r="C11215" s="7" t="n">
        <v>11</v>
      </c>
      <c r="D11215" s="7" t="n">
        <v>17</v>
      </c>
      <c r="E11215" s="7" t="n">
        <v>60641</v>
      </c>
      <c r="F11215" s="7" t="s">
        <v>880</v>
      </c>
      <c r="G11215" s="7" t="n">
        <v>2</v>
      </c>
      <c r="H11215" s="7" t="n">
        <v>0</v>
      </c>
    </row>
    <row r="11216" spans="1:6">
      <c r="A11216" t="s">
        <v>4</v>
      </c>
      <c r="B11216" s="4" t="s">
        <v>5</v>
      </c>
    </row>
    <row r="11217" spans="1:13">
      <c r="A11217" t="n">
        <v>112715</v>
      </c>
      <c r="B11217" s="40" t="n">
        <v>28</v>
      </c>
    </row>
    <row r="11218" spans="1:13">
      <c r="A11218" t="s">
        <v>4</v>
      </c>
      <c r="B11218" s="4" t="s">
        <v>5</v>
      </c>
      <c r="C11218" s="4" t="s">
        <v>11</v>
      </c>
      <c r="D11218" s="4" t="s">
        <v>7</v>
      </c>
    </row>
    <row r="11219" spans="1:13">
      <c r="A11219" t="n">
        <v>112716</v>
      </c>
      <c r="B11219" s="44" t="n">
        <v>89</v>
      </c>
      <c r="C11219" s="7" t="n">
        <v>65533</v>
      </c>
      <c r="D11219" s="7" t="n">
        <v>1</v>
      </c>
    </row>
    <row r="11220" spans="1:13">
      <c r="A11220" t="s">
        <v>4</v>
      </c>
      <c r="B11220" s="4" t="s">
        <v>5</v>
      </c>
      <c r="C11220" s="4" t="s">
        <v>11</v>
      </c>
      <c r="D11220" s="4" t="s">
        <v>7</v>
      </c>
      <c r="E11220" s="4" t="s">
        <v>13</v>
      </c>
      <c r="F11220" s="4" t="s">
        <v>11</v>
      </c>
    </row>
    <row r="11221" spans="1:13">
      <c r="A11221" t="n">
        <v>112720</v>
      </c>
      <c r="B11221" s="41" t="n">
        <v>59</v>
      </c>
      <c r="C11221" s="7" t="n">
        <v>11</v>
      </c>
      <c r="D11221" s="7" t="n">
        <v>8</v>
      </c>
      <c r="E11221" s="7" t="n">
        <v>0.150000005960464</v>
      </c>
      <c r="F11221" s="7" t="n">
        <v>0</v>
      </c>
    </row>
    <row r="11222" spans="1:13">
      <c r="A11222" t="s">
        <v>4</v>
      </c>
      <c r="B11222" s="4" t="s">
        <v>5</v>
      </c>
      <c r="C11222" s="4" t="s">
        <v>11</v>
      </c>
    </row>
    <row r="11223" spans="1:13">
      <c r="A11223" t="n">
        <v>112730</v>
      </c>
      <c r="B11223" s="24" t="n">
        <v>16</v>
      </c>
      <c r="C11223" s="7" t="n">
        <v>1500</v>
      </c>
    </row>
    <row r="11224" spans="1:13">
      <c r="A11224" t="s">
        <v>4</v>
      </c>
      <c r="B11224" s="4" t="s">
        <v>5</v>
      </c>
      <c r="C11224" s="4" t="s">
        <v>11</v>
      </c>
      <c r="D11224" s="4" t="s">
        <v>7</v>
      </c>
      <c r="E11224" s="4" t="s">
        <v>13</v>
      </c>
      <c r="F11224" s="4" t="s">
        <v>11</v>
      </c>
    </row>
    <row r="11225" spans="1:13">
      <c r="A11225" t="n">
        <v>112733</v>
      </c>
      <c r="B11225" s="41" t="n">
        <v>59</v>
      </c>
      <c r="C11225" s="7" t="n">
        <v>11</v>
      </c>
      <c r="D11225" s="7" t="n">
        <v>255</v>
      </c>
      <c r="E11225" s="7" t="n">
        <v>0</v>
      </c>
      <c r="F11225" s="7" t="n">
        <v>0</v>
      </c>
    </row>
    <row r="11226" spans="1:13">
      <c r="A11226" t="s">
        <v>4</v>
      </c>
      <c r="B11226" s="4" t="s">
        <v>5</v>
      </c>
      <c r="C11226" s="4" t="s">
        <v>11</v>
      </c>
      <c r="D11226" s="4" t="s">
        <v>7</v>
      </c>
      <c r="E11226" s="4" t="s">
        <v>8</v>
      </c>
      <c r="F11226" s="4" t="s">
        <v>13</v>
      </c>
      <c r="G11226" s="4" t="s">
        <v>13</v>
      </c>
      <c r="H11226" s="4" t="s">
        <v>13</v>
      </c>
    </row>
    <row r="11227" spans="1:13">
      <c r="A11227" t="n">
        <v>112743</v>
      </c>
      <c r="B11227" s="33" t="n">
        <v>48</v>
      </c>
      <c r="C11227" s="7" t="n">
        <v>11</v>
      </c>
      <c r="D11227" s="7" t="n">
        <v>0</v>
      </c>
      <c r="E11227" s="7" t="s">
        <v>877</v>
      </c>
      <c r="F11227" s="7" t="n">
        <v>-1</v>
      </c>
      <c r="G11227" s="7" t="n">
        <v>1</v>
      </c>
      <c r="H11227" s="7" t="n">
        <v>0</v>
      </c>
    </row>
    <row r="11228" spans="1:13">
      <c r="A11228" t="s">
        <v>4</v>
      </c>
      <c r="B11228" s="4" t="s">
        <v>5</v>
      </c>
      <c r="C11228" s="4" t="s">
        <v>7</v>
      </c>
      <c r="D11228" s="4" t="s">
        <v>11</v>
      </c>
      <c r="E11228" s="4" t="s">
        <v>8</v>
      </c>
    </row>
    <row r="11229" spans="1:13">
      <c r="A11229" t="n">
        <v>112774</v>
      </c>
      <c r="B11229" s="38" t="n">
        <v>51</v>
      </c>
      <c r="C11229" s="7" t="n">
        <v>4</v>
      </c>
      <c r="D11229" s="7" t="n">
        <v>11</v>
      </c>
      <c r="E11229" s="7" t="s">
        <v>881</v>
      </c>
    </row>
    <row r="11230" spans="1:13">
      <c r="A11230" t="s">
        <v>4</v>
      </c>
      <c r="B11230" s="4" t="s">
        <v>5</v>
      </c>
      <c r="C11230" s="4" t="s">
        <v>11</v>
      </c>
    </row>
    <row r="11231" spans="1:13">
      <c r="A11231" t="n">
        <v>112793</v>
      </c>
      <c r="B11231" s="24" t="n">
        <v>16</v>
      </c>
      <c r="C11231" s="7" t="n">
        <v>0</v>
      </c>
    </row>
    <row r="11232" spans="1:13">
      <c r="A11232" t="s">
        <v>4</v>
      </c>
      <c r="B11232" s="4" t="s">
        <v>5</v>
      </c>
      <c r="C11232" s="4" t="s">
        <v>11</v>
      </c>
      <c r="D11232" s="4" t="s">
        <v>7</v>
      </c>
      <c r="E11232" s="4" t="s">
        <v>14</v>
      </c>
      <c r="F11232" s="4" t="s">
        <v>79</v>
      </c>
      <c r="G11232" s="4" t="s">
        <v>7</v>
      </c>
      <c r="H11232" s="4" t="s">
        <v>7</v>
      </c>
      <c r="I11232" s="4" t="s">
        <v>7</v>
      </c>
      <c r="J11232" s="4" t="s">
        <v>14</v>
      </c>
      <c r="K11232" s="4" t="s">
        <v>79</v>
      </c>
      <c r="L11232" s="4" t="s">
        <v>7</v>
      </c>
      <c r="M11232" s="4" t="s">
        <v>7</v>
      </c>
    </row>
    <row r="11233" spans="1:13">
      <c r="A11233" t="n">
        <v>112796</v>
      </c>
      <c r="B11233" s="39" t="n">
        <v>26</v>
      </c>
      <c r="C11233" s="7" t="n">
        <v>11</v>
      </c>
      <c r="D11233" s="7" t="n">
        <v>17</v>
      </c>
      <c r="E11233" s="7" t="n">
        <v>60642</v>
      </c>
      <c r="F11233" s="7" t="s">
        <v>882</v>
      </c>
      <c r="G11233" s="7" t="n">
        <v>2</v>
      </c>
      <c r="H11233" s="7" t="n">
        <v>3</v>
      </c>
      <c r="I11233" s="7" t="n">
        <v>17</v>
      </c>
      <c r="J11233" s="7" t="n">
        <v>60643</v>
      </c>
      <c r="K11233" s="7" t="s">
        <v>883</v>
      </c>
      <c r="L11233" s="7" t="n">
        <v>2</v>
      </c>
      <c r="M11233" s="7" t="n">
        <v>0</v>
      </c>
    </row>
    <row r="11234" spans="1:13">
      <c r="A11234" t="s">
        <v>4</v>
      </c>
      <c r="B11234" s="4" t="s">
        <v>5</v>
      </c>
    </row>
    <row r="11235" spans="1:13">
      <c r="A11235" t="n">
        <v>112982</v>
      </c>
      <c r="B11235" s="40" t="n">
        <v>28</v>
      </c>
    </row>
    <row r="11236" spans="1:13">
      <c r="A11236" t="s">
        <v>4</v>
      </c>
      <c r="B11236" s="4" t="s">
        <v>5</v>
      </c>
      <c r="C11236" s="4" t="s">
        <v>7</v>
      </c>
      <c r="D11236" s="4" t="s">
        <v>11</v>
      </c>
      <c r="E11236" s="4" t="s">
        <v>11</v>
      </c>
      <c r="F11236" s="4" t="s">
        <v>7</v>
      </c>
    </row>
    <row r="11237" spans="1:13">
      <c r="A11237" t="n">
        <v>112983</v>
      </c>
      <c r="B11237" s="43" t="n">
        <v>25</v>
      </c>
      <c r="C11237" s="7" t="n">
        <v>1</v>
      </c>
      <c r="D11237" s="7" t="n">
        <v>60</v>
      </c>
      <c r="E11237" s="7" t="n">
        <v>640</v>
      </c>
      <c r="F11237" s="7" t="n">
        <v>2</v>
      </c>
    </row>
    <row r="11238" spans="1:13">
      <c r="A11238" t="s">
        <v>4</v>
      </c>
      <c r="B11238" s="4" t="s">
        <v>5</v>
      </c>
      <c r="C11238" s="4" t="s">
        <v>7</v>
      </c>
      <c r="D11238" s="4" t="s">
        <v>11</v>
      </c>
      <c r="E11238" s="4" t="s">
        <v>8</v>
      </c>
    </row>
    <row r="11239" spans="1:13">
      <c r="A11239" t="n">
        <v>112990</v>
      </c>
      <c r="B11239" s="38" t="n">
        <v>51</v>
      </c>
      <c r="C11239" s="7" t="n">
        <v>4</v>
      </c>
      <c r="D11239" s="7" t="n">
        <v>0</v>
      </c>
      <c r="E11239" s="7" t="s">
        <v>121</v>
      </c>
    </row>
    <row r="11240" spans="1:13">
      <c r="A11240" t="s">
        <v>4</v>
      </c>
      <c r="B11240" s="4" t="s">
        <v>5</v>
      </c>
      <c r="C11240" s="4" t="s">
        <v>11</v>
      </c>
    </row>
    <row r="11241" spans="1:13">
      <c r="A11241" t="n">
        <v>113004</v>
      </c>
      <c r="B11241" s="24" t="n">
        <v>16</v>
      </c>
      <c r="C11241" s="7" t="n">
        <v>0</v>
      </c>
    </row>
    <row r="11242" spans="1:13">
      <c r="A11242" t="s">
        <v>4</v>
      </c>
      <c r="B11242" s="4" t="s">
        <v>5</v>
      </c>
      <c r="C11242" s="4" t="s">
        <v>11</v>
      </c>
      <c r="D11242" s="4" t="s">
        <v>7</v>
      </c>
      <c r="E11242" s="4" t="s">
        <v>14</v>
      </c>
      <c r="F11242" s="4" t="s">
        <v>79</v>
      </c>
      <c r="G11242" s="4" t="s">
        <v>7</v>
      </c>
      <c r="H11242" s="4" t="s">
        <v>7</v>
      </c>
    </row>
    <row r="11243" spans="1:13">
      <c r="A11243" t="n">
        <v>113007</v>
      </c>
      <c r="B11243" s="39" t="n">
        <v>26</v>
      </c>
      <c r="C11243" s="7" t="n">
        <v>0</v>
      </c>
      <c r="D11243" s="7" t="n">
        <v>17</v>
      </c>
      <c r="E11243" s="7" t="n">
        <v>60644</v>
      </c>
      <c r="F11243" s="7" t="s">
        <v>884</v>
      </c>
      <c r="G11243" s="7" t="n">
        <v>2</v>
      </c>
      <c r="H11243" s="7" t="n">
        <v>0</v>
      </c>
    </row>
    <row r="11244" spans="1:13">
      <c r="A11244" t="s">
        <v>4</v>
      </c>
      <c r="B11244" s="4" t="s">
        <v>5</v>
      </c>
    </row>
    <row r="11245" spans="1:13">
      <c r="A11245" t="n">
        <v>113037</v>
      </c>
      <c r="B11245" s="40" t="n">
        <v>28</v>
      </c>
    </row>
    <row r="11246" spans="1:13">
      <c r="A11246" t="s">
        <v>4</v>
      </c>
      <c r="B11246" s="4" t="s">
        <v>5</v>
      </c>
      <c r="C11246" s="4" t="s">
        <v>7</v>
      </c>
      <c r="D11246" s="4" t="s">
        <v>11</v>
      </c>
      <c r="E11246" s="4" t="s">
        <v>11</v>
      </c>
      <c r="F11246" s="4" t="s">
        <v>7</v>
      </c>
    </row>
    <row r="11247" spans="1:13">
      <c r="A11247" t="n">
        <v>113038</v>
      </c>
      <c r="B11247" s="43" t="n">
        <v>25</v>
      </c>
      <c r="C11247" s="7" t="n">
        <v>1</v>
      </c>
      <c r="D11247" s="7" t="n">
        <v>65535</v>
      </c>
      <c r="E11247" s="7" t="n">
        <v>65535</v>
      </c>
      <c r="F11247" s="7" t="n">
        <v>0</v>
      </c>
    </row>
    <row r="11248" spans="1:13">
      <c r="A11248" t="s">
        <v>4</v>
      </c>
      <c r="B11248" s="4" t="s">
        <v>5</v>
      </c>
      <c r="C11248" s="4" t="s">
        <v>11</v>
      </c>
      <c r="D11248" s="4" t="s">
        <v>7</v>
      </c>
    </row>
    <row r="11249" spans="1:13">
      <c r="A11249" t="n">
        <v>113045</v>
      </c>
      <c r="B11249" s="44" t="n">
        <v>89</v>
      </c>
      <c r="C11249" s="7" t="n">
        <v>65533</v>
      </c>
      <c r="D11249" s="7" t="n">
        <v>1</v>
      </c>
    </row>
    <row r="11250" spans="1:13">
      <c r="A11250" t="s">
        <v>4</v>
      </c>
      <c r="B11250" s="4" t="s">
        <v>5</v>
      </c>
      <c r="C11250" s="4" t="s">
        <v>7</v>
      </c>
      <c r="D11250" s="4" t="s">
        <v>11</v>
      </c>
      <c r="E11250" s="4" t="s">
        <v>13</v>
      </c>
    </row>
    <row r="11251" spans="1:13">
      <c r="A11251" t="n">
        <v>113049</v>
      </c>
      <c r="B11251" s="17" t="n">
        <v>58</v>
      </c>
      <c r="C11251" s="7" t="n">
        <v>0</v>
      </c>
      <c r="D11251" s="7" t="n">
        <v>1000</v>
      </c>
      <c r="E11251" s="7" t="n">
        <v>1</v>
      </c>
    </row>
    <row r="11252" spans="1:13">
      <c r="A11252" t="s">
        <v>4</v>
      </c>
      <c r="B11252" s="4" t="s">
        <v>5</v>
      </c>
      <c r="C11252" s="4" t="s">
        <v>7</v>
      </c>
      <c r="D11252" s="4" t="s">
        <v>11</v>
      </c>
    </row>
    <row r="11253" spans="1:13">
      <c r="A11253" t="n">
        <v>113057</v>
      </c>
      <c r="B11253" s="17" t="n">
        <v>58</v>
      </c>
      <c r="C11253" s="7" t="n">
        <v>255</v>
      </c>
      <c r="D11253" s="7" t="n">
        <v>0</v>
      </c>
    </row>
    <row r="11254" spans="1:13">
      <c r="A11254" t="s">
        <v>4</v>
      </c>
      <c r="B11254" s="4" t="s">
        <v>5</v>
      </c>
      <c r="C11254" s="4" t="s">
        <v>7</v>
      </c>
      <c r="D11254" s="4" t="s">
        <v>7</v>
      </c>
      <c r="E11254" s="4" t="s">
        <v>7</v>
      </c>
      <c r="F11254" s="4" t="s">
        <v>7</v>
      </c>
    </row>
    <row r="11255" spans="1:13">
      <c r="A11255" t="n">
        <v>113061</v>
      </c>
      <c r="B11255" s="9" t="n">
        <v>14</v>
      </c>
      <c r="C11255" s="7" t="n">
        <v>0</v>
      </c>
      <c r="D11255" s="7" t="n">
        <v>64</v>
      </c>
      <c r="E11255" s="7" t="n">
        <v>0</v>
      </c>
      <c r="F11255" s="7" t="n">
        <v>0</v>
      </c>
    </row>
    <row r="11256" spans="1:13">
      <c r="A11256" t="s">
        <v>4</v>
      </c>
      <c r="B11256" s="4" t="s">
        <v>5</v>
      </c>
      <c r="C11256" s="4" t="s">
        <v>8</v>
      </c>
      <c r="D11256" s="4" t="s">
        <v>8</v>
      </c>
    </row>
    <row r="11257" spans="1:13">
      <c r="A11257" t="n">
        <v>113066</v>
      </c>
      <c r="B11257" s="46" t="n">
        <v>70</v>
      </c>
      <c r="C11257" s="7" t="s">
        <v>112</v>
      </c>
      <c r="D11257" s="7" t="s">
        <v>420</v>
      </c>
    </row>
    <row r="11258" spans="1:13">
      <c r="A11258" t="s">
        <v>4</v>
      </c>
      <c r="B11258" s="4" t="s">
        <v>5</v>
      </c>
      <c r="C11258" s="4" t="s">
        <v>14</v>
      </c>
    </row>
    <row r="11259" spans="1:13">
      <c r="A11259" t="n">
        <v>113081</v>
      </c>
      <c r="B11259" s="37" t="n">
        <v>15</v>
      </c>
      <c r="C11259" s="7" t="n">
        <v>16384</v>
      </c>
    </row>
    <row r="11260" spans="1:13">
      <c r="A11260" t="s">
        <v>4</v>
      </c>
      <c r="B11260" s="4" t="s">
        <v>5</v>
      </c>
      <c r="C11260" s="4" t="s">
        <v>11</v>
      </c>
      <c r="D11260" s="4" t="s">
        <v>13</v>
      </c>
      <c r="E11260" s="4" t="s">
        <v>13</v>
      </c>
      <c r="F11260" s="4" t="s">
        <v>13</v>
      </c>
      <c r="G11260" s="4" t="s">
        <v>13</v>
      </c>
    </row>
    <row r="11261" spans="1:13">
      <c r="A11261" t="n">
        <v>113086</v>
      </c>
      <c r="B11261" s="32" t="n">
        <v>46</v>
      </c>
      <c r="C11261" s="7" t="n">
        <v>0</v>
      </c>
      <c r="D11261" s="7" t="n">
        <v>-1.75999999046326</v>
      </c>
      <c r="E11261" s="7" t="n">
        <v>-0.5</v>
      </c>
      <c r="F11261" s="7" t="n">
        <v>-10.6400003433228</v>
      </c>
      <c r="G11261" s="7" t="n">
        <v>215.100006103516</v>
      </c>
    </row>
    <row r="11262" spans="1:13">
      <c r="A11262" t="s">
        <v>4</v>
      </c>
      <c r="B11262" s="4" t="s">
        <v>5</v>
      </c>
      <c r="C11262" s="4" t="s">
        <v>11</v>
      </c>
      <c r="D11262" s="4" t="s">
        <v>7</v>
      </c>
      <c r="E11262" s="4" t="s">
        <v>8</v>
      </c>
      <c r="F11262" s="4" t="s">
        <v>13</v>
      </c>
      <c r="G11262" s="4" t="s">
        <v>13</v>
      </c>
      <c r="H11262" s="4" t="s">
        <v>13</v>
      </c>
    </row>
    <row r="11263" spans="1:13">
      <c r="A11263" t="n">
        <v>113105</v>
      </c>
      <c r="B11263" s="33" t="n">
        <v>48</v>
      </c>
      <c r="C11263" s="7" t="n">
        <v>0</v>
      </c>
      <c r="D11263" s="7" t="n">
        <v>0</v>
      </c>
      <c r="E11263" s="7" t="s">
        <v>63</v>
      </c>
      <c r="F11263" s="7" t="n">
        <v>0</v>
      </c>
      <c r="G11263" s="7" t="n">
        <v>1</v>
      </c>
      <c r="H11263" s="7" t="n">
        <v>0</v>
      </c>
    </row>
    <row r="11264" spans="1:13">
      <c r="A11264" t="s">
        <v>4</v>
      </c>
      <c r="B11264" s="4" t="s">
        <v>5</v>
      </c>
      <c r="C11264" s="4" t="s">
        <v>7</v>
      </c>
      <c r="D11264" s="4" t="s">
        <v>11</v>
      </c>
      <c r="E11264" s="4" t="s">
        <v>8</v>
      </c>
      <c r="F11264" s="4" t="s">
        <v>8</v>
      </c>
      <c r="G11264" s="4" t="s">
        <v>8</v>
      </c>
      <c r="H11264" s="4" t="s">
        <v>8</v>
      </c>
    </row>
    <row r="11265" spans="1:8">
      <c r="A11265" t="n">
        <v>113131</v>
      </c>
      <c r="B11265" s="38" t="n">
        <v>51</v>
      </c>
      <c r="C11265" s="7" t="n">
        <v>3</v>
      </c>
      <c r="D11265" s="7" t="n">
        <v>0</v>
      </c>
      <c r="E11265" s="7" t="s">
        <v>136</v>
      </c>
      <c r="F11265" s="7" t="s">
        <v>87</v>
      </c>
      <c r="G11265" s="7" t="s">
        <v>86</v>
      </c>
      <c r="H11265" s="7" t="s">
        <v>87</v>
      </c>
    </row>
    <row r="11266" spans="1:8">
      <c r="A11266" t="s">
        <v>4</v>
      </c>
      <c r="B11266" s="4" t="s">
        <v>5</v>
      </c>
      <c r="C11266" s="4" t="s">
        <v>11</v>
      </c>
      <c r="D11266" s="4" t="s">
        <v>13</v>
      </c>
      <c r="E11266" s="4" t="s">
        <v>13</v>
      </c>
      <c r="F11266" s="4" t="s">
        <v>13</v>
      </c>
      <c r="G11266" s="4" t="s">
        <v>13</v>
      </c>
    </row>
    <row r="11267" spans="1:8">
      <c r="A11267" t="n">
        <v>113144</v>
      </c>
      <c r="B11267" s="32" t="n">
        <v>46</v>
      </c>
      <c r="C11267" s="7" t="n">
        <v>11</v>
      </c>
      <c r="D11267" s="7" t="n">
        <v>-1.01999998092651</v>
      </c>
      <c r="E11267" s="7" t="n">
        <v>-0.5</v>
      </c>
      <c r="F11267" s="7" t="n">
        <v>-11.0900001525879</v>
      </c>
      <c r="G11267" s="7" t="n">
        <v>197.899993896484</v>
      </c>
    </row>
    <row r="11268" spans="1:8">
      <c r="A11268" t="s">
        <v>4</v>
      </c>
      <c r="B11268" s="4" t="s">
        <v>5</v>
      </c>
      <c r="C11268" s="4" t="s">
        <v>11</v>
      </c>
      <c r="D11268" s="4" t="s">
        <v>7</v>
      </c>
      <c r="E11268" s="4" t="s">
        <v>8</v>
      </c>
      <c r="F11268" s="4" t="s">
        <v>13</v>
      </c>
      <c r="G11268" s="4" t="s">
        <v>13</v>
      </c>
      <c r="H11268" s="4" t="s">
        <v>13</v>
      </c>
    </row>
    <row r="11269" spans="1:8">
      <c r="A11269" t="n">
        <v>113163</v>
      </c>
      <c r="B11269" s="33" t="n">
        <v>48</v>
      </c>
      <c r="C11269" s="7" t="n">
        <v>11</v>
      </c>
      <c r="D11269" s="7" t="n">
        <v>0</v>
      </c>
      <c r="E11269" s="7" t="s">
        <v>63</v>
      </c>
      <c r="F11269" s="7" t="n">
        <v>0</v>
      </c>
      <c r="G11269" s="7" t="n">
        <v>1</v>
      </c>
      <c r="H11269" s="7" t="n">
        <v>0</v>
      </c>
    </row>
    <row r="11270" spans="1:8">
      <c r="A11270" t="s">
        <v>4</v>
      </c>
      <c r="B11270" s="4" t="s">
        <v>5</v>
      </c>
      <c r="C11270" s="4" t="s">
        <v>7</v>
      </c>
      <c r="D11270" s="4" t="s">
        <v>11</v>
      </c>
      <c r="E11270" s="4" t="s">
        <v>8</v>
      </c>
      <c r="F11270" s="4" t="s">
        <v>8</v>
      </c>
      <c r="G11270" s="4" t="s">
        <v>8</v>
      </c>
      <c r="H11270" s="4" t="s">
        <v>8</v>
      </c>
    </row>
    <row r="11271" spans="1:8">
      <c r="A11271" t="n">
        <v>113189</v>
      </c>
      <c r="B11271" s="38" t="n">
        <v>51</v>
      </c>
      <c r="C11271" s="7" t="n">
        <v>3</v>
      </c>
      <c r="D11271" s="7" t="n">
        <v>11</v>
      </c>
      <c r="E11271" s="7" t="s">
        <v>407</v>
      </c>
      <c r="F11271" s="7" t="s">
        <v>87</v>
      </c>
      <c r="G11271" s="7" t="s">
        <v>17</v>
      </c>
      <c r="H11271" s="7" t="s">
        <v>17</v>
      </c>
    </row>
    <row r="11272" spans="1:8">
      <c r="A11272" t="s">
        <v>4</v>
      </c>
      <c r="B11272" s="4" t="s">
        <v>5</v>
      </c>
      <c r="C11272" s="4" t="s">
        <v>7</v>
      </c>
      <c r="D11272" s="4" t="s">
        <v>11</v>
      </c>
      <c r="E11272" s="4" t="s">
        <v>13</v>
      </c>
      <c r="F11272" s="4" t="s">
        <v>11</v>
      </c>
      <c r="G11272" s="4" t="s">
        <v>14</v>
      </c>
      <c r="H11272" s="4" t="s">
        <v>14</v>
      </c>
      <c r="I11272" s="4" t="s">
        <v>11</v>
      </c>
      <c r="J11272" s="4" t="s">
        <v>11</v>
      </c>
      <c r="K11272" s="4" t="s">
        <v>14</v>
      </c>
      <c r="L11272" s="4" t="s">
        <v>14</v>
      </c>
      <c r="M11272" s="4" t="s">
        <v>14</v>
      </c>
      <c r="N11272" s="4" t="s">
        <v>14</v>
      </c>
      <c r="O11272" s="4" t="s">
        <v>8</v>
      </c>
    </row>
    <row r="11273" spans="1:8">
      <c r="A11273" t="n">
        <v>113199</v>
      </c>
      <c r="B11273" s="14" t="n">
        <v>50</v>
      </c>
      <c r="C11273" s="7" t="n">
        <v>0</v>
      </c>
      <c r="D11273" s="7" t="n">
        <v>2203</v>
      </c>
      <c r="E11273" s="7" t="n">
        <v>0.800000011920929</v>
      </c>
      <c r="F11273" s="7" t="n">
        <v>0</v>
      </c>
      <c r="G11273" s="7" t="n">
        <v>0</v>
      </c>
      <c r="H11273" s="7" t="n">
        <v>-1069547520</v>
      </c>
      <c r="I11273" s="7" t="n">
        <v>0</v>
      </c>
      <c r="J11273" s="7" t="n">
        <v>65533</v>
      </c>
      <c r="K11273" s="7" t="n">
        <v>0</v>
      </c>
      <c r="L11273" s="7" t="n">
        <v>0</v>
      </c>
      <c r="M11273" s="7" t="n">
        <v>0</v>
      </c>
      <c r="N11273" s="7" t="n">
        <v>0</v>
      </c>
      <c r="O11273" s="7" t="s">
        <v>17</v>
      </c>
    </row>
    <row r="11274" spans="1:8">
      <c r="A11274" t="s">
        <v>4</v>
      </c>
      <c r="B11274" s="4" t="s">
        <v>5</v>
      </c>
      <c r="C11274" s="4" t="s">
        <v>11</v>
      </c>
    </row>
    <row r="11275" spans="1:8">
      <c r="A11275" t="n">
        <v>113238</v>
      </c>
      <c r="B11275" s="24" t="n">
        <v>16</v>
      </c>
      <c r="C11275" s="7" t="n">
        <v>1000</v>
      </c>
    </row>
    <row r="11276" spans="1:8">
      <c r="A11276" t="s">
        <v>4</v>
      </c>
      <c r="B11276" s="4" t="s">
        <v>5</v>
      </c>
      <c r="C11276" s="4" t="s">
        <v>7</v>
      </c>
      <c r="D11276" s="4" t="s">
        <v>7</v>
      </c>
      <c r="E11276" s="4" t="s">
        <v>13</v>
      </c>
      <c r="F11276" s="4" t="s">
        <v>13</v>
      </c>
      <c r="G11276" s="4" t="s">
        <v>13</v>
      </c>
      <c r="H11276" s="4" t="s">
        <v>11</v>
      </c>
    </row>
    <row r="11277" spans="1:8">
      <c r="A11277" t="n">
        <v>113241</v>
      </c>
      <c r="B11277" s="35" t="n">
        <v>45</v>
      </c>
      <c r="C11277" s="7" t="n">
        <v>2</v>
      </c>
      <c r="D11277" s="7" t="n">
        <v>3</v>
      </c>
      <c r="E11277" s="7" t="n">
        <v>-1.16999995708466</v>
      </c>
      <c r="F11277" s="7" t="n">
        <v>2.6800000667572</v>
      </c>
      <c r="G11277" s="7" t="n">
        <v>-13.039999961853</v>
      </c>
      <c r="H11277" s="7" t="n">
        <v>0</v>
      </c>
    </row>
    <row r="11278" spans="1:8">
      <c r="A11278" t="s">
        <v>4</v>
      </c>
      <c r="B11278" s="4" t="s">
        <v>5</v>
      </c>
      <c r="C11278" s="4" t="s">
        <v>7</v>
      </c>
      <c r="D11278" s="4" t="s">
        <v>7</v>
      </c>
      <c r="E11278" s="4" t="s">
        <v>13</v>
      </c>
      <c r="F11278" s="4" t="s">
        <v>13</v>
      </c>
      <c r="G11278" s="4" t="s">
        <v>13</v>
      </c>
      <c r="H11278" s="4" t="s">
        <v>11</v>
      </c>
      <c r="I11278" s="4" t="s">
        <v>7</v>
      </c>
    </row>
    <row r="11279" spans="1:8">
      <c r="A11279" t="n">
        <v>113258</v>
      </c>
      <c r="B11279" s="35" t="n">
        <v>45</v>
      </c>
      <c r="C11279" s="7" t="n">
        <v>4</v>
      </c>
      <c r="D11279" s="7" t="n">
        <v>3</v>
      </c>
      <c r="E11279" s="7" t="n">
        <v>345.130004882813</v>
      </c>
      <c r="F11279" s="7" t="n">
        <v>232.669998168945</v>
      </c>
      <c r="G11279" s="7" t="n">
        <v>0</v>
      </c>
      <c r="H11279" s="7" t="n">
        <v>0</v>
      </c>
      <c r="I11279" s="7" t="n">
        <v>0</v>
      </c>
    </row>
    <row r="11280" spans="1:8">
      <c r="A11280" t="s">
        <v>4</v>
      </c>
      <c r="B11280" s="4" t="s">
        <v>5</v>
      </c>
      <c r="C11280" s="4" t="s">
        <v>7</v>
      </c>
      <c r="D11280" s="4" t="s">
        <v>7</v>
      </c>
      <c r="E11280" s="4" t="s">
        <v>13</v>
      </c>
      <c r="F11280" s="4" t="s">
        <v>11</v>
      </c>
    </row>
    <row r="11281" spans="1:15">
      <c r="A11281" t="n">
        <v>113276</v>
      </c>
      <c r="B11281" s="35" t="n">
        <v>45</v>
      </c>
      <c r="C11281" s="7" t="n">
        <v>5</v>
      </c>
      <c r="D11281" s="7" t="n">
        <v>3</v>
      </c>
      <c r="E11281" s="7" t="n">
        <v>5.80000019073486</v>
      </c>
      <c r="F11281" s="7" t="n">
        <v>0</v>
      </c>
    </row>
    <row r="11282" spans="1:15">
      <c r="A11282" t="s">
        <v>4</v>
      </c>
      <c r="B11282" s="4" t="s">
        <v>5</v>
      </c>
      <c r="C11282" s="4" t="s">
        <v>7</v>
      </c>
      <c r="D11282" s="4" t="s">
        <v>7</v>
      </c>
      <c r="E11282" s="4" t="s">
        <v>13</v>
      </c>
      <c r="F11282" s="4" t="s">
        <v>11</v>
      </c>
    </row>
    <row r="11283" spans="1:15">
      <c r="A11283" t="n">
        <v>113285</v>
      </c>
      <c r="B11283" s="35" t="n">
        <v>45</v>
      </c>
      <c r="C11283" s="7" t="n">
        <v>11</v>
      </c>
      <c r="D11283" s="7" t="n">
        <v>3</v>
      </c>
      <c r="E11283" s="7" t="n">
        <v>25.7999992370605</v>
      </c>
      <c r="F11283" s="7" t="n">
        <v>0</v>
      </c>
    </row>
    <row r="11284" spans="1:15">
      <c r="A11284" t="s">
        <v>4</v>
      </c>
      <c r="B11284" s="4" t="s">
        <v>5</v>
      </c>
      <c r="C11284" s="4" t="s">
        <v>7</v>
      </c>
      <c r="D11284" s="4" t="s">
        <v>7</v>
      </c>
      <c r="E11284" s="4" t="s">
        <v>13</v>
      </c>
      <c r="F11284" s="4" t="s">
        <v>13</v>
      </c>
      <c r="G11284" s="4" t="s">
        <v>13</v>
      </c>
      <c r="H11284" s="4" t="s">
        <v>11</v>
      </c>
    </row>
    <row r="11285" spans="1:15">
      <c r="A11285" t="n">
        <v>113294</v>
      </c>
      <c r="B11285" s="35" t="n">
        <v>45</v>
      </c>
      <c r="C11285" s="7" t="n">
        <v>2</v>
      </c>
      <c r="D11285" s="7" t="n">
        <v>3</v>
      </c>
      <c r="E11285" s="7" t="n">
        <v>-1.36000001430511</v>
      </c>
      <c r="F11285" s="7" t="n">
        <v>0.0599999986588955</v>
      </c>
      <c r="G11285" s="7" t="n">
        <v>-10.8400001525879</v>
      </c>
      <c r="H11285" s="7" t="n">
        <v>7000</v>
      </c>
    </row>
    <row r="11286" spans="1:15">
      <c r="A11286" t="s">
        <v>4</v>
      </c>
      <c r="B11286" s="4" t="s">
        <v>5</v>
      </c>
      <c r="C11286" s="4" t="s">
        <v>7</v>
      </c>
      <c r="D11286" s="4" t="s">
        <v>7</v>
      </c>
      <c r="E11286" s="4" t="s">
        <v>13</v>
      </c>
      <c r="F11286" s="4" t="s">
        <v>13</v>
      </c>
      <c r="G11286" s="4" t="s">
        <v>13</v>
      </c>
      <c r="H11286" s="4" t="s">
        <v>11</v>
      </c>
      <c r="I11286" s="4" t="s">
        <v>7</v>
      </c>
    </row>
    <row r="11287" spans="1:15">
      <c r="A11287" t="n">
        <v>113311</v>
      </c>
      <c r="B11287" s="35" t="n">
        <v>45</v>
      </c>
      <c r="C11287" s="7" t="n">
        <v>4</v>
      </c>
      <c r="D11287" s="7" t="n">
        <v>3</v>
      </c>
      <c r="E11287" s="7" t="n">
        <v>12.6199998855591</v>
      </c>
      <c r="F11287" s="7" t="n">
        <v>213.270004272461</v>
      </c>
      <c r="G11287" s="7" t="n">
        <v>0</v>
      </c>
      <c r="H11287" s="7" t="n">
        <v>7000</v>
      </c>
      <c r="I11287" s="7" t="n">
        <v>1</v>
      </c>
    </row>
    <row r="11288" spans="1:15">
      <c r="A11288" t="s">
        <v>4</v>
      </c>
      <c r="B11288" s="4" t="s">
        <v>5</v>
      </c>
      <c r="C11288" s="4" t="s">
        <v>7</v>
      </c>
      <c r="D11288" s="4" t="s">
        <v>7</v>
      </c>
      <c r="E11288" s="4" t="s">
        <v>13</v>
      </c>
      <c r="F11288" s="4" t="s">
        <v>11</v>
      </c>
    </row>
    <row r="11289" spans="1:15">
      <c r="A11289" t="n">
        <v>113329</v>
      </c>
      <c r="B11289" s="35" t="n">
        <v>45</v>
      </c>
      <c r="C11289" s="7" t="n">
        <v>5</v>
      </c>
      <c r="D11289" s="7" t="n">
        <v>3</v>
      </c>
      <c r="E11289" s="7" t="n">
        <v>4.80000019073486</v>
      </c>
      <c r="F11289" s="7" t="n">
        <v>7000</v>
      </c>
    </row>
    <row r="11290" spans="1:15">
      <c r="A11290" t="s">
        <v>4</v>
      </c>
      <c r="B11290" s="4" t="s">
        <v>5</v>
      </c>
      <c r="C11290" s="4" t="s">
        <v>7</v>
      </c>
      <c r="D11290" s="4" t="s">
        <v>11</v>
      </c>
      <c r="E11290" s="4" t="s">
        <v>13</v>
      </c>
    </row>
    <row r="11291" spans="1:15">
      <c r="A11291" t="n">
        <v>113338</v>
      </c>
      <c r="B11291" s="17" t="n">
        <v>58</v>
      </c>
      <c r="C11291" s="7" t="n">
        <v>100</v>
      </c>
      <c r="D11291" s="7" t="n">
        <v>1000</v>
      </c>
      <c r="E11291" s="7" t="n">
        <v>1</v>
      </c>
    </row>
    <row r="11292" spans="1:15">
      <c r="A11292" t="s">
        <v>4</v>
      </c>
      <c r="B11292" s="4" t="s">
        <v>5</v>
      </c>
      <c r="C11292" s="4" t="s">
        <v>7</v>
      </c>
      <c r="D11292" s="4" t="s">
        <v>11</v>
      </c>
    </row>
    <row r="11293" spans="1:15">
      <c r="A11293" t="n">
        <v>113346</v>
      </c>
      <c r="B11293" s="17" t="n">
        <v>58</v>
      </c>
      <c r="C11293" s="7" t="n">
        <v>255</v>
      </c>
      <c r="D11293" s="7" t="n">
        <v>0</v>
      </c>
    </row>
    <row r="11294" spans="1:15">
      <c r="A11294" t="s">
        <v>4</v>
      </c>
      <c r="B11294" s="4" t="s">
        <v>5</v>
      </c>
      <c r="C11294" s="4" t="s">
        <v>7</v>
      </c>
      <c r="D11294" s="4" t="s">
        <v>11</v>
      </c>
    </row>
    <row r="11295" spans="1:15">
      <c r="A11295" t="n">
        <v>113350</v>
      </c>
      <c r="B11295" s="35" t="n">
        <v>45</v>
      </c>
      <c r="C11295" s="7" t="n">
        <v>7</v>
      </c>
      <c r="D11295" s="7" t="n">
        <v>255</v>
      </c>
    </row>
    <row r="11296" spans="1:15">
      <c r="A11296" t="s">
        <v>4</v>
      </c>
      <c r="B11296" s="4" t="s">
        <v>5</v>
      </c>
      <c r="C11296" s="4" t="s">
        <v>7</v>
      </c>
      <c r="D11296" s="4" t="s">
        <v>11</v>
      </c>
      <c r="E11296" s="4" t="s">
        <v>13</v>
      </c>
    </row>
    <row r="11297" spans="1:9">
      <c r="A11297" t="n">
        <v>113354</v>
      </c>
      <c r="B11297" s="17" t="n">
        <v>58</v>
      </c>
      <c r="C11297" s="7" t="n">
        <v>101</v>
      </c>
      <c r="D11297" s="7" t="n">
        <v>500</v>
      </c>
      <c r="E11297" s="7" t="n">
        <v>1</v>
      </c>
    </row>
    <row r="11298" spans="1:9">
      <c r="A11298" t="s">
        <v>4</v>
      </c>
      <c r="B11298" s="4" t="s">
        <v>5</v>
      </c>
      <c r="C11298" s="4" t="s">
        <v>7</v>
      </c>
      <c r="D11298" s="4" t="s">
        <v>11</v>
      </c>
    </row>
    <row r="11299" spans="1:9">
      <c r="A11299" t="n">
        <v>113362</v>
      </c>
      <c r="B11299" s="17" t="n">
        <v>58</v>
      </c>
      <c r="C11299" s="7" t="n">
        <v>254</v>
      </c>
      <c r="D11299" s="7" t="n">
        <v>0</v>
      </c>
    </row>
    <row r="11300" spans="1:9">
      <c r="A11300" t="s">
        <v>4</v>
      </c>
      <c r="B11300" s="4" t="s">
        <v>5</v>
      </c>
      <c r="C11300" s="4" t="s">
        <v>7</v>
      </c>
    </row>
    <row r="11301" spans="1:9">
      <c r="A11301" t="n">
        <v>113366</v>
      </c>
      <c r="B11301" s="31" t="n">
        <v>116</v>
      </c>
      <c r="C11301" s="7" t="n">
        <v>0</v>
      </c>
    </row>
    <row r="11302" spans="1:9">
      <c r="A11302" t="s">
        <v>4</v>
      </c>
      <c r="B11302" s="4" t="s">
        <v>5</v>
      </c>
      <c r="C11302" s="4" t="s">
        <v>7</v>
      </c>
      <c r="D11302" s="4" t="s">
        <v>11</v>
      </c>
    </row>
    <row r="11303" spans="1:9">
      <c r="A11303" t="n">
        <v>113368</v>
      </c>
      <c r="B11303" s="31" t="n">
        <v>116</v>
      </c>
      <c r="C11303" s="7" t="n">
        <v>2</v>
      </c>
      <c r="D11303" s="7" t="n">
        <v>1</v>
      </c>
    </row>
    <row r="11304" spans="1:9">
      <c r="A11304" t="s">
        <v>4</v>
      </c>
      <c r="B11304" s="4" t="s">
        <v>5</v>
      </c>
      <c r="C11304" s="4" t="s">
        <v>7</v>
      </c>
      <c r="D11304" s="4" t="s">
        <v>14</v>
      </c>
    </row>
    <row r="11305" spans="1:9">
      <c r="A11305" t="n">
        <v>113372</v>
      </c>
      <c r="B11305" s="31" t="n">
        <v>116</v>
      </c>
      <c r="C11305" s="7" t="n">
        <v>5</v>
      </c>
      <c r="D11305" s="7" t="n">
        <v>1092616192</v>
      </c>
    </row>
    <row r="11306" spans="1:9">
      <c r="A11306" t="s">
        <v>4</v>
      </c>
      <c r="B11306" s="4" t="s">
        <v>5</v>
      </c>
      <c r="C11306" s="4" t="s">
        <v>7</v>
      </c>
      <c r="D11306" s="4" t="s">
        <v>11</v>
      </c>
    </row>
    <row r="11307" spans="1:9">
      <c r="A11307" t="n">
        <v>113378</v>
      </c>
      <c r="B11307" s="31" t="n">
        <v>116</v>
      </c>
      <c r="C11307" s="7" t="n">
        <v>6</v>
      </c>
      <c r="D11307" s="7" t="n">
        <v>1</v>
      </c>
    </row>
    <row r="11308" spans="1:9">
      <c r="A11308" t="s">
        <v>4</v>
      </c>
      <c r="B11308" s="4" t="s">
        <v>5</v>
      </c>
      <c r="C11308" s="4" t="s">
        <v>7</v>
      </c>
      <c r="D11308" s="4" t="s">
        <v>7</v>
      </c>
      <c r="E11308" s="4" t="s">
        <v>13</v>
      </c>
      <c r="F11308" s="4" t="s">
        <v>13</v>
      </c>
      <c r="G11308" s="4" t="s">
        <v>13</v>
      </c>
      <c r="H11308" s="4" t="s">
        <v>11</v>
      </c>
    </row>
    <row r="11309" spans="1:9">
      <c r="A11309" t="n">
        <v>113382</v>
      </c>
      <c r="B11309" s="35" t="n">
        <v>45</v>
      </c>
      <c r="C11309" s="7" t="n">
        <v>2</v>
      </c>
      <c r="D11309" s="7" t="n">
        <v>3</v>
      </c>
      <c r="E11309" s="7" t="n">
        <v>-1.02999997138977</v>
      </c>
      <c r="F11309" s="7" t="n">
        <v>0.189999997615814</v>
      </c>
      <c r="G11309" s="7" t="n">
        <v>-11.1099996566772</v>
      </c>
      <c r="H11309" s="7" t="n">
        <v>0</v>
      </c>
    </row>
    <row r="11310" spans="1:9">
      <c r="A11310" t="s">
        <v>4</v>
      </c>
      <c r="B11310" s="4" t="s">
        <v>5</v>
      </c>
      <c r="C11310" s="4" t="s">
        <v>7</v>
      </c>
      <c r="D11310" s="4" t="s">
        <v>7</v>
      </c>
      <c r="E11310" s="4" t="s">
        <v>13</v>
      </c>
      <c r="F11310" s="4" t="s">
        <v>13</v>
      </c>
      <c r="G11310" s="4" t="s">
        <v>13</v>
      </c>
      <c r="H11310" s="4" t="s">
        <v>11</v>
      </c>
      <c r="I11310" s="4" t="s">
        <v>7</v>
      </c>
    </row>
    <row r="11311" spans="1:9">
      <c r="A11311" t="n">
        <v>113399</v>
      </c>
      <c r="B11311" s="35" t="n">
        <v>45</v>
      </c>
      <c r="C11311" s="7" t="n">
        <v>4</v>
      </c>
      <c r="D11311" s="7" t="n">
        <v>3</v>
      </c>
      <c r="E11311" s="7" t="n">
        <v>354.269989013672</v>
      </c>
      <c r="F11311" s="7" t="n">
        <v>207.949996948242</v>
      </c>
      <c r="G11311" s="7" t="n">
        <v>-5</v>
      </c>
      <c r="H11311" s="7" t="n">
        <v>0</v>
      </c>
      <c r="I11311" s="7" t="n">
        <v>0</v>
      </c>
    </row>
    <row r="11312" spans="1:9">
      <c r="A11312" t="s">
        <v>4</v>
      </c>
      <c r="B11312" s="4" t="s">
        <v>5</v>
      </c>
      <c r="C11312" s="4" t="s">
        <v>7</v>
      </c>
      <c r="D11312" s="4" t="s">
        <v>7</v>
      </c>
      <c r="E11312" s="4" t="s">
        <v>13</v>
      </c>
      <c r="F11312" s="4" t="s">
        <v>11</v>
      </c>
    </row>
    <row r="11313" spans="1:9">
      <c r="A11313" t="n">
        <v>113417</v>
      </c>
      <c r="B11313" s="35" t="n">
        <v>45</v>
      </c>
      <c r="C11313" s="7" t="n">
        <v>5</v>
      </c>
      <c r="D11313" s="7" t="n">
        <v>3</v>
      </c>
      <c r="E11313" s="7" t="n">
        <v>1.5</v>
      </c>
      <c r="F11313" s="7" t="n">
        <v>0</v>
      </c>
    </row>
    <row r="11314" spans="1:9">
      <c r="A11314" t="s">
        <v>4</v>
      </c>
      <c r="B11314" s="4" t="s">
        <v>5</v>
      </c>
      <c r="C11314" s="4" t="s">
        <v>7</v>
      </c>
      <c r="D11314" s="4" t="s">
        <v>7</v>
      </c>
      <c r="E11314" s="4" t="s">
        <v>13</v>
      </c>
      <c r="F11314" s="4" t="s">
        <v>11</v>
      </c>
    </row>
    <row r="11315" spans="1:9">
      <c r="A11315" t="n">
        <v>113426</v>
      </c>
      <c r="B11315" s="35" t="n">
        <v>45</v>
      </c>
      <c r="C11315" s="7" t="n">
        <v>11</v>
      </c>
      <c r="D11315" s="7" t="n">
        <v>3</v>
      </c>
      <c r="E11315" s="7" t="n">
        <v>25.7999992370605</v>
      </c>
      <c r="F11315" s="7" t="n">
        <v>0</v>
      </c>
    </row>
    <row r="11316" spans="1:9">
      <c r="A11316" t="s">
        <v>4</v>
      </c>
      <c r="B11316" s="4" t="s">
        <v>5</v>
      </c>
      <c r="C11316" s="4" t="s">
        <v>7</v>
      </c>
      <c r="D11316" s="4" t="s">
        <v>7</v>
      </c>
      <c r="E11316" s="4" t="s">
        <v>13</v>
      </c>
      <c r="F11316" s="4" t="s">
        <v>13</v>
      </c>
      <c r="G11316" s="4" t="s">
        <v>13</v>
      </c>
      <c r="H11316" s="4" t="s">
        <v>11</v>
      </c>
      <c r="I11316" s="4" t="s">
        <v>7</v>
      </c>
    </row>
    <row r="11317" spans="1:9">
      <c r="A11317" t="n">
        <v>113435</v>
      </c>
      <c r="B11317" s="35" t="n">
        <v>45</v>
      </c>
      <c r="C11317" s="7" t="n">
        <v>4</v>
      </c>
      <c r="D11317" s="7" t="n">
        <v>3</v>
      </c>
      <c r="E11317" s="7" t="n">
        <v>5.90000009536743</v>
      </c>
      <c r="F11317" s="7" t="n">
        <v>233.860000610352</v>
      </c>
      <c r="G11317" s="7" t="n">
        <v>-5</v>
      </c>
      <c r="H11317" s="7" t="n">
        <v>25000</v>
      </c>
      <c r="I11317" s="7" t="n">
        <v>1</v>
      </c>
    </row>
    <row r="11318" spans="1:9">
      <c r="A11318" t="s">
        <v>4</v>
      </c>
      <c r="B11318" s="4" t="s">
        <v>5</v>
      </c>
      <c r="C11318" s="4" t="s">
        <v>7</v>
      </c>
      <c r="D11318" s="4" t="s">
        <v>11</v>
      </c>
    </row>
    <row r="11319" spans="1:9">
      <c r="A11319" t="n">
        <v>113453</v>
      </c>
      <c r="B11319" s="17" t="n">
        <v>58</v>
      </c>
      <c r="C11319" s="7" t="n">
        <v>255</v>
      </c>
      <c r="D11319" s="7" t="n">
        <v>0</v>
      </c>
    </row>
    <row r="11320" spans="1:9">
      <c r="A11320" t="s">
        <v>4</v>
      </c>
      <c r="B11320" s="4" t="s">
        <v>5</v>
      </c>
      <c r="C11320" s="4" t="s">
        <v>7</v>
      </c>
      <c r="D11320" s="4" t="s">
        <v>11</v>
      </c>
      <c r="E11320" s="4" t="s">
        <v>8</v>
      </c>
    </row>
    <row r="11321" spans="1:9">
      <c r="A11321" t="n">
        <v>113457</v>
      </c>
      <c r="B11321" s="38" t="n">
        <v>51</v>
      </c>
      <c r="C11321" s="7" t="n">
        <v>4</v>
      </c>
      <c r="D11321" s="7" t="n">
        <v>11</v>
      </c>
      <c r="E11321" s="7" t="s">
        <v>260</v>
      </c>
    </row>
    <row r="11322" spans="1:9">
      <c r="A11322" t="s">
        <v>4</v>
      </c>
      <c r="B11322" s="4" t="s">
        <v>5</v>
      </c>
      <c r="C11322" s="4" t="s">
        <v>11</v>
      </c>
    </row>
    <row r="11323" spans="1:9">
      <c r="A11323" t="n">
        <v>113471</v>
      </c>
      <c r="B11323" s="24" t="n">
        <v>16</v>
      </c>
      <c r="C11323" s="7" t="n">
        <v>0</v>
      </c>
    </row>
    <row r="11324" spans="1:9">
      <c r="A11324" t="s">
        <v>4</v>
      </c>
      <c r="B11324" s="4" t="s">
        <v>5</v>
      </c>
      <c r="C11324" s="4" t="s">
        <v>11</v>
      </c>
      <c r="D11324" s="4" t="s">
        <v>7</v>
      </c>
      <c r="E11324" s="4" t="s">
        <v>14</v>
      </c>
      <c r="F11324" s="4" t="s">
        <v>79</v>
      </c>
      <c r="G11324" s="4" t="s">
        <v>7</v>
      </c>
      <c r="H11324" s="4" t="s">
        <v>7</v>
      </c>
      <c r="I11324" s="4" t="s">
        <v>7</v>
      </c>
      <c r="J11324" s="4" t="s">
        <v>14</v>
      </c>
      <c r="K11324" s="4" t="s">
        <v>79</v>
      </c>
      <c r="L11324" s="4" t="s">
        <v>7</v>
      </c>
      <c r="M11324" s="4" t="s">
        <v>7</v>
      </c>
    </row>
    <row r="11325" spans="1:9">
      <c r="A11325" t="n">
        <v>113474</v>
      </c>
      <c r="B11325" s="39" t="n">
        <v>26</v>
      </c>
      <c r="C11325" s="7" t="n">
        <v>11</v>
      </c>
      <c r="D11325" s="7" t="n">
        <v>17</v>
      </c>
      <c r="E11325" s="7" t="n">
        <v>60645</v>
      </c>
      <c r="F11325" s="7" t="s">
        <v>885</v>
      </c>
      <c r="G11325" s="7" t="n">
        <v>2</v>
      </c>
      <c r="H11325" s="7" t="n">
        <v>3</v>
      </c>
      <c r="I11325" s="7" t="n">
        <v>17</v>
      </c>
      <c r="J11325" s="7" t="n">
        <v>60646</v>
      </c>
      <c r="K11325" s="7" t="s">
        <v>886</v>
      </c>
      <c r="L11325" s="7" t="n">
        <v>2</v>
      </c>
      <c r="M11325" s="7" t="n">
        <v>0</v>
      </c>
    </row>
    <row r="11326" spans="1:9">
      <c r="A11326" t="s">
        <v>4</v>
      </c>
      <c r="B11326" s="4" t="s">
        <v>5</v>
      </c>
    </row>
    <row r="11327" spans="1:9">
      <c r="A11327" t="n">
        <v>113637</v>
      </c>
      <c r="B11327" s="40" t="n">
        <v>28</v>
      </c>
    </row>
    <row r="11328" spans="1:9">
      <c r="A11328" t="s">
        <v>4</v>
      </c>
      <c r="B11328" s="4" t="s">
        <v>5</v>
      </c>
      <c r="C11328" s="4" t="s">
        <v>11</v>
      </c>
      <c r="D11328" s="4" t="s">
        <v>11</v>
      </c>
      <c r="E11328" s="4" t="s">
        <v>11</v>
      </c>
    </row>
    <row r="11329" spans="1:13">
      <c r="A11329" t="n">
        <v>113638</v>
      </c>
      <c r="B11329" s="48" t="n">
        <v>61</v>
      </c>
      <c r="C11329" s="7" t="n">
        <v>0</v>
      </c>
      <c r="D11329" s="7" t="n">
        <v>11</v>
      </c>
      <c r="E11329" s="7" t="n">
        <v>1000</v>
      </c>
    </row>
    <row r="11330" spans="1:13">
      <c r="A11330" t="s">
        <v>4</v>
      </c>
      <c r="B11330" s="4" t="s">
        <v>5</v>
      </c>
      <c r="C11330" s="4" t="s">
        <v>7</v>
      </c>
      <c r="D11330" s="4" t="s">
        <v>11</v>
      </c>
      <c r="E11330" s="4" t="s">
        <v>11</v>
      </c>
      <c r="F11330" s="4" t="s">
        <v>7</v>
      </c>
    </row>
    <row r="11331" spans="1:13">
      <c r="A11331" t="n">
        <v>113645</v>
      </c>
      <c r="B11331" s="43" t="n">
        <v>25</v>
      </c>
      <c r="C11331" s="7" t="n">
        <v>1</v>
      </c>
      <c r="D11331" s="7" t="n">
        <v>60</v>
      </c>
      <c r="E11331" s="7" t="n">
        <v>640</v>
      </c>
      <c r="F11331" s="7" t="n">
        <v>2</v>
      </c>
    </row>
    <row r="11332" spans="1:13">
      <c r="A11332" t="s">
        <v>4</v>
      </c>
      <c r="B11332" s="4" t="s">
        <v>5</v>
      </c>
      <c r="C11332" s="4" t="s">
        <v>7</v>
      </c>
      <c r="D11332" s="4" t="s">
        <v>11</v>
      </c>
      <c r="E11332" s="4" t="s">
        <v>8</v>
      </c>
    </row>
    <row r="11333" spans="1:13">
      <c r="A11333" t="n">
        <v>113652</v>
      </c>
      <c r="B11333" s="38" t="n">
        <v>51</v>
      </c>
      <c r="C11333" s="7" t="n">
        <v>4</v>
      </c>
      <c r="D11333" s="7" t="n">
        <v>0</v>
      </c>
      <c r="E11333" s="7" t="s">
        <v>231</v>
      </c>
    </row>
    <row r="11334" spans="1:13">
      <c r="A11334" t="s">
        <v>4</v>
      </c>
      <c r="B11334" s="4" t="s">
        <v>5</v>
      </c>
      <c r="C11334" s="4" t="s">
        <v>11</v>
      </c>
    </row>
    <row r="11335" spans="1:13">
      <c r="A11335" t="n">
        <v>113665</v>
      </c>
      <c r="B11335" s="24" t="n">
        <v>16</v>
      </c>
      <c r="C11335" s="7" t="n">
        <v>0</v>
      </c>
    </row>
    <row r="11336" spans="1:13">
      <c r="A11336" t="s">
        <v>4</v>
      </c>
      <c r="B11336" s="4" t="s">
        <v>5</v>
      </c>
      <c r="C11336" s="4" t="s">
        <v>11</v>
      </c>
      <c r="D11336" s="4" t="s">
        <v>7</v>
      </c>
      <c r="E11336" s="4" t="s">
        <v>14</v>
      </c>
      <c r="F11336" s="4" t="s">
        <v>79</v>
      </c>
      <c r="G11336" s="4" t="s">
        <v>7</v>
      </c>
      <c r="H11336" s="4" t="s">
        <v>7</v>
      </c>
      <c r="I11336" s="4" t="s">
        <v>7</v>
      </c>
      <c r="J11336" s="4" t="s">
        <v>14</v>
      </c>
      <c r="K11336" s="4" t="s">
        <v>79</v>
      </c>
      <c r="L11336" s="4" t="s">
        <v>7</v>
      </c>
      <c r="M11336" s="4" t="s">
        <v>7</v>
      </c>
      <c r="N11336" s="4" t="s">
        <v>7</v>
      </c>
      <c r="O11336" s="4" t="s">
        <v>14</v>
      </c>
      <c r="P11336" s="4" t="s">
        <v>79</v>
      </c>
      <c r="Q11336" s="4" t="s">
        <v>7</v>
      </c>
      <c r="R11336" s="4" t="s">
        <v>7</v>
      </c>
    </row>
    <row r="11337" spans="1:13">
      <c r="A11337" t="n">
        <v>113668</v>
      </c>
      <c r="B11337" s="39" t="n">
        <v>26</v>
      </c>
      <c r="C11337" s="7" t="n">
        <v>0</v>
      </c>
      <c r="D11337" s="7" t="n">
        <v>17</v>
      </c>
      <c r="E11337" s="7" t="n">
        <v>60346</v>
      </c>
      <c r="F11337" s="7" t="s">
        <v>527</v>
      </c>
      <c r="G11337" s="7" t="n">
        <v>2</v>
      </c>
      <c r="H11337" s="7" t="n">
        <v>3</v>
      </c>
      <c r="I11337" s="7" t="n">
        <v>17</v>
      </c>
      <c r="J11337" s="7" t="n">
        <v>60268</v>
      </c>
      <c r="K11337" s="7" t="s">
        <v>424</v>
      </c>
      <c r="L11337" s="7" t="n">
        <v>2</v>
      </c>
      <c r="M11337" s="7" t="n">
        <v>3</v>
      </c>
      <c r="N11337" s="7" t="n">
        <v>17</v>
      </c>
      <c r="O11337" s="7" t="n">
        <v>60647</v>
      </c>
      <c r="P11337" s="7" t="s">
        <v>887</v>
      </c>
      <c r="Q11337" s="7" t="n">
        <v>2</v>
      </c>
      <c r="R11337" s="7" t="n">
        <v>0</v>
      </c>
    </row>
    <row r="11338" spans="1:13">
      <c r="A11338" t="s">
        <v>4</v>
      </c>
      <c r="B11338" s="4" t="s">
        <v>5</v>
      </c>
    </row>
    <row r="11339" spans="1:13">
      <c r="A11339" t="n">
        <v>113960</v>
      </c>
      <c r="B11339" s="40" t="n">
        <v>28</v>
      </c>
    </row>
    <row r="11340" spans="1:13">
      <c r="A11340" t="s">
        <v>4</v>
      </c>
      <c r="B11340" s="4" t="s">
        <v>5</v>
      </c>
      <c r="C11340" s="4" t="s">
        <v>7</v>
      </c>
      <c r="D11340" s="4" t="s">
        <v>11</v>
      </c>
      <c r="E11340" s="4" t="s">
        <v>11</v>
      </c>
      <c r="F11340" s="4" t="s">
        <v>7</v>
      </c>
    </row>
    <row r="11341" spans="1:13">
      <c r="A11341" t="n">
        <v>113961</v>
      </c>
      <c r="B11341" s="43" t="n">
        <v>25</v>
      </c>
      <c r="C11341" s="7" t="n">
        <v>1</v>
      </c>
      <c r="D11341" s="7" t="n">
        <v>65535</v>
      </c>
      <c r="E11341" s="7" t="n">
        <v>65535</v>
      </c>
      <c r="F11341" s="7" t="n">
        <v>0</v>
      </c>
    </row>
    <row r="11342" spans="1:13">
      <c r="A11342" t="s">
        <v>4</v>
      </c>
      <c r="B11342" s="4" t="s">
        <v>5</v>
      </c>
      <c r="C11342" s="4" t="s">
        <v>11</v>
      </c>
      <c r="D11342" s="4" t="s">
        <v>11</v>
      </c>
      <c r="E11342" s="4" t="s">
        <v>11</v>
      </c>
    </row>
    <row r="11343" spans="1:13">
      <c r="A11343" t="n">
        <v>113968</v>
      </c>
      <c r="B11343" s="48" t="n">
        <v>61</v>
      </c>
      <c r="C11343" s="7" t="n">
        <v>11</v>
      </c>
      <c r="D11343" s="7" t="n">
        <v>0</v>
      </c>
      <c r="E11343" s="7" t="n">
        <v>1000</v>
      </c>
    </row>
    <row r="11344" spans="1:13">
      <c r="A11344" t="s">
        <v>4</v>
      </c>
      <c r="B11344" s="4" t="s">
        <v>5</v>
      </c>
      <c r="C11344" s="4" t="s">
        <v>11</v>
      </c>
    </row>
    <row r="11345" spans="1:18">
      <c r="A11345" t="n">
        <v>113975</v>
      </c>
      <c r="B11345" s="24" t="n">
        <v>16</v>
      </c>
      <c r="C11345" s="7" t="n">
        <v>300</v>
      </c>
    </row>
    <row r="11346" spans="1:18">
      <c r="A11346" t="s">
        <v>4</v>
      </c>
      <c r="B11346" s="4" t="s">
        <v>5</v>
      </c>
      <c r="C11346" s="4" t="s">
        <v>7</v>
      </c>
      <c r="D11346" s="4" t="s">
        <v>11</v>
      </c>
      <c r="E11346" s="4" t="s">
        <v>8</v>
      </c>
    </row>
    <row r="11347" spans="1:18">
      <c r="A11347" t="n">
        <v>113978</v>
      </c>
      <c r="B11347" s="38" t="n">
        <v>51</v>
      </c>
      <c r="C11347" s="7" t="n">
        <v>4</v>
      </c>
      <c r="D11347" s="7" t="n">
        <v>11</v>
      </c>
      <c r="E11347" s="7" t="s">
        <v>505</v>
      </c>
    </row>
    <row r="11348" spans="1:18">
      <c r="A11348" t="s">
        <v>4</v>
      </c>
      <c r="B11348" s="4" t="s">
        <v>5</v>
      </c>
      <c r="C11348" s="4" t="s">
        <v>11</v>
      </c>
    </row>
    <row r="11349" spans="1:18">
      <c r="A11349" t="n">
        <v>113991</v>
      </c>
      <c r="B11349" s="24" t="n">
        <v>16</v>
      </c>
      <c r="C11349" s="7" t="n">
        <v>0</v>
      </c>
    </row>
    <row r="11350" spans="1:18">
      <c r="A11350" t="s">
        <v>4</v>
      </c>
      <c r="B11350" s="4" t="s">
        <v>5</v>
      </c>
      <c r="C11350" s="4" t="s">
        <v>11</v>
      </c>
      <c r="D11350" s="4" t="s">
        <v>7</v>
      </c>
      <c r="E11350" s="4" t="s">
        <v>14</v>
      </c>
      <c r="F11350" s="4" t="s">
        <v>79</v>
      </c>
      <c r="G11350" s="4" t="s">
        <v>7</v>
      </c>
      <c r="H11350" s="4" t="s">
        <v>7</v>
      </c>
      <c r="I11350" s="4" t="s">
        <v>7</v>
      </c>
      <c r="J11350" s="4" t="s">
        <v>14</v>
      </c>
      <c r="K11350" s="4" t="s">
        <v>79</v>
      </c>
      <c r="L11350" s="4" t="s">
        <v>7</v>
      </c>
      <c r="M11350" s="4" t="s">
        <v>7</v>
      </c>
      <c r="N11350" s="4" t="s">
        <v>7</v>
      </c>
      <c r="O11350" s="4" t="s">
        <v>14</v>
      </c>
      <c r="P11350" s="4" t="s">
        <v>79</v>
      </c>
      <c r="Q11350" s="4" t="s">
        <v>7</v>
      </c>
      <c r="R11350" s="4" t="s">
        <v>7</v>
      </c>
    </row>
    <row r="11351" spans="1:18">
      <c r="A11351" t="n">
        <v>113994</v>
      </c>
      <c r="B11351" s="39" t="n">
        <v>26</v>
      </c>
      <c r="C11351" s="7" t="n">
        <v>11</v>
      </c>
      <c r="D11351" s="7" t="n">
        <v>17</v>
      </c>
      <c r="E11351" s="7" t="n">
        <v>60648</v>
      </c>
      <c r="F11351" s="7" t="s">
        <v>888</v>
      </c>
      <c r="G11351" s="7" t="n">
        <v>2</v>
      </c>
      <c r="H11351" s="7" t="n">
        <v>3</v>
      </c>
      <c r="I11351" s="7" t="n">
        <v>17</v>
      </c>
      <c r="J11351" s="7" t="n">
        <v>60649</v>
      </c>
      <c r="K11351" s="7" t="s">
        <v>889</v>
      </c>
      <c r="L11351" s="7" t="n">
        <v>2</v>
      </c>
      <c r="M11351" s="7" t="n">
        <v>3</v>
      </c>
      <c r="N11351" s="7" t="n">
        <v>17</v>
      </c>
      <c r="O11351" s="7" t="n">
        <v>60650</v>
      </c>
      <c r="P11351" s="7" t="s">
        <v>890</v>
      </c>
      <c r="Q11351" s="7" t="n">
        <v>2</v>
      </c>
      <c r="R11351" s="7" t="n">
        <v>0</v>
      </c>
    </row>
    <row r="11352" spans="1:18">
      <c r="A11352" t="s">
        <v>4</v>
      </c>
      <c r="B11352" s="4" t="s">
        <v>5</v>
      </c>
    </row>
    <row r="11353" spans="1:18">
      <c r="A11353" t="n">
        <v>114304</v>
      </c>
      <c r="B11353" s="40" t="n">
        <v>28</v>
      </c>
    </row>
    <row r="11354" spans="1:18">
      <c r="A11354" t="s">
        <v>4</v>
      </c>
      <c r="B11354" s="4" t="s">
        <v>5</v>
      </c>
      <c r="C11354" s="4" t="s">
        <v>7</v>
      </c>
      <c r="D11354" s="4" t="s">
        <v>11</v>
      </c>
      <c r="E11354" s="4" t="s">
        <v>11</v>
      </c>
      <c r="F11354" s="4" t="s">
        <v>7</v>
      </c>
    </row>
    <row r="11355" spans="1:18">
      <c r="A11355" t="n">
        <v>114305</v>
      </c>
      <c r="B11355" s="43" t="n">
        <v>25</v>
      </c>
      <c r="C11355" s="7" t="n">
        <v>1</v>
      </c>
      <c r="D11355" s="7" t="n">
        <v>60</v>
      </c>
      <c r="E11355" s="7" t="n">
        <v>640</v>
      </c>
      <c r="F11355" s="7" t="n">
        <v>2</v>
      </c>
    </row>
    <row r="11356" spans="1:18">
      <c r="A11356" t="s">
        <v>4</v>
      </c>
      <c r="B11356" s="4" t="s">
        <v>5</v>
      </c>
      <c r="C11356" s="4" t="s">
        <v>7</v>
      </c>
      <c r="D11356" s="4" t="s">
        <v>11</v>
      </c>
      <c r="E11356" s="4" t="s">
        <v>8</v>
      </c>
    </row>
    <row r="11357" spans="1:18">
      <c r="A11357" t="n">
        <v>114312</v>
      </c>
      <c r="B11357" s="38" t="n">
        <v>51</v>
      </c>
      <c r="C11357" s="7" t="n">
        <v>4</v>
      </c>
      <c r="D11357" s="7" t="n">
        <v>0</v>
      </c>
      <c r="E11357" s="7" t="s">
        <v>285</v>
      </c>
    </row>
    <row r="11358" spans="1:18">
      <c r="A11358" t="s">
        <v>4</v>
      </c>
      <c r="B11358" s="4" t="s">
        <v>5</v>
      </c>
      <c r="C11358" s="4" t="s">
        <v>11</v>
      </c>
    </row>
    <row r="11359" spans="1:18">
      <c r="A11359" t="n">
        <v>114326</v>
      </c>
      <c r="B11359" s="24" t="n">
        <v>16</v>
      </c>
      <c r="C11359" s="7" t="n">
        <v>0</v>
      </c>
    </row>
    <row r="11360" spans="1:18">
      <c r="A11360" t="s">
        <v>4</v>
      </c>
      <c r="B11360" s="4" t="s">
        <v>5</v>
      </c>
      <c r="C11360" s="4" t="s">
        <v>11</v>
      </c>
      <c r="D11360" s="4" t="s">
        <v>7</v>
      </c>
      <c r="E11360" s="4" t="s">
        <v>14</v>
      </c>
      <c r="F11360" s="4" t="s">
        <v>79</v>
      </c>
      <c r="G11360" s="4" t="s">
        <v>7</v>
      </c>
      <c r="H11360" s="4" t="s">
        <v>7</v>
      </c>
    </row>
    <row r="11361" spans="1:18">
      <c r="A11361" t="n">
        <v>114329</v>
      </c>
      <c r="B11361" s="39" t="n">
        <v>26</v>
      </c>
      <c r="C11361" s="7" t="n">
        <v>0</v>
      </c>
      <c r="D11361" s="7" t="n">
        <v>17</v>
      </c>
      <c r="E11361" s="7" t="n">
        <v>60651</v>
      </c>
      <c r="F11361" s="7" t="s">
        <v>891</v>
      </c>
      <c r="G11361" s="7" t="n">
        <v>2</v>
      </c>
      <c r="H11361" s="7" t="n">
        <v>0</v>
      </c>
    </row>
    <row r="11362" spans="1:18">
      <c r="A11362" t="s">
        <v>4</v>
      </c>
      <c r="B11362" s="4" t="s">
        <v>5</v>
      </c>
    </row>
    <row r="11363" spans="1:18">
      <c r="A11363" t="n">
        <v>114377</v>
      </c>
      <c r="B11363" s="40" t="n">
        <v>28</v>
      </c>
    </row>
    <row r="11364" spans="1:18">
      <c r="A11364" t="s">
        <v>4</v>
      </c>
      <c r="B11364" s="4" t="s">
        <v>5</v>
      </c>
      <c r="C11364" s="4" t="s">
        <v>7</v>
      </c>
      <c r="D11364" s="4" t="s">
        <v>11</v>
      </c>
      <c r="E11364" s="4" t="s">
        <v>11</v>
      </c>
      <c r="F11364" s="4" t="s">
        <v>7</v>
      </c>
    </row>
    <row r="11365" spans="1:18">
      <c r="A11365" t="n">
        <v>114378</v>
      </c>
      <c r="B11365" s="43" t="n">
        <v>25</v>
      </c>
      <c r="C11365" s="7" t="n">
        <v>1</v>
      </c>
      <c r="D11365" s="7" t="n">
        <v>65535</v>
      </c>
      <c r="E11365" s="7" t="n">
        <v>65535</v>
      </c>
      <c r="F11365" s="7" t="n">
        <v>0</v>
      </c>
    </row>
    <row r="11366" spans="1:18">
      <c r="A11366" t="s">
        <v>4</v>
      </c>
      <c r="B11366" s="4" t="s">
        <v>5</v>
      </c>
      <c r="C11366" s="4" t="s">
        <v>7</v>
      </c>
      <c r="D11366" s="4" t="s">
        <v>11</v>
      </c>
      <c r="E11366" s="4" t="s">
        <v>8</v>
      </c>
    </row>
    <row r="11367" spans="1:18">
      <c r="A11367" t="n">
        <v>114385</v>
      </c>
      <c r="B11367" s="38" t="n">
        <v>51</v>
      </c>
      <c r="C11367" s="7" t="n">
        <v>4</v>
      </c>
      <c r="D11367" s="7" t="n">
        <v>11</v>
      </c>
      <c r="E11367" s="7" t="s">
        <v>248</v>
      </c>
    </row>
    <row r="11368" spans="1:18">
      <c r="A11368" t="s">
        <v>4</v>
      </c>
      <c r="B11368" s="4" t="s">
        <v>5</v>
      </c>
      <c r="C11368" s="4" t="s">
        <v>11</v>
      </c>
    </row>
    <row r="11369" spans="1:18">
      <c r="A11369" t="n">
        <v>114399</v>
      </c>
      <c r="B11369" s="24" t="n">
        <v>16</v>
      </c>
      <c r="C11369" s="7" t="n">
        <v>0</v>
      </c>
    </row>
    <row r="11370" spans="1:18">
      <c r="A11370" t="s">
        <v>4</v>
      </c>
      <c r="B11370" s="4" t="s">
        <v>5</v>
      </c>
      <c r="C11370" s="4" t="s">
        <v>11</v>
      </c>
      <c r="D11370" s="4" t="s">
        <v>7</v>
      </c>
      <c r="E11370" s="4" t="s">
        <v>14</v>
      </c>
      <c r="F11370" s="4" t="s">
        <v>79</v>
      </c>
      <c r="G11370" s="4" t="s">
        <v>7</v>
      </c>
      <c r="H11370" s="4" t="s">
        <v>7</v>
      </c>
      <c r="I11370" s="4" t="s">
        <v>7</v>
      </c>
      <c r="J11370" s="4" t="s">
        <v>14</v>
      </c>
      <c r="K11370" s="4" t="s">
        <v>79</v>
      </c>
      <c r="L11370" s="4" t="s">
        <v>7</v>
      </c>
      <c r="M11370" s="4" t="s">
        <v>7</v>
      </c>
    </row>
    <row r="11371" spans="1:18">
      <c r="A11371" t="n">
        <v>114402</v>
      </c>
      <c r="B11371" s="39" t="n">
        <v>26</v>
      </c>
      <c r="C11371" s="7" t="n">
        <v>11</v>
      </c>
      <c r="D11371" s="7" t="n">
        <v>17</v>
      </c>
      <c r="E11371" s="7" t="n">
        <v>60652</v>
      </c>
      <c r="F11371" s="7" t="s">
        <v>892</v>
      </c>
      <c r="G11371" s="7" t="n">
        <v>2</v>
      </c>
      <c r="H11371" s="7" t="n">
        <v>3</v>
      </c>
      <c r="I11371" s="7" t="n">
        <v>17</v>
      </c>
      <c r="J11371" s="7" t="n">
        <v>60653</v>
      </c>
      <c r="K11371" s="7" t="s">
        <v>893</v>
      </c>
      <c r="L11371" s="7" t="n">
        <v>2</v>
      </c>
      <c r="M11371" s="7" t="n">
        <v>0</v>
      </c>
    </row>
    <row r="11372" spans="1:18">
      <c r="A11372" t="s">
        <v>4</v>
      </c>
      <c r="B11372" s="4" t="s">
        <v>5</v>
      </c>
    </row>
    <row r="11373" spans="1:18">
      <c r="A11373" t="n">
        <v>114550</v>
      </c>
      <c r="B11373" s="40" t="n">
        <v>28</v>
      </c>
    </row>
    <row r="11374" spans="1:18">
      <c r="A11374" t="s">
        <v>4</v>
      </c>
      <c r="B11374" s="4" t="s">
        <v>5</v>
      </c>
      <c r="C11374" s="4" t="s">
        <v>7</v>
      </c>
      <c r="D11374" s="4" t="s">
        <v>11</v>
      </c>
      <c r="E11374" s="4" t="s">
        <v>11</v>
      </c>
      <c r="F11374" s="4" t="s">
        <v>7</v>
      </c>
    </row>
    <row r="11375" spans="1:18">
      <c r="A11375" t="n">
        <v>114551</v>
      </c>
      <c r="B11375" s="43" t="n">
        <v>25</v>
      </c>
      <c r="C11375" s="7" t="n">
        <v>1</v>
      </c>
      <c r="D11375" s="7" t="n">
        <v>60</v>
      </c>
      <c r="E11375" s="7" t="n">
        <v>640</v>
      </c>
      <c r="F11375" s="7" t="n">
        <v>2</v>
      </c>
    </row>
    <row r="11376" spans="1:18">
      <c r="A11376" t="s">
        <v>4</v>
      </c>
      <c r="B11376" s="4" t="s">
        <v>5</v>
      </c>
      <c r="C11376" s="4" t="s">
        <v>7</v>
      </c>
      <c r="D11376" s="4" t="s">
        <v>11</v>
      </c>
      <c r="E11376" s="4" t="s">
        <v>8</v>
      </c>
    </row>
    <row r="11377" spans="1:13">
      <c r="A11377" t="n">
        <v>114558</v>
      </c>
      <c r="B11377" s="38" t="n">
        <v>51</v>
      </c>
      <c r="C11377" s="7" t="n">
        <v>4</v>
      </c>
      <c r="D11377" s="7" t="n">
        <v>0</v>
      </c>
      <c r="E11377" s="7" t="s">
        <v>121</v>
      </c>
    </row>
    <row r="11378" spans="1:13">
      <c r="A11378" t="s">
        <v>4</v>
      </c>
      <c r="B11378" s="4" t="s">
        <v>5</v>
      </c>
      <c r="C11378" s="4" t="s">
        <v>11</v>
      </c>
    </row>
    <row r="11379" spans="1:13">
      <c r="A11379" t="n">
        <v>114572</v>
      </c>
      <c r="B11379" s="24" t="n">
        <v>16</v>
      </c>
      <c r="C11379" s="7" t="n">
        <v>0</v>
      </c>
    </row>
    <row r="11380" spans="1:13">
      <c r="A11380" t="s">
        <v>4</v>
      </c>
      <c r="B11380" s="4" t="s">
        <v>5</v>
      </c>
      <c r="C11380" s="4" t="s">
        <v>11</v>
      </c>
      <c r="D11380" s="4" t="s">
        <v>7</v>
      </c>
      <c r="E11380" s="4" t="s">
        <v>14</v>
      </c>
      <c r="F11380" s="4" t="s">
        <v>79</v>
      </c>
      <c r="G11380" s="4" t="s">
        <v>7</v>
      </c>
      <c r="H11380" s="4" t="s">
        <v>7</v>
      </c>
    </row>
    <row r="11381" spans="1:13">
      <c r="A11381" t="n">
        <v>114575</v>
      </c>
      <c r="B11381" s="39" t="n">
        <v>26</v>
      </c>
      <c r="C11381" s="7" t="n">
        <v>0</v>
      </c>
      <c r="D11381" s="7" t="n">
        <v>17</v>
      </c>
      <c r="E11381" s="7" t="n">
        <v>60654</v>
      </c>
      <c r="F11381" s="7" t="s">
        <v>894</v>
      </c>
      <c r="G11381" s="7" t="n">
        <v>2</v>
      </c>
      <c r="H11381" s="7" t="n">
        <v>0</v>
      </c>
    </row>
    <row r="11382" spans="1:13">
      <c r="A11382" t="s">
        <v>4</v>
      </c>
      <c r="B11382" s="4" t="s">
        <v>5</v>
      </c>
    </row>
    <row r="11383" spans="1:13">
      <c r="A11383" t="n">
        <v>114603</v>
      </c>
      <c r="B11383" s="40" t="n">
        <v>28</v>
      </c>
    </row>
    <row r="11384" spans="1:13">
      <c r="A11384" t="s">
        <v>4</v>
      </c>
      <c r="B11384" s="4" t="s">
        <v>5</v>
      </c>
      <c r="C11384" s="4" t="s">
        <v>7</v>
      </c>
      <c r="D11384" s="4" t="s">
        <v>11</v>
      </c>
      <c r="E11384" s="4" t="s">
        <v>11</v>
      </c>
      <c r="F11384" s="4" t="s">
        <v>7</v>
      </c>
    </row>
    <row r="11385" spans="1:13">
      <c r="A11385" t="n">
        <v>114604</v>
      </c>
      <c r="B11385" s="43" t="n">
        <v>25</v>
      </c>
      <c r="C11385" s="7" t="n">
        <v>1</v>
      </c>
      <c r="D11385" s="7" t="n">
        <v>65535</v>
      </c>
      <c r="E11385" s="7" t="n">
        <v>65535</v>
      </c>
      <c r="F11385" s="7" t="n">
        <v>0</v>
      </c>
    </row>
    <row r="11386" spans="1:13">
      <c r="A11386" t="s">
        <v>4</v>
      </c>
      <c r="B11386" s="4" t="s">
        <v>5</v>
      </c>
      <c r="C11386" s="4" t="s">
        <v>11</v>
      </c>
      <c r="D11386" s="4" t="s">
        <v>7</v>
      </c>
    </row>
    <row r="11387" spans="1:13">
      <c r="A11387" t="n">
        <v>114611</v>
      </c>
      <c r="B11387" s="44" t="n">
        <v>89</v>
      </c>
      <c r="C11387" s="7" t="n">
        <v>65533</v>
      </c>
      <c r="D11387" s="7" t="n">
        <v>1</v>
      </c>
    </row>
    <row r="11388" spans="1:13">
      <c r="A11388" t="s">
        <v>4</v>
      </c>
      <c r="B11388" s="4" t="s">
        <v>5</v>
      </c>
      <c r="C11388" s="4" t="s">
        <v>7</v>
      </c>
      <c r="D11388" s="4" t="s">
        <v>11</v>
      </c>
      <c r="E11388" s="4" t="s">
        <v>13</v>
      </c>
    </row>
    <row r="11389" spans="1:13">
      <c r="A11389" t="n">
        <v>114615</v>
      </c>
      <c r="B11389" s="17" t="n">
        <v>58</v>
      </c>
      <c r="C11389" s="7" t="n">
        <v>101</v>
      </c>
      <c r="D11389" s="7" t="n">
        <v>300</v>
      </c>
      <c r="E11389" s="7" t="n">
        <v>1</v>
      </c>
    </row>
    <row r="11390" spans="1:13">
      <c r="A11390" t="s">
        <v>4</v>
      </c>
      <c r="B11390" s="4" t="s">
        <v>5</v>
      </c>
      <c r="C11390" s="4" t="s">
        <v>7</v>
      </c>
      <c r="D11390" s="4" t="s">
        <v>11</v>
      </c>
    </row>
    <row r="11391" spans="1:13">
      <c r="A11391" t="n">
        <v>114623</v>
      </c>
      <c r="B11391" s="17" t="n">
        <v>58</v>
      </c>
      <c r="C11391" s="7" t="n">
        <v>254</v>
      </c>
      <c r="D11391" s="7" t="n">
        <v>0</v>
      </c>
    </row>
    <row r="11392" spans="1:13">
      <c r="A11392" t="s">
        <v>4</v>
      </c>
      <c r="B11392" s="4" t="s">
        <v>5</v>
      </c>
      <c r="C11392" s="4" t="s">
        <v>7</v>
      </c>
      <c r="D11392" s="4" t="s">
        <v>7</v>
      </c>
      <c r="E11392" s="4" t="s">
        <v>13</v>
      </c>
      <c r="F11392" s="4" t="s">
        <v>13</v>
      </c>
      <c r="G11392" s="4" t="s">
        <v>13</v>
      </c>
      <c r="H11392" s="4" t="s">
        <v>11</v>
      </c>
    </row>
    <row r="11393" spans="1:8">
      <c r="A11393" t="n">
        <v>114627</v>
      </c>
      <c r="B11393" s="35" t="n">
        <v>45</v>
      </c>
      <c r="C11393" s="7" t="n">
        <v>2</v>
      </c>
      <c r="D11393" s="7" t="n">
        <v>3</v>
      </c>
      <c r="E11393" s="7" t="n">
        <v>-1.4099999666214</v>
      </c>
      <c r="F11393" s="7" t="n">
        <v>0.219999998807907</v>
      </c>
      <c r="G11393" s="7" t="n">
        <v>-11.1899995803833</v>
      </c>
      <c r="H11393" s="7" t="n">
        <v>0</v>
      </c>
    </row>
    <row r="11394" spans="1:8">
      <c r="A11394" t="s">
        <v>4</v>
      </c>
      <c r="B11394" s="4" t="s">
        <v>5</v>
      </c>
      <c r="C11394" s="4" t="s">
        <v>7</v>
      </c>
      <c r="D11394" s="4" t="s">
        <v>7</v>
      </c>
      <c r="E11394" s="4" t="s">
        <v>13</v>
      </c>
      <c r="F11394" s="4" t="s">
        <v>13</v>
      </c>
      <c r="G11394" s="4" t="s">
        <v>13</v>
      </c>
      <c r="H11394" s="4" t="s">
        <v>11</v>
      </c>
      <c r="I11394" s="4" t="s">
        <v>7</v>
      </c>
    </row>
    <row r="11395" spans="1:8">
      <c r="A11395" t="n">
        <v>114644</v>
      </c>
      <c r="B11395" s="35" t="n">
        <v>45</v>
      </c>
      <c r="C11395" s="7" t="n">
        <v>4</v>
      </c>
      <c r="D11395" s="7" t="n">
        <v>3</v>
      </c>
      <c r="E11395" s="7" t="n">
        <v>4.15999984741211</v>
      </c>
      <c r="F11395" s="7" t="n">
        <v>186.139999389648</v>
      </c>
      <c r="G11395" s="7" t="n">
        <v>-5</v>
      </c>
      <c r="H11395" s="7" t="n">
        <v>0</v>
      </c>
      <c r="I11395" s="7" t="n">
        <v>0</v>
      </c>
    </row>
    <row r="11396" spans="1:8">
      <c r="A11396" t="s">
        <v>4</v>
      </c>
      <c r="B11396" s="4" t="s">
        <v>5</v>
      </c>
      <c r="C11396" s="4" t="s">
        <v>7</v>
      </c>
      <c r="D11396" s="4" t="s">
        <v>7</v>
      </c>
      <c r="E11396" s="4" t="s">
        <v>13</v>
      </c>
      <c r="F11396" s="4" t="s">
        <v>11</v>
      </c>
    </row>
    <row r="11397" spans="1:8">
      <c r="A11397" t="n">
        <v>114662</v>
      </c>
      <c r="B11397" s="35" t="n">
        <v>45</v>
      </c>
      <c r="C11397" s="7" t="n">
        <v>5</v>
      </c>
      <c r="D11397" s="7" t="n">
        <v>3</v>
      </c>
      <c r="E11397" s="7" t="n">
        <v>1.5</v>
      </c>
      <c r="F11397" s="7" t="n">
        <v>0</v>
      </c>
    </row>
    <row r="11398" spans="1:8">
      <c r="A11398" t="s">
        <v>4</v>
      </c>
      <c r="B11398" s="4" t="s">
        <v>5</v>
      </c>
      <c r="C11398" s="4" t="s">
        <v>7</v>
      </c>
      <c r="D11398" s="4" t="s">
        <v>7</v>
      </c>
      <c r="E11398" s="4" t="s">
        <v>13</v>
      </c>
      <c r="F11398" s="4" t="s">
        <v>11</v>
      </c>
    </row>
    <row r="11399" spans="1:8">
      <c r="A11399" t="n">
        <v>114671</v>
      </c>
      <c r="B11399" s="35" t="n">
        <v>45</v>
      </c>
      <c r="C11399" s="7" t="n">
        <v>11</v>
      </c>
      <c r="D11399" s="7" t="n">
        <v>3</v>
      </c>
      <c r="E11399" s="7" t="n">
        <v>25.7999992370605</v>
      </c>
      <c r="F11399" s="7" t="n">
        <v>0</v>
      </c>
    </row>
    <row r="11400" spans="1:8">
      <c r="A11400" t="s">
        <v>4</v>
      </c>
      <c r="B11400" s="4" t="s">
        <v>5</v>
      </c>
      <c r="C11400" s="4" t="s">
        <v>7</v>
      </c>
      <c r="D11400" s="4" t="s">
        <v>7</v>
      </c>
      <c r="E11400" s="4" t="s">
        <v>13</v>
      </c>
      <c r="F11400" s="4" t="s">
        <v>13</v>
      </c>
      <c r="G11400" s="4" t="s">
        <v>13</v>
      </c>
      <c r="H11400" s="4" t="s">
        <v>11</v>
      </c>
    </row>
    <row r="11401" spans="1:8">
      <c r="A11401" t="n">
        <v>114680</v>
      </c>
      <c r="B11401" s="35" t="n">
        <v>45</v>
      </c>
      <c r="C11401" s="7" t="n">
        <v>2</v>
      </c>
      <c r="D11401" s="7" t="n">
        <v>3</v>
      </c>
      <c r="E11401" s="7" t="n">
        <v>-1.42999994754791</v>
      </c>
      <c r="F11401" s="7" t="n">
        <v>0.219999998807907</v>
      </c>
      <c r="G11401" s="7" t="n">
        <v>-11.1800003051758</v>
      </c>
      <c r="H11401" s="7" t="n">
        <v>25000</v>
      </c>
    </row>
    <row r="11402" spans="1:8">
      <c r="A11402" t="s">
        <v>4</v>
      </c>
      <c r="B11402" s="4" t="s">
        <v>5</v>
      </c>
      <c r="C11402" s="4" t="s">
        <v>7</v>
      </c>
      <c r="D11402" s="4" t="s">
        <v>7</v>
      </c>
      <c r="E11402" s="4" t="s">
        <v>13</v>
      </c>
      <c r="F11402" s="4" t="s">
        <v>13</v>
      </c>
      <c r="G11402" s="4" t="s">
        <v>13</v>
      </c>
      <c r="H11402" s="4" t="s">
        <v>11</v>
      </c>
      <c r="I11402" s="4" t="s">
        <v>7</v>
      </c>
    </row>
    <row r="11403" spans="1:8">
      <c r="A11403" t="n">
        <v>114697</v>
      </c>
      <c r="B11403" s="35" t="n">
        <v>45</v>
      </c>
      <c r="C11403" s="7" t="n">
        <v>4</v>
      </c>
      <c r="D11403" s="7" t="n">
        <v>3</v>
      </c>
      <c r="E11403" s="7" t="n">
        <v>4.15999984741211</v>
      </c>
      <c r="F11403" s="7" t="n">
        <v>194.970001220703</v>
      </c>
      <c r="G11403" s="7" t="n">
        <v>-5</v>
      </c>
      <c r="H11403" s="7" t="n">
        <v>25000</v>
      </c>
      <c r="I11403" s="7" t="n">
        <v>1</v>
      </c>
    </row>
    <row r="11404" spans="1:8">
      <c r="A11404" t="s">
        <v>4</v>
      </c>
      <c r="B11404" s="4" t="s">
        <v>5</v>
      </c>
      <c r="C11404" s="4" t="s">
        <v>7</v>
      </c>
      <c r="D11404" s="4" t="s">
        <v>11</v>
      </c>
    </row>
    <row r="11405" spans="1:8">
      <c r="A11405" t="n">
        <v>114715</v>
      </c>
      <c r="B11405" s="17" t="n">
        <v>58</v>
      </c>
      <c r="C11405" s="7" t="n">
        <v>255</v>
      </c>
      <c r="D11405" s="7" t="n">
        <v>0</v>
      </c>
    </row>
    <row r="11406" spans="1:8">
      <c r="A11406" t="s">
        <v>4</v>
      </c>
      <c r="B11406" s="4" t="s">
        <v>5</v>
      </c>
      <c r="C11406" s="4" t="s">
        <v>7</v>
      </c>
      <c r="D11406" s="4" t="s">
        <v>11</v>
      </c>
      <c r="E11406" s="4" t="s">
        <v>8</v>
      </c>
    </row>
    <row r="11407" spans="1:8">
      <c r="A11407" t="n">
        <v>114719</v>
      </c>
      <c r="B11407" s="38" t="n">
        <v>51</v>
      </c>
      <c r="C11407" s="7" t="n">
        <v>4</v>
      </c>
      <c r="D11407" s="7" t="n">
        <v>11</v>
      </c>
      <c r="E11407" s="7" t="s">
        <v>787</v>
      </c>
    </row>
    <row r="11408" spans="1:8">
      <c r="A11408" t="s">
        <v>4</v>
      </c>
      <c r="B11408" s="4" t="s">
        <v>5</v>
      </c>
      <c r="C11408" s="4" t="s">
        <v>11</v>
      </c>
    </row>
    <row r="11409" spans="1:9">
      <c r="A11409" t="n">
        <v>114732</v>
      </c>
      <c r="B11409" s="24" t="n">
        <v>16</v>
      </c>
      <c r="C11409" s="7" t="n">
        <v>0</v>
      </c>
    </row>
    <row r="11410" spans="1:9">
      <c r="A11410" t="s">
        <v>4</v>
      </c>
      <c r="B11410" s="4" t="s">
        <v>5</v>
      </c>
      <c r="C11410" s="4" t="s">
        <v>11</v>
      </c>
      <c r="D11410" s="4" t="s">
        <v>7</v>
      </c>
      <c r="E11410" s="4" t="s">
        <v>14</v>
      </c>
      <c r="F11410" s="4" t="s">
        <v>79</v>
      </c>
      <c r="G11410" s="4" t="s">
        <v>7</v>
      </c>
      <c r="H11410" s="4" t="s">
        <v>7</v>
      </c>
      <c r="I11410" s="4" t="s">
        <v>7</v>
      </c>
      <c r="J11410" s="4" t="s">
        <v>14</v>
      </c>
      <c r="K11410" s="4" t="s">
        <v>79</v>
      </c>
      <c r="L11410" s="4" t="s">
        <v>7</v>
      </c>
      <c r="M11410" s="4" t="s">
        <v>7</v>
      </c>
      <c r="N11410" s="4" t="s">
        <v>7</v>
      </c>
      <c r="O11410" s="4" t="s">
        <v>14</v>
      </c>
      <c r="P11410" s="4" t="s">
        <v>79</v>
      </c>
      <c r="Q11410" s="4" t="s">
        <v>7</v>
      </c>
      <c r="R11410" s="4" t="s">
        <v>7</v>
      </c>
      <c r="S11410" s="4" t="s">
        <v>7</v>
      </c>
      <c r="T11410" s="4" t="s">
        <v>14</v>
      </c>
      <c r="U11410" s="4" t="s">
        <v>79</v>
      </c>
      <c r="V11410" s="4" t="s">
        <v>7</v>
      </c>
      <c r="W11410" s="4" t="s">
        <v>7</v>
      </c>
    </row>
    <row r="11411" spans="1:9">
      <c r="A11411" t="n">
        <v>114735</v>
      </c>
      <c r="B11411" s="39" t="n">
        <v>26</v>
      </c>
      <c r="C11411" s="7" t="n">
        <v>11</v>
      </c>
      <c r="D11411" s="7" t="n">
        <v>17</v>
      </c>
      <c r="E11411" s="7" t="n">
        <v>60655</v>
      </c>
      <c r="F11411" s="7" t="s">
        <v>895</v>
      </c>
      <c r="G11411" s="7" t="n">
        <v>2</v>
      </c>
      <c r="H11411" s="7" t="n">
        <v>3</v>
      </c>
      <c r="I11411" s="7" t="n">
        <v>17</v>
      </c>
      <c r="J11411" s="7" t="n">
        <v>60656</v>
      </c>
      <c r="K11411" s="7" t="s">
        <v>896</v>
      </c>
      <c r="L11411" s="7" t="n">
        <v>2</v>
      </c>
      <c r="M11411" s="7" t="n">
        <v>3</v>
      </c>
      <c r="N11411" s="7" t="n">
        <v>17</v>
      </c>
      <c r="O11411" s="7" t="n">
        <v>60657</v>
      </c>
      <c r="P11411" s="7" t="s">
        <v>897</v>
      </c>
      <c r="Q11411" s="7" t="n">
        <v>2</v>
      </c>
      <c r="R11411" s="7" t="n">
        <v>3</v>
      </c>
      <c r="S11411" s="7" t="n">
        <v>17</v>
      </c>
      <c r="T11411" s="7" t="n">
        <v>60658</v>
      </c>
      <c r="U11411" s="7" t="s">
        <v>898</v>
      </c>
      <c r="V11411" s="7" t="n">
        <v>2</v>
      </c>
      <c r="W11411" s="7" t="n">
        <v>0</v>
      </c>
    </row>
    <row r="11412" spans="1:9">
      <c r="A11412" t="s">
        <v>4</v>
      </c>
      <c r="B11412" s="4" t="s">
        <v>5</v>
      </c>
    </row>
    <row r="11413" spans="1:9">
      <c r="A11413" t="n">
        <v>115105</v>
      </c>
      <c r="B11413" s="40" t="n">
        <v>28</v>
      </c>
    </row>
    <row r="11414" spans="1:9">
      <c r="A11414" t="s">
        <v>4</v>
      </c>
      <c r="B11414" s="4" t="s">
        <v>5</v>
      </c>
      <c r="C11414" s="4" t="s">
        <v>7</v>
      </c>
      <c r="D11414" s="4" t="s">
        <v>11</v>
      </c>
      <c r="E11414" s="4" t="s">
        <v>8</v>
      </c>
      <c r="F11414" s="4" t="s">
        <v>8</v>
      </c>
      <c r="G11414" s="4" t="s">
        <v>8</v>
      </c>
      <c r="H11414" s="4" t="s">
        <v>8</v>
      </c>
    </row>
    <row r="11415" spans="1:9">
      <c r="A11415" t="n">
        <v>115106</v>
      </c>
      <c r="B11415" s="38" t="n">
        <v>51</v>
      </c>
      <c r="C11415" s="7" t="n">
        <v>3</v>
      </c>
      <c r="D11415" s="7" t="n">
        <v>0</v>
      </c>
      <c r="E11415" s="7" t="s">
        <v>117</v>
      </c>
      <c r="F11415" s="7" t="s">
        <v>183</v>
      </c>
      <c r="G11415" s="7" t="s">
        <v>86</v>
      </c>
      <c r="H11415" s="7" t="s">
        <v>87</v>
      </c>
    </row>
    <row r="11416" spans="1:9">
      <c r="A11416" t="s">
        <v>4</v>
      </c>
      <c r="B11416" s="4" t="s">
        <v>5</v>
      </c>
      <c r="C11416" s="4" t="s">
        <v>11</v>
      </c>
      <c r="D11416" s="4" t="s">
        <v>7</v>
      </c>
      <c r="E11416" s="4" t="s">
        <v>13</v>
      </c>
      <c r="F11416" s="4" t="s">
        <v>11</v>
      </c>
    </row>
    <row r="11417" spans="1:9">
      <c r="A11417" t="n">
        <v>115119</v>
      </c>
      <c r="B11417" s="41" t="n">
        <v>59</v>
      </c>
      <c r="C11417" s="7" t="n">
        <v>0</v>
      </c>
      <c r="D11417" s="7" t="n">
        <v>1</v>
      </c>
      <c r="E11417" s="7" t="n">
        <v>0.0799999982118607</v>
      </c>
      <c r="F11417" s="7" t="n">
        <v>0</v>
      </c>
    </row>
    <row r="11418" spans="1:9">
      <c r="A11418" t="s">
        <v>4</v>
      </c>
      <c r="B11418" s="4" t="s">
        <v>5</v>
      </c>
      <c r="C11418" s="4" t="s">
        <v>11</v>
      </c>
    </row>
    <row r="11419" spans="1:9">
      <c r="A11419" t="n">
        <v>115129</v>
      </c>
      <c r="B11419" s="24" t="n">
        <v>16</v>
      </c>
      <c r="C11419" s="7" t="n">
        <v>1300</v>
      </c>
    </row>
    <row r="11420" spans="1:9">
      <c r="A11420" t="s">
        <v>4</v>
      </c>
      <c r="B11420" s="4" t="s">
        <v>5</v>
      </c>
      <c r="C11420" s="4" t="s">
        <v>7</v>
      </c>
      <c r="D11420" s="4" t="s">
        <v>11</v>
      </c>
      <c r="E11420" s="4" t="s">
        <v>8</v>
      </c>
    </row>
    <row r="11421" spans="1:9">
      <c r="A11421" t="n">
        <v>115132</v>
      </c>
      <c r="B11421" s="38" t="n">
        <v>51</v>
      </c>
      <c r="C11421" s="7" t="n">
        <v>4</v>
      </c>
      <c r="D11421" s="7" t="n">
        <v>0</v>
      </c>
      <c r="E11421" s="7" t="s">
        <v>121</v>
      </c>
    </row>
    <row r="11422" spans="1:9">
      <c r="A11422" t="s">
        <v>4</v>
      </c>
      <c r="B11422" s="4" t="s">
        <v>5</v>
      </c>
      <c r="C11422" s="4" t="s">
        <v>11</v>
      </c>
    </row>
    <row r="11423" spans="1:9">
      <c r="A11423" t="n">
        <v>115146</v>
      </c>
      <c r="B11423" s="24" t="n">
        <v>16</v>
      </c>
      <c r="C11423" s="7" t="n">
        <v>0</v>
      </c>
    </row>
    <row r="11424" spans="1:9">
      <c r="A11424" t="s">
        <v>4</v>
      </c>
      <c r="B11424" s="4" t="s">
        <v>5</v>
      </c>
      <c r="C11424" s="4" t="s">
        <v>11</v>
      </c>
      <c r="D11424" s="4" t="s">
        <v>7</v>
      </c>
      <c r="E11424" s="4" t="s">
        <v>14</v>
      </c>
      <c r="F11424" s="4" t="s">
        <v>79</v>
      </c>
      <c r="G11424" s="4" t="s">
        <v>7</v>
      </c>
      <c r="H11424" s="4" t="s">
        <v>7</v>
      </c>
      <c r="I11424" s="4" t="s">
        <v>7</v>
      </c>
      <c r="J11424" s="4" t="s">
        <v>14</v>
      </c>
      <c r="K11424" s="4" t="s">
        <v>79</v>
      </c>
      <c r="L11424" s="4" t="s">
        <v>7</v>
      </c>
      <c r="M11424" s="4" t="s">
        <v>7</v>
      </c>
    </row>
    <row r="11425" spans="1:23">
      <c r="A11425" t="n">
        <v>115149</v>
      </c>
      <c r="B11425" s="39" t="n">
        <v>26</v>
      </c>
      <c r="C11425" s="7" t="n">
        <v>0</v>
      </c>
      <c r="D11425" s="7" t="n">
        <v>17</v>
      </c>
      <c r="E11425" s="7" t="n">
        <v>60559</v>
      </c>
      <c r="F11425" s="7" t="s">
        <v>861</v>
      </c>
      <c r="G11425" s="7" t="n">
        <v>2</v>
      </c>
      <c r="H11425" s="7" t="n">
        <v>3</v>
      </c>
      <c r="I11425" s="7" t="n">
        <v>17</v>
      </c>
      <c r="J11425" s="7" t="n">
        <v>60560</v>
      </c>
      <c r="K11425" s="7" t="s">
        <v>823</v>
      </c>
      <c r="L11425" s="7" t="n">
        <v>2</v>
      </c>
      <c r="M11425" s="7" t="n">
        <v>0</v>
      </c>
    </row>
    <row r="11426" spans="1:23">
      <c r="A11426" t="s">
        <v>4</v>
      </c>
      <c r="B11426" s="4" t="s">
        <v>5</v>
      </c>
    </row>
    <row r="11427" spans="1:23">
      <c r="A11427" t="n">
        <v>115315</v>
      </c>
      <c r="B11427" s="40" t="n">
        <v>28</v>
      </c>
    </row>
    <row r="11428" spans="1:23">
      <c r="A11428" t="s">
        <v>4</v>
      </c>
      <c r="B11428" s="4" t="s">
        <v>5</v>
      </c>
      <c r="C11428" s="4" t="s">
        <v>7</v>
      </c>
      <c r="D11428" s="4" t="s">
        <v>11</v>
      </c>
      <c r="E11428" s="4" t="s">
        <v>8</v>
      </c>
    </row>
    <row r="11429" spans="1:23">
      <c r="A11429" t="n">
        <v>115316</v>
      </c>
      <c r="B11429" s="38" t="n">
        <v>51</v>
      </c>
      <c r="C11429" s="7" t="n">
        <v>4</v>
      </c>
      <c r="D11429" s="7" t="n">
        <v>11</v>
      </c>
      <c r="E11429" s="7" t="s">
        <v>505</v>
      </c>
    </row>
    <row r="11430" spans="1:23">
      <c r="A11430" t="s">
        <v>4</v>
      </c>
      <c r="B11430" s="4" t="s">
        <v>5</v>
      </c>
      <c r="C11430" s="4" t="s">
        <v>11</v>
      </c>
    </row>
    <row r="11431" spans="1:23">
      <c r="A11431" t="n">
        <v>115329</v>
      </c>
      <c r="B11431" s="24" t="n">
        <v>16</v>
      </c>
      <c r="C11431" s="7" t="n">
        <v>0</v>
      </c>
    </row>
    <row r="11432" spans="1:23">
      <c r="A11432" t="s">
        <v>4</v>
      </c>
      <c r="B11432" s="4" t="s">
        <v>5</v>
      </c>
      <c r="C11432" s="4" t="s">
        <v>11</v>
      </c>
      <c r="D11432" s="4" t="s">
        <v>7</v>
      </c>
      <c r="E11432" s="4" t="s">
        <v>14</v>
      </c>
      <c r="F11432" s="4" t="s">
        <v>79</v>
      </c>
      <c r="G11432" s="4" t="s">
        <v>7</v>
      </c>
      <c r="H11432" s="4" t="s">
        <v>7</v>
      </c>
      <c r="I11432" s="4" t="s">
        <v>7</v>
      </c>
      <c r="J11432" s="4" t="s">
        <v>14</v>
      </c>
      <c r="K11432" s="4" t="s">
        <v>79</v>
      </c>
      <c r="L11432" s="4" t="s">
        <v>7</v>
      </c>
      <c r="M11432" s="4" t="s">
        <v>7</v>
      </c>
      <c r="N11432" s="4" t="s">
        <v>7</v>
      </c>
      <c r="O11432" s="4" t="s">
        <v>14</v>
      </c>
      <c r="P11432" s="4" t="s">
        <v>79</v>
      </c>
      <c r="Q11432" s="4" t="s">
        <v>7</v>
      </c>
      <c r="R11432" s="4" t="s">
        <v>7</v>
      </c>
      <c r="S11432" s="4" t="s">
        <v>7</v>
      </c>
      <c r="T11432" s="4" t="s">
        <v>14</v>
      </c>
      <c r="U11432" s="4" t="s">
        <v>79</v>
      </c>
      <c r="V11432" s="4" t="s">
        <v>7</v>
      </c>
      <c r="W11432" s="4" t="s">
        <v>7</v>
      </c>
    </row>
    <row r="11433" spans="1:23">
      <c r="A11433" t="n">
        <v>115332</v>
      </c>
      <c r="B11433" s="39" t="n">
        <v>26</v>
      </c>
      <c r="C11433" s="7" t="n">
        <v>11</v>
      </c>
      <c r="D11433" s="7" t="n">
        <v>17</v>
      </c>
      <c r="E11433" s="7" t="n">
        <v>60659</v>
      </c>
      <c r="F11433" s="7" t="s">
        <v>899</v>
      </c>
      <c r="G11433" s="7" t="n">
        <v>2</v>
      </c>
      <c r="H11433" s="7" t="n">
        <v>3</v>
      </c>
      <c r="I11433" s="7" t="n">
        <v>17</v>
      </c>
      <c r="J11433" s="7" t="n">
        <v>60660</v>
      </c>
      <c r="K11433" s="7" t="s">
        <v>900</v>
      </c>
      <c r="L11433" s="7" t="n">
        <v>2</v>
      </c>
      <c r="M11433" s="7" t="n">
        <v>3</v>
      </c>
      <c r="N11433" s="7" t="n">
        <v>17</v>
      </c>
      <c r="O11433" s="7" t="n">
        <v>60661</v>
      </c>
      <c r="P11433" s="7" t="s">
        <v>901</v>
      </c>
      <c r="Q11433" s="7" t="n">
        <v>2</v>
      </c>
      <c r="R11433" s="7" t="n">
        <v>3</v>
      </c>
      <c r="S11433" s="7" t="n">
        <v>17</v>
      </c>
      <c r="T11433" s="7" t="n">
        <v>60662</v>
      </c>
      <c r="U11433" s="7" t="s">
        <v>902</v>
      </c>
      <c r="V11433" s="7" t="n">
        <v>2</v>
      </c>
      <c r="W11433" s="7" t="n">
        <v>0</v>
      </c>
    </row>
    <row r="11434" spans="1:23">
      <c r="A11434" t="s">
        <v>4</v>
      </c>
      <c r="B11434" s="4" t="s">
        <v>5</v>
      </c>
    </row>
    <row r="11435" spans="1:23">
      <c r="A11435" t="n">
        <v>115761</v>
      </c>
      <c r="B11435" s="40" t="n">
        <v>28</v>
      </c>
    </row>
    <row r="11436" spans="1:23">
      <c r="A11436" t="s">
        <v>4</v>
      </c>
      <c r="B11436" s="4" t="s">
        <v>5</v>
      </c>
      <c r="C11436" s="4" t="s">
        <v>7</v>
      </c>
      <c r="D11436" s="4" t="s">
        <v>11</v>
      </c>
      <c r="E11436" s="4" t="s">
        <v>8</v>
      </c>
    </row>
    <row r="11437" spans="1:23">
      <c r="A11437" t="n">
        <v>115762</v>
      </c>
      <c r="B11437" s="38" t="n">
        <v>51</v>
      </c>
      <c r="C11437" s="7" t="n">
        <v>4</v>
      </c>
      <c r="D11437" s="7" t="n">
        <v>0</v>
      </c>
      <c r="E11437" s="7" t="s">
        <v>121</v>
      </c>
    </row>
    <row r="11438" spans="1:23">
      <c r="A11438" t="s">
        <v>4</v>
      </c>
      <c r="B11438" s="4" t="s">
        <v>5</v>
      </c>
      <c r="C11438" s="4" t="s">
        <v>11</v>
      </c>
    </row>
    <row r="11439" spans="1:23">
      <c r="A11439" t="n">
        <v>115776</v>
      </c>
      <c r="B11439" s="24" t="n">
        <v>16</v>
      </c>
      <c r="C11439" s="7" t="n">
        <v>0</v>
      </c>
    </row>
    <row r="11440" spans="1:23">
      <c r="A11440" t="s">
        <v>4</v>
      </c>
      <c r="B11440" s="4" t="s">
        <v>5</v>
      </c>
      <c r="C11440" s="4" t="s">
        <v>11</v>
      </c>
      <c r="D11440" s="4" t="s">
        <v>7</v>
      </c>
      <c r="E11440" s="4" t="s">
        <v>14</v>
      </c>
      <c r="F11440" s="4" t="s">
        <v>79</v>
      </c>
      <c r="G11440" s="4" t="s">
        <v>7</v>
      </c>
      <c r="H11440" s="4" t="s">
        <v>7</v>
      </c>
    </row>
    <row r="11441" spans="1:23">
      <c r="A11441" t="n">
        <v>115779</v>
      </c>
      <c r="B11441" s="39" t="n">
        <v>26</v>
      </c>
      <c r="C11441" s="7" t="n">
        <v>0</v>
      </c>
      <c r="D11441" s="7" t="n">
        <v>17</v>
      </c>
      <c r="E11441" s="7" t="n">
        <v>60291</v>
      </c>
      <c r="F11441" s="7" t="s">
        <v>452</v>
      </c>
      <c r="G11441" s="7" t="n">
        <v>2</v>
      </c>
      <c r="H11441" s="7" t="n">
        <v>0</v>
      </c>
    </row>
    <row r="11442" spans="1:23">
      <c r="A11442" t="s">
        <v>4</v>
      </c>
      <c r="B11442" s="4" t="s">
        <v>5</v>
      </c>
    </row>
    <row r="11443" spans="1:23">
      <c r="A11443" t="n">
        <v>115796</v>
      </c>
      <c r="B11443" s="40" t="n">
        <v>28</v>
      </c>
    </row>
    <row r="11444" spans="1:23">
      <c r="A11444" t="s">
        <v>4</v>
      </c>
      <c r="B11444" s="4" t="s">
        <v>5</v>
      </c>
      <c r="C11444" s="4" t="s">
        <v>11</v>
      </c>
      <c r="D11444" s="4" t="s">
        <v>7</v>
      </c>
    </row>
    <row r="11445" spans="1:23">
      <c r="A11445" t="n">
        <v>115797</v>
      </c>
      <c r="B11445" s="44" t="n">
        <v>89</v>
      </c>
      <c r="C11445" s="7" t="n">
        <v>65533</v>
      </c>
      <c r="D11445" s="7" t="n">
        <v>1</v>
      </c>
    </row>
    <row r="11446" spans="1:23">
      <c r="A11446" t="s">
        <v>4</v>
      </c>
      <c r="B11446" s="4" t="s">
        <v>5</v>
      </c>
      <c r="C11446" s="4" t="s">
        <v>7</v>
      </c>
      <c r="D11446" s="4" t="s">
        <v>11</v>
      </c>
      <c r="E11446" s="4" t="s">
        <v>13</v>
      </c>
    </row>
    <row r="11447" spans="1:23">
      <c r="A11447" t="n">
        <v>115801</v>
      </c>
      <c r="B11447" s="17" t="n">
        <v>58</v>
      </c>
      <c r="C11447" s="7" t="n">
        <v>101</v>
      </c>
      <c r="D11447" s="7" t="n">
        <v>500</v>
      </c>
      <c r="E11447" s="7" t="n">
        <v>1</v>
      </c>
    </row>
    <row r="11448" spans="1:23">
      <c r="A11448" t="s">
        <v>4</v>
      </c>
      <c r="B11448" s="4" t="s">
        <v>5</v>
      </c>
      <c r="C11448" s="4" t="s">
        <v>7</v>
      </c>
      <c r="D11448" s="4" t="s">
        <v>11</v>
      </c>
    </row>
    <row r="11449" spans="1:23">
      <c r="A11449" t="n">
        <v>115809</v>
      </c>
      <c r="B11449" s="17" t="n">
        <v>58</v>
      </c>
      <c r="C11449" s="7" t="n">
        <v>254</v>
      </c>
      <c r="D11449" s="7" t="n">
        <v>0</v>
      </c>
    </row>
    <row r="11450" spans="1:23">
      <c r="A11450" t="s">
        <v>4</v>
      </c>
      <c r="B11450" s="4" t="s">
        <v>5</v>
      </c>
      <c r="C11450" s="4" t="s">
        <v>7</v>
      </c>
    </row>
    <row r="11451" spans="1:23">
      <c r="A11451" t="n">
        <v>115813</v>
      </c>
      <c r="B11451" s="35" t="n">
        <v>45</v>
      </c>
      <c r="C11451" s="7" t="n">
        <v>0</v>
      </c>
    </row>
    <row r="11452" spans="1:23">
      <c r="A11452" t="s">
        <v>4</v>
      </c>
      <c r="B11452" s="4" t="s">
        <v>5</v>
      </c>
      <c r="C11452" s="4" t="s">
        <v>7</v>
      </c>
      <c r="D11452" s="4" t="s">
        <v>7</v>
      </c>
      <c r="E11452" s="4" t="s">
        <v>13</v>
      </c>
      <c r="F11452" s="4" t="s">
        <v>13</v>
      </c>
      <c r="G11452" s="4" t="s">
        <v>13</v>
      </c>
      <c r="H11452" s="4" t="s">
        <v>11</v>
      </c>
    </row>
    <row r="11453" spans="1:23">
      <c r="A11453" t="n">
        <v>115815</v>
      </c>
      <c r="B11453" s="35" t="n">
        <v>45</v>
      </c>
      <c r="C11453" s="7" t="n">
        <v>2</v>
      </c>
      <c r="D11453" s="7" t="n">
        <v>3</v>
      </c>
      <c r="E11453" s="7" t="n">
        <v>-1.76999998092651</v>
      </c>
      <c r="F11453" s="7" t="n">
        <v>0.230000004172325</v>
      </c>
      <c r="G11453" s="7" t="n">
        <v>-10.7700004577637</v>
      </c>
      <c r="H11453" s="7" t="n">
        <v>0</v>
      </c>
    </row>
    <row r="11454" spans="1:23">
      <c r="A11454" t="s">
        <v>4</v>
      </c>
      <c r="B11454" s="4" t="s">
        <v>5</v>
      </c>
      <c r="C11454" s="4" t="s">
        <v>7</v>
      </c>
      <c r="D11454" s="4" t="s">
        <v>7</v>
      </c>
      <c r="E11454" s="4" t="s">
        <v>13</v>
      </c>
      <c r="F11454" s="4" t="s">
        <v>13</v>
      </c>
      <c r="G11454" s="4" t="s">
        <v>13</v>
      </c>
      <c r="H11454" s="4" t="s">
        <v>11</v>
      </c>
      <c r="I11454" s="4" t="s">
        <v>7</v>
      </c>
    </row>
    <row r="11455" spans="1:23">
      <c r="A11455" t="n">
        <v>115832</v>
      </c>
      <c r="B11455" s="35" t="n">
        <v>45</v>
      </c>
      <c r="C11455" s="7" t="n">
        <v>4</v>
      </c>
      <c r="D11455" s="7" t="n">
        <v>3</v>
      </c>
      <c r="E11455" s="7" t="n">
        <v>353.470001220703</v>
      </c>
      <c r="F11455" s="7" t="n">
        <v>178</v>
      </c>
      <c r="G11455" s="7" t="n">
        <v>0</v>
      </c>
      <c r="H11455" s="7" t="n">
        <v>0</v>
      </c>
      <c r="I11455" s="7" t="n">
        <v>0</v>
      </c>
    </row>
    <row r="11456" spans="1:23">
      <c r="A11456" t="s">
        <v>4</v>
      </c>
      <c r="B11456" s="4" t="s">
        <v>5</v>
      </c>
      <c r="C11456" s="4" t="s">
        <v>7</v>
      </c>
      <c r="D11456" s="4" t="s">
        <v>7</v>
      </c>
      <c r="E11456" s="4" t="s">
        <v>13</v>
      </c>
      <c r="F11456" s="4" t="s">
        <v>11</v>
      </c>
    </row>
    <row r="11457" spans="1:9">
      <c r="A11457" t="n">
        <v>115850</v>
      </c>
      <c r="B11457" s="35" t="n">
        <v>45</v>
      </c>
      <c r="C11457" s="7" t="n">
        <v>5</v>
      </c>
      <c r="D11457" s="7" t="n">
        <v>3</v>
      </c>
      <c r="E11457" s="7" t="n">
        <v>1.20000004768372</v>
      </c>
      <c r="F11457" s="7" t="n">
        <v>0</v>
      </c>
    </row>
    <row r="11458" spans="1:9">
      <c r="A11458" t="s">
        <v>4</v>
      </c>
      <c r="B11458" s="4" t="s">
        <v>5</v>
      </c>
      <c r="C11458" s="4" t="s">
        <v>7</v>
      </c>
      <c r="D11458" s="4" t="s">
        <v>7</v>
      </c>
      <c r="E11458" s="4" t="s">
        <v>13</v>
      </c>
      <c r="F11458" s="4" t="s">
        <v>11</v>
      </c>
    </row>
    <row r="11459" spans="1:9">
      <c r="A11459" t="n">
        <v>115859</v>
      </c>
      <c r="B11459" s="35" t="n">
        <v>45</v>
      </c>
      <c r="C11459" s="7" t="n">
        <v>11</v>
      </c>
      <c r="D11459" s="7" t="n">
        <v>3</v>
      </c>
      <c r="E11459" s="7" t="n">
        <v>28.7000007629395</v>
      </c>
      <c r="F11459" s="7" t="n">
        <v>0</v>
      </c>
    </row>
    <row r="11460" spans="1:9">
      <c r="A11460" t="s">
        <v>4</v>
      </c>
      <c r="B11460" s="4" t="s">
        <v>5</v>
      </c>
      <c r="C11460" s="4" t="s">
        <v>7</v>
      </c>
      <c r="D11460" s="4" t="s">
        <v>11</v>
      </c>
    </row>
    <row r="11461" spans="1:9">
      <c r="A11461" t="n">
        <v>115868</v>
      </c>
      <c r="B11461" s="17" t="n">
        <v>58</v>
      </c>
      <c r="C11461" s="7" t="n">
        <v>255</v>
      </c>
      <c r="D11461" s="7" t="n">
        <v>0</v>
      </c>
    </row>
    <row r="11462" spans="1:9">
      <c r="A11462" t="s">
        <v>4</v>
      </c>
      <c r="B11462" s="4" t="s">
        <v>5</v>
      </c>
      <c r="C11462" s="4" t="s">
        <v>11</v>
      </c>
      <c r="D11462" s="4" t="s">
        <v>7</v>
      </c>
      <c r="E11462" s="4" t="s">
        <v>13</v>
      </c>
      <c r="F11462" s="4" t="s">
        <v>11</v>
      </c>
    </row>
    <row r="11463" spans="1:9">
      <c r="A11463" t="n">
        <v>115872</v>
      </c>
      <c r="B11463" s="41" t="n">
        <v>59</v>
      </c>
      <c r="C11463" s="7" t="n">
        <v>0</v>
      </c>
      <c r="D11463" s="7" t="n">
        <v>8</v>
      </c>
      <c r="E11463" s="7" t="n">
        <v>0.150000005960464</v>
      </c>
      <c r="F11463" s="7" t="n">
        <v>0</v>
      </c>
    </row>
    <row r="11464" spans="1:9">
      <c r="A11464" t="s">
        <v>4</v>
      </c>
      <c r="B11464" s="4" t="s">
        <v>5</v>
      </c>
      <c r="C11464" s="4" t="s">
        <v>11</v>
      </c>
    </row>
    <row r="11465" spans="1:9">
      <c r="A11465" t="n">
        <v>115882</v>
      </c>
      <c r="B11465" s="24" t="n">
        <v>16</v>
      </c>
      <c r="C11465" s="7" t="n">
        <v>1500</v>
      </c>
    </row>
    <row r="11466" spans="1:9">
      <c r="A11466" t="s">
        <v>4</v>
      </c>
      <c r="B11466" s="4" t="s">
        <v>5</v>
      </c>
      <c r="C11466" s="4" t="s">
        <v>11</v>
      </c>
      <c r="D11466" s="4" t="s">
        <v>7</v>
      </c>
      <c r="E11466" s="4" t="s">
        <v>13</v>
      </c>
      <c r="F11466" s="4" t="s">
        <v>11</v>
      </c>
    </row>
    <row r="11467" spans="1:9">
      <c r="A11467" t="n">
        <v>115885</v>
      </c>
      <c r="B11467" s="41" t="n">
        <v>59</v>
      </c>
      <c r="C11467" s="7" t="n">
        <v>0</v>
      </c>
      <c r="D11467" s="7" t="n">
        <v>255</v>
      </c>
      <c r="E11467" s="7" t="n">
        <v>0</v>
      </c>
      <c r="F11467" s="7" t="n">
        <v>0</v>
      </c>
    </row>
    <row r="11468" spans="1:9">
      <c r="A11468" t="s">
        <v>4</v>
      </c>
      <c r="B11468" s="4" t="s">
        <v>5</v>
      </c>
      <c r="C11468" s="4" t="s">
        <v>7</v>
      </c>
      <c r="D11468" s="4" t="s">
        <v>11</v>
      </c>
      <c r="E11468" s="4" t="s">
        <v>8</v>
      </c>
    </row>
    <row r="11469" spans="1:9">
      <c r="A11469" t="n">
        <v>115895</v>
      </c>
      <c r="B11469" s="38" t="n">
        <v>51</v>
      </c>
      <c r="C11469" s="7" t="n">
        <v>4</v>
      </c>
      <c r="D11469" s="7" t="n">
        <v>0</v>
      </c>
      <c r="E11469" s="7" t="s">
        <v>453</v>
      </c>
    </row>
    <row r="11470" spans="1:9">
      <c r="A11470" t="s">
        <v>4</v>
      </c>
      <c r="B11470" s="4" t="s">
        <v>5</v>
      </c>
      <c r="C11470" s="4" t="s">
        <v>11</v>
      </c>
    </row>
    <row r="11471" spans="1:9">
      <c r="A11471" t="n">
        <v>115909</v>
      </c>
      <c r="B11471" s="24" t="n">
        <v>16</v>
      </c>
      <c r="C11471" s="7" t="n">
        <v>0</v>
      </c>
    </row>
    <row r="11472" spans="1:9">
      <c r="A11472" t="s">
        <v>4</v>
      </c>
      <c r="B11472" s="4" t="s">
        <v>5</v>
      </c>
      <c r="C11472" s="4" t="s">
        <v>11</v>
      </c>
      <c r="D11472" s="4" t="s">
        <v>7</v>
      </c>
      <c r="E11472" s="4" t="s">
        <v>14</v>
      </c>
      <c r="F11472" s="4" t="s">
        <v>79</v>
      </c>
      <c r="G11472" s="4" t="s">
        <v>7</v>
      </c>
      <c r="H11472" s="4" t="s">
        <v>7</v>
      </c>
    </row>
    <row r="11473" spans="1:8">
      <c r="A11473" t="n">
        <v>115912</v>
      </c>
      <c r="B11473" s="39" t="n">
        <v>26</v>
      </c>
      <c r="C11473" s="7" t="n">
        <v>0</v>
      </c>
      <c r="D11473" s="7" t="n">
        <v>17</v>
      </c>
      <c r="E11473" s="7" t="n">
        <v>60292</v>
      </c>
      <c r="F11473" s="7" t="s">
        <v>454</v>
      </c>
      <c r="G11473" s="7" t="n">
        <v>2</v>
      </c>
      <c r="H11473" s="7" t="n">
        <v>0</v>
      </c>
    </row>
    <row r="11474" spans="1:8">
      <c r="A11474" t="s">
        <v>4</v>
      </c>
      <c r="B11474" s="4" t="s">
        <v>5</v>
      </c>
    </row>
    <row r="11475" spans="1:8">
      <c r="A11475" t="n">
        <v>115932</v>
      </c>
      <c r="B11475" s="40" t="n">
        <v>28</v>
      </c>
    </row>
    <row r="11476" spans="1:8">
      <c r="A11476" t="s">
        <v>4</v>
      </c>
      <c r="B11476" s="4" t="s">
        <v>5</v>
      </c>
      <c r="C11476" s="4" t="s">
        <v>11</v>
      </c>
    </row>
    <row r="11477" spans="1:8">
      <c r="A11477" t="n">
        <v>115933</v>
      </c>
      <c r="B11477" s="24" t="n">
        <v>16</v>
      </c>
      <c r="C11477" s="7" t="n">
        <v>500</v>
      </c>
    </row>
    <row r="11478" spans="1:8">
      <c r="A11478" t="s">
        <v>4</v>
      </c>
      <c r="B11478" s="4" t="s">
        <v>5</v>
      </c>
      <c r="C11478" s="4" t="s">
        <v>7</v>
      </c>
      <c r="D11478" s="4" t="s">
        <v>13</v>
      </c>
      <c r="E11478" s="4" t="s">
        <v>13</v>
      </c>
      <c r="F11478" s="4" t="s">
        <v>13</v>
      </c>
    </row>
    <row r="11479" spans="1:8">
      <c r="A11479" t="n">
        <v>115936</v>
      </c>
      <c r="B11479" s="35" t="n">
        <v>45</v>
      </c>
      <c r="C11479" s="7" t="n">
        <v>9</v>
      </c>
      <c r="D11479" s="7" t="n">
        <v>0.0199999995529652</v>
      </c>
      <c r="E11479" s="7" t="n">
        <v>0.0199999995529652</v>
      </c>
      <c r="F11479" s="7" t="n">
        <v>0.5</v>
      </c>
    </row>
    <row r="11480" spans="1:8">
      <c r="A11480" t="s">
        <v>4</v>
      </c>
      <c r="B11480" s="4" t="s">
        <v>5</v>
      </c>
      <c r="C11480" s="4" t="s">
        <v>7</v>
      </c>
      <c r="D11480" s="4" t="s">
        <v>7</v>
      </c>
      <c r="E11480" s="4" t="s">
        <v>13</v>
      </c>
      <c r="F11480" s="4" t="s">
        <v>11</v>
      </c>
    </row>
    <row r="11481" spans="1:8">
      <c r="A11481" t="n">
        <v>115950</v>
      </c>
      <c r="B11481" s="35" t="n">
        <v>45</v>
      </c>
      <c r="C11481" s="7" t="n">
        <v>5</v>
      </c>
      <c r="D11481" s="7" t="n">
        <v>3</v>
      </c>
      <c r="E11481" s="7" t="n">
        <v>1.39999997615814</v>
      </c>
      <c r="F11481" s="7" t="n">
        <v>500</v>
      </c>
    </row>
    <row r="11482" spans="1:8">
      <c r="A11482" t="s">
        <v>4</v>
      </c>
      <c r="B11482" s="4" t="s">
        <v>5</v>
      </c>
      <c r="C11482" s="4" t="s">
        <v>7</v>
      </c>
      <c r="D11482" s="4" t="s">
        <v>11</v>
      </c>
      <c r="E11482" s="4" t="s">
        <v>8</v>
      </c>
    </row>
    <row r="11483" spans="1:8">
      <c r="A11483" t="n">
        <v>115959</v>
      </c>
      <c r="B11483" s="38" t="n">
        <v>51</v>
      </c>
      <c r="C11483" s="7" t="n">
        <v>4</v>
      </c>
      <c r="D11483" s="7" t="n">
        <v>0</v>
      </c>
      <c r="E11483" s="7" t="s">
        <v>455</v>
      </c>
    </row>
    <row r="11484" spans="1:8">
      <c r="A11484" t="s">
        <v>4</v>
      </c>
      <c r="B11484" s="4" t="s">
        <v>5</v>
      </c>
      <c r="C11484" s="4" t="s">
        <v>11</v>
      </c>
    </row>
    <row r="11485" spans="1:8">
      <c r="A11485" t="n">
        <v>115973</v>
      </c>
      <c r="B11485" s="24" t="n">
        <v>16</v>
      </c>
      <c r="C11485" s="7" t="n">
        <v>0</v>
      </c>
    </row>
    <row r="11486" spans="1:8">
      <c r="A11486" t="s">
        <v>4</v>
      </c>
      <c r="B11486" s="4" t="s">
        <v>5</v>
      </c>
      <c r="C11486" s="4" t="s">
        <v>11</v>
      </c>
      <c r="D11486" s="4" t="s">
        <v>7</v>
      </c>
      <c r="E11486" s="4" t="s">
        <v>14</v>
      </c>
      <c r="F11486" s="4" t="s">
        <v>79</v>
      </c>
      <c r="G11486" s="4" t="s">
        <v>7</v>
      </c>
      <c r="H11486" s="4" t="s">
        <v>7</v>
      </c>
    </row>
    <row r="11487" spans="1:8">
      <c r="A11487" t="n">
        <v>115976</v>
      </c>
      <c r="B11487" s="39" t="n">
        <v>26</v>
      </c>
      <c r="C11487" s="7" t="n">
        <v>0</v>
      </c>
      <c r="D11487" s="7" t="n">
        <v>17</v>
      </c>
      <c r="E11487" s="7" t="n">
        <v>60293</v>
      </c>
      <c r="F11487" s="7" t="s">
        <v>456</v>
      </c>
      <c r="G11487" s="7" t="n">
        <v>2</v>
      </c>
      <c r="H11487" s="7" t="n">
        <v>0</v>
      </c>
    </row>
    <row r="11488" spans="1:8">
      <c r="A11488" t="s">
        <v>4</v>
      </c>
      <c r="B11488" s="4" t="s">
        <v>5</v>
      </c>
    </row>
    <row r="11489" spans="1:8">
      <c r="A11489" t="n">
        <v>116001</v>
      </c>
      <c r="B11489" s="40" t="n">
        <v>28</v>
      </c>
    </row>
    <row r="11490" spans="1:8">
      <c r="A11490" t="s">
        <v>4</v>
      </c>
      <c r="B11490" s="4" t="s">
        <v>5</v>
      </c>
      <c r="C11490" s="4" t="s">
        <v>11</v>
      </c>
      <c r="D11490" s="4" t="s">
        <v>7</v>
      </c>
    </row>
    <row r="11491" spans="1:8">
      <c r="A11491" t="n">
        <v>116002</v>
      </c>
      <c r="B11491" s="44" t="n">
        <v>89</v>
      </c>
      <c r="C11491" s="7" t="n">
        <v>65533</v>
      </c>
      <c r="D11491" s="7" t="n">
        <v>1</v>
      </c>
    </row>
    <row r="11492" spans="1:8">
      <c r="A11492" t="s">
        <v>4</v>
      </c>
      <c r="B11492" s="4" t="s">
        <v>5</v>
      </c>
      <c r="C11492" s="4" t="s">
        <v>7</v>
      </c>
      <c r="D11492" s="4" t="s">
        <v>11</v>
      </c>
      <c r="E11492" s="4" t="s">
        <v>11</v>
      </c>
      <c r="F11492" s="4" t="s">
        <v>7</v>
      </c>
    </row>
    <row r="11493" spans="1:8">
      <c r="A11493" t="n">
        <v>116006</v>
      </c>
      <c r="B11493" s="43" t="n">
        <v>25</v>
      </c>
      <c r="C11493" s="7" t="n">
        <v>1</v>
      </c>
      <c r="D11493" s="7" t="n">
        <v>60</v>
      </c>
      <c r="E11493" s="7" t="n">
        <v>640</v>
      </c>
      <c r="F11493" s="7" t="n">
        <v>1</v>
      </c>
    </row>
    <row r="11494" spans="1:8">
      <c r="A11494" t="s">
        <v>4</v>
      </c>
      <c r="B11494" s="4" t="s">
        <v>5</v>
      </c>
      <c r="C11494" s="4" t="s">
        <v>7</v>
      </c>
      <c r="D11494" s="4" t="s">
        <v>11</v>
      </c>
      <c r="E11494" s="4" t="s">
        <v>8</v>
      </c>
    </row>
    <row r="11495" spans="1:8">
      <c r="A11495" t="n">
        <v>116013</v>
      </c>
      <c r="B11495" s="38" t="n">
        <v>51</v>
      </c>
      <c r="C11495" s="7" t="n">
        <v>4</v>
      </c>
      <c r="D11495" s="7" t="n">
        <v>11</v>
      </c>
      <c r="E11495" s="7" t="s">
        <v>155</v>
      </c>
    </row>
    <row r="11496" spans="1:8">
      <c r="A11496" t="s">
        <v>4</v>
      </c>
      <c r="B11496" s="4" t="s">
        <v>5</v>
      </c>
      <c r="C11496" s="4" t="s">
        <v>11</v>
      </c>
    </row>
    <row r="11497" spans="1:8">
      <c r="A11497" t="n">
        <v>116026</v>
      </c>
      <c r="B11497" s="24" t="n">
        <v>16</v>
      </c>
      <c r="C11497" s="7" t="n">
        <v>0</v>
      </c>
    </row>
    <row r="11498" spans="1:8">
      <c r="A11498" t="s">
        <v>4</v>
      </c>
      <c r="B11498" s="4" t="s">
        <v>5</v>
      </c>
      <c r="C11498" s="4" t="s">
        <v>11</v>
      </c>
      <c r="D11498" s="4" t="s">
        <v>7</v>
      </c>
      <c r="E11498" s="4" t="s">
        <v>14</v>
      </c>
      <c r="F11498" s="4" t="s">
        <v>79</v>
      </c>
      <c r="G11498" s="4" t="s">
        <v>7</v>
      </c>
      <c r="H11498" s="4" t="s">
        <v>7</v>
      </c>
      <c r="I11498" s="4" t="s">
        <v>7</v>
      </c>
      <c r="J11498" s="4" t="s">
        <v>14</v>
      </c>
      <c r="K11498" s="4" t="s">
        <v>79</v>
      </c>
      <c r="L11498" s="4" t="s">
        <v>7</v>
      </c>
      <c r="M11498" s="4" t="s">
        <v>7</v>
      </c>
    </row>
    <row r="11499" spans="1:8">
      <c r="A11499" t="n">
        <v>116029</v>
      </c>
      <c r="B11499" s="39" t="n">
        <v>26</v>
      </c>
      <c r="C11499" s="7" t="n">
        <v>11</v>
      </c>
      <c r="D11499" s="7" t="n">
        <v>17</v>
      </c>
      <c r="E11499" s="7" t="n">
        <v>60663</v>
      </c>
      <c r="F11499" s="7" t="s">
        <v>903</v>
      </c>
      <c r="G11499" s="7" t="n">
        <v>2</v>
      </c>
      <c r="H11499" s="7" t="n">
        <v>3</v>
      </c>
      <c r="I11499" s="7" t="n">
        <v>17</v>
      </c>
      <c r="J11499" s="7" t="n">
        <v>60664</v>
      </c>
      <c r="K11499" s="7" t="s">
        <v>904</v>
      </c>
      <c r="L11499" s="7" t="n">
        <v>2</v>
      </c>
      <c r="M11499" s="7" t="n">
        <v>0</v>
      </c>
    </row>
    <row r="11500" spans="1:8">
      <c r="A11500" t="s">
        <v>4</v>
      </c>
      <c r="B11500" s="4" t="s">
        <v>5</v>
      </c>
    </row>
    <row r="11501" spans="1:8">
      <c r="A11501" t="n">
        <v>116164</v>
      </c>
      <c r="B11501" s="40" t="n">
        <v>28</v>
      </c>
    </row>
    <row r="11502" spans="1:8">
      <c r="A11502" t="s">
        <v>4</v>
      </c>
      <c r="B11502" s="4" t="s">
        <v>5</v>
      </c>
      <c r="C11502" s="4" t="s">
        <v>7</v>
      </c>
      <c r="D11502" s="4" t="s">
        <v>11</v>
      </c>
      <c r="E11502" s="4" t="s">
        <v>11</v>
      </c>
      <c r="F11502" s="4" t="s">
        <v>7</v>
      </c>
    </row>
    <row r="11503" spans="1:8">
      <c r="A11503" t="n">
        <v>116165</v>
      </c>
      <c r="B11503" s="43" t="n">
        <v>25</v>
      </c>
      <c r="C11503" s="7" t="n">
        <v>1</v>
      </c>
      <c r="D11503" s="7" t="n">
        <v>65535</v>
      </c>
      <c r="E11503" s="7" t="n">
        <v>65535</v>
      </c>
      <c r="F11503" s="7" t="n">
        <v>0</v>
      </c>
    </row>
    <row r="11504" spans="1:8">
      <c r="A11504" t="s">
        <v>4</v>
      </c>
      <c r="B11504" s="4" t="s">
        <v>5</v>
      </c>
      <c r="C11504" s="4" t="s">
        <v>7</v>
      </c>
      <c r="D11504" s="4" t="s">
        <v>11</v>
      </c>
      <c r="E11504" s="4" t="s">
        <v>8</v>
      </c>
    </row>
    <row r="11505" spans="1:13">
      <c r="A11505" t="n">
        <v>116172</v>
      </c>
      <c r="B11505" s="38" t="n">
        <v>51</v>
      </c>
      <c r="C11505" s="7" t="n">
        <v>4</v>
      </c>
      <c r="D11505" s="7" t="n">
        <v>0</v>
      </c>
      <c r="E11505" s="7" t="s">
        <v>446</v>
      </c>
    </row>
    <row r="11506" spans="1:13">
      <c r="A11506" t="s">
        <v>4</v>
      </c>
      <c r="B11506" s="4" t="s">
        <v>5</v>
      </c>
      <c r="C11506" s="4" t="s">
        <v>11</v>
      </c>
    </row>
    <row r="11507" spans="1:13">
      <c r="A11507" t="n">
        <v>116185</v>
      </c>
      <c r="B11507" s="24" t="n">
        <v>16</v>
      </c>
      <c r="C11507" s="7" t="n">
        <v>0</v>
      </c>
    </row>
    <row r="11508" spans="1:13">
      <c r="A11508" t="s">
        <v>4</v>
      </c>
      <c r="B11508" s="4" t="s">
        <v>5</v>
      </c>
      <c r="C11508" s="4" t="s">
        <v>11</v>
      </c>
      <c r="D11508" s="4" t="s">
        <v>7</v>
      </c>
      <c r="E11508" s="4" t="s">
        <v>14</v>
      </c>
      <c r="F11508" s="4" t="s">
        <v>79</v>
      </c>
      <c r="G11508" s="4" t="s">
        <v>7</v>
      </c>
      <c r="H11508" s="4" t="s">
        <v>7</v>
      </c>
      <c r="I11508" s="4" t="s">
        <v>7</v>
      </c>
      <c r="J11508" s="4" t="s">
        <v>14</v>
      </c>
      <c r="K11508" s="4" t="s">
        <v>79</v>
      </c>
      <c r="L11508" s="4" t="s">
        <v>7</v>
      </c>
      <c r="M11508" s="4" t="s">
        <v>7</v>
      </c>
      <c r="N11508" s="4" t="s">
        <v>7</v>
      </c>
      <c r="O11508" s="4" t="s">
        <v>14</v>
      </c>
      <c r="P11508" s="4" t="s">
        <v>79</v>
      </c>
      <c r="Q11508" s="4" t="s">
        <v>7</v>
      </c>
      <c r="R11508" s="4" t="s">
        <v>7</v>
      </c>
      <c r="S11508" s="4" t="s">
        <v>7</v>
      </c>
      <c r="T11508" s="4" t="s">
        <v>14</v>
      </c>
      <c r="U11508" s="4" t="s">
        <v>79</v>
      </c>
      <c r="V11508" s="4" t="s">
        <v>7</v>
      </c>
      <c r="W11508" s="4" t="s">
        <v>7</v>
      </c>
      <c r="X11508" s="4" t="s">
        <v>7</v>
      </c>
      <c r="Y11508" s="4" t="s">
        <v>14</v>
      </c>
      <c r="Z11508" s="4" t="s">
        <v>79</v>
      </c>
      <c r="AA11508" s="4" t="s">
        <v>7</v>
      </c>
      <c r="AB11508" s="4" t="s">
        <v>7</v>
      </c>
    </row>
    <row r="11509" spans="1:13">
      <c r="A11509" t="n">
        <v>116188</v>
      </c>
      <c r="B11509" s="39" t="n">
        <v>26</v>
      </c>
      <c r="C11509" s="7" t="n">
        <v>0</v>
      </c>
      <c r="D11509" s="7" t="n">
        <v>17</v>
      </c>
      <c r="E11509" s="7" t="n">
        <v>60297</v>
      </c>
      <c r="F11509" s="7" t="s">
        <v>786</v>
      </c>
      <c r="G11509" s="7" t="n">
        <v>2</v>
      </c>
      <c r="H11509" s="7" t="n">
        <v>3</v>
      </c>
      <c r="I11509" s="7" t="n">
        <v>17</v>
      </c>
      <c r="J11509" s="7" t="n">
        <v>60298</v>
      </c>
      <c r="K11509" s="7" t="s">
        <v>461</v>
      </c>
      <c r="L11509" s="7" t="n">
        <v>2</v>
      </c>
      <c r="M11509" s="7" t="n">
        <v>3</v>
      </c>
      <c r="N11509" s="7" t="n">
        <v>17</v>
      </c>
      <c r="O11509" s="7" t="n">
        <v>60299</v>
      </c>
      <c r="P11509" s="7" t="s">
        <v>462</v>
      </c>
      <c r="Q11509" s="7" t="n">
        <v>2</v>
      </c>
      <c r="R11509" s="7" t="n">
        <v>3</v>
      </c>
      <c r="S11509" s="7" t="n">
        <v>17</v>
      </c>
      <c r="T11509" s="7" t="n">
        <v>60300</v>
      </c>
      <c r="U11509" s="7" t="s">
        <v>463</v>
      </c>
      <c r="V11509" s="7" t="n">
        <v>2</v>
      </c>
      <c r="W11509" s="7" t="n">
        <v>3</v>
      </c>
      <c r="X11509" s="7" t="n">
        <v>17</v>
      </c>
      <c r="Y11509" s="7" t="n">
        <v>60301</v>
      </c>
      <c r="Z11509" s="7" t="s">
        <v>464</v>
      </c>
      <c r="AA11509" s="7" t="n">
        <v>2</v>
      </c>
      <c r="AB11509" s="7" t="n">
        <v>0</v>
      </c>
    </row>
    <row r="11510" spans="1:13">
      <c r="A11510" t="s">
        <v>4</v>
      </c>
      <c r="B11510" s="4" t="s">
        <v>5</v>
      </c>
    </row>
    <row r="11511" spans="1:13">
      <c r="A11511" t="n">
        <v>116582</v>
      </c>
      <c r="B11511" s="40" t="n">
        <v>28</v>
      </c>
    </row>
    <row r="11512" spans="1:13">
      <c r="A11512" t="s">
        <v>4</v>
      </c>
      <c r="B11512" s="4" t="s">
        <v>5</v>
      </c>
      <c r="C11512" s="4" t="s">
        <v>11</v>
      </c>
      <c r="D11512" s="4" t="s">
        <v>7</v>
      </c>
    </row>
    <row r="11513" spans="1:13">
      <c r="A11513" t="n">
        <v>116583</v>
      </c>
      <c r="B11513" s="44" t="n">
        <v>89</v>
      </c>
      <c r="C11513" s="7" t="n">
        <v>65533</v>
      </c>
      <c r="D11513" s="7" t="n">
        <v>1</v>
      </c>
    </row>
    <row r="11514" spans="1:13">
      <c r="A11514" t="s">
        <v>4</v>
      </c>
      <c r="B11514" s="4" t="s">
        <v>5</v>
      </c>
      <c r="C11514" s="4" t="s">
        <v>7</v>
      </c>
      <c r="D11514" s="4" t="s">
        <v>11</v>
      </c>
      <c r="E11514" s="4" t="s">
        <v>13</v>
      </c>
    </row>
    <row r="11515" spans="1:13">
      <c r="A11515" t="n">
        <v>116587</v>
      </c>
      <c r="B11515" s="17" t="n">
        <v>58</v>
      </c>
      <c r="C11515" s="7" t="n">
        <v>101</v>
      </c>
      <c r="D11515" s="7" t="n">
        <v>300</v>
      </c>
      <c r="E11515" s="7" t="n">
        <v>1</v>
      </c>
    </row>
    <row r="11516" spans="1:13">
      <c r="A11516" t="s">
        <v>4</v>
      </c>
      <c r="B11516" s="4" t="s">
        <v>5</v>
      </c>
      <c r="C11516" s="4" t="s">
        <v>7</v>
      </c>
      <c r="D11516" s="4" t="s">
        <v>11</v>
      </c>
    </row>
    <row r="11517" spans="1:13">
      <c r="A11517" t="n">
        <v>116595</v>
      </c>
      <c r="B11517" s="17" t="n">
        <v>58</v>
      </c>
      <c r="C11517" s="7" t="n">
        <v>254</v>
      </c>
      <c r="D11517" s="7" t="n">
        <v>0</v>
      </c>
    </row>
    <row r="11518" spans="1:13">
      <c r="A11518" t="s">
        <v>4</v>
      </c>
      <c r="B11518" s="4" t="s">
        <v>5</v>
      </c>
      <c r="C11518" s="4" t="s">
        <v>7</v>
      </c>
      <c r="D11518" s="4" t="s">
        <v>7</v>
      </c>
      <c r="E11518" s="4" t="s">
        <v>13</v>
      </c>
      <c r="F11518" s="4" t="s">
        <v>13</v>
      </c>
      <c r="G11518" s="4" t="s">
        <v>13</v>
      </c>
      <c r="H11518" s="4" t="s">
        <v>11</v>
      </c>
    </row>
    <row r="11519" spans="1:13">
      <c r="A11519" t="n">
        <v>116599</v>
      </c>
      <c r="B11519" s="35" t="n">
        <v>45</v>
      </c>
      <c r="C11519" s="7" t="n">
        <v>2</v>
      </c>
      <c r="D11519" s="7" t="n">
        <v>3</v>
      </c>
      <c r="E11519" s="7" t="n">
        <v>-1.08000004291534</v>
      </c>
      <c r="F11519" s="7" t="n">
        <v>0.189999997615814</v>
      </c>
      <c r="G11519" s="7" t="n">
        <v>-11.1800003051758</v>
      </c>
      <c r="H11519" s="7" t="n">
        <v>0</v>
      </c>
    </row>
    <row r="11520" spans="1:13">
      <c r="A11520" t="s">
        <v>4</v>
      </c>
      <c r="B11520" s="4" t="s">
        <v>5</v>
      </c>
      <c r="C11520" s="4" t="s">
        <v>7</v>
      </c>
      <c r="D11520" s="4" t="s">
        <v>7</v>
      </c>
      <c r="E11520" s="4" t="s">
        <v>13</v>
      </c>
      <c r="F11520" s="4" t="s">
        <v>13</v>
      </c>
      <c r="G11520" s="4" t="s">
        <v>13</v>
      </c>
      <c r="H11520" s="4" t="s">
        <v>11</v>
      </c>
      <c r="I11520" s="4" t="s">
        <v>7</v>
      </c>
    </row>
    <row r="11521" spans="1:28">
      <c r="A11521" t="n">
        <v>116616</v>
      </c>
      <c r="B11521" s="35" t="n">
        <v>45</v>
      </c>
      <c r="C11521" s="7" t="n">
        <v>4</v>
      </c>
      <c r="D11521" s="7" t="n">
        <v>3</v>
      </c>
      <c r="E11521" s="7" t="n">
        <v>9.06999969482422</v>
      </c>
      <c r="F11521" s="7" t="n">
        <v>228.669998168945</v>
      </c>
      <c r="G11521" s="7" t="n">
        <v>-5</v>
      </c>
      <c r="H11521" s="7" t="n">
        <v>0</v>
      </c>
      <c r="I11521" s="7" t="n">
        <v>0</v>
      </c>
    </row>
    <row r="11522" spans="1:28">
      <c r="A11522" t="s">
        <v>4</v>
      </c>
      <c r="B11522" s="4" t="s">
        <v>5</v>
      </c>
      <c r="C11522" s="4" t="s">
        <v>7</v>
      </c>
      <c r="D11522" s="4" t="s">
        <v>7</v>
      </c>
      <c r="E11522" s="4" t="s">
        <v>13</v>
      </c>
      <c r="F11522" s="4" t="s">
        <v>11</v>
      </c>
    </row>
    <row r="11523" spans="1:28">
      <c r="A11523" t="n">
        <v>116634</v>
      </c>
      <c r="B11523" s="35" t="n">
        <v>45</v>
      </c>
      <c r="C11523" s="7" t="n">
        <v>5</v>
      </c>
      <c r="D11523" s="7" t="n">
        <v>3</v>
      </c>
      <c r="E11523" s="7" t="n">
        <v>1.20000004768372</v>
      </c>
      <c r="F11523" s="7" t="n">
        <v>0</v>
      </c>
    </row>
    <row r="11524" spans="1:28">
      <c r="A11524" t="s">
        <v>4</v>
      </c>
      <c r="B11524" s="4" t="s">
        <v>5</v>
      </c>
      <c r="C11524" s="4" t="s">
        <v>7</v>
      </c>
      <c r="D11524" s="4" t="s">
        <v>7</v>
      </c>
      <c r="E11524" s="4" t="s">
        <v>13</v>
      </c>
      <c r="F11524" s="4" t="s">
        <v>11</v>
      </c>
    </row>
    <row r="11525" spans="1:28">
      <c r="A11525" t="n">
        <v>116643</v>
      </c>
      <c r="B11525" s="35" t="n">
        <v>45</v>
      </c>
      <c r="C11525" s="7" t="n">
        <v>11</v>
      </c>
      <c r="D11525" s="7" t="n">
        <v>3</v>
      </c>
      <c r="E11525" s="7" t="n">
        <v>28.7000007629395</v>
      </c>
      <c r="F11525" s="7" t="n">
        <v>0</v>
      </c>
    </row>
    <row r="11526" spans="1:28">
      <c r="A11526" t="s">
        <v>4</v>
      </c>
      <c r="B11526" s="4" t="s">
        <v>5</v>
      </c>
      <c r="C11526" s="4" t="s">
        <v>7</v>
      </c>
      <c r="D11526" s="4" t="s">
        <v>7</v>
      </c>
      <c r="E11526" s="4" t="s">
        <v>13</v>
      </c>
      <c r="F11526" s="4" t="s">
        <v>13</v>
      </c>
      <c r="G11526" s="4" t="s">
        <v>13</v>
      </c>
      <c r="H11526" s="4" t="s">
        <v>11</v>
      </c>
      <c r="I11526" s="4" t="s">
        <v>7</v>
      </c>
    </row>
    <row r="11527" spans="1:28">
      <c r="A11527" t="n">
        <v>116652</v>
      </c>
      <c r="B11527" s="35" t="n">
        <v>45</v>
      </c>
      <c r="C11527" s="7" t="n">
        <v>4</v>
      </c>
      <c r="D11527" s="7" t="n">
        <v>3</v>
      </c>
      <c r="E11527" s="7" t="n">
        <v>3.75</v>
      </c>
      <c r="F11527" s="7" t="n">
        <v>239.429992675781</v>
      </c>
      <c r="G11527" s="7" t="n">
        <v>-5</v>
      </c>
      <c r="H11527" s="7" t="n">
        <v>20000</v>
      </c>
      <c r="I11527" s="7" t="n">
        <v>1</v>
      </c>
    </row>
    <row r="11528" spans="1:28">
      <c r="A11528" t="s">
        <v>4</v>
      </c>
      <c r="B11528" s="4" t="s">
        <v>5</v>
      </c>
      <c r="C11528" s="4" t="s">
        <v>7</v>
      </c>
      <c r="D11528" s="4" t="s">
        <v>11</v>
      </c>
      <c r="E11528" s="4" t="s">
        <v>8</v>
      </c>
      <c r="F11528" s="4" t="s">
        <v>8</v>
      </c>
      <c r="G11528" s="4" t="s">
        <v>8</v>
      </c>
      <c r="H11528" s="4" t="s">
        <v>8</v>
      </c>
    </row>
    <row r="11529" spans="1:28">
      <c r="A11529" t="n">
        <v>116670</v>
      </c>
      <c r="B11529" s="38" t="n">
        <v>51</v>
      </c>
      <c r="C11529" s="7" t="n">
        <v>3</v>
      </c>
      <c r="D11529" s="7" t="n">
        <v>11</v>
      </c>
      <c r="E11529" s="7" t="s">
        <v>183</v>
      </c>
      <c r="F11529" s="7" t="s">
        <v>87</v>
      </c>
      <c r="G11529" s="7" t="s">
        <v>86</v>
      </c>
      <c r="H11529" s="7" t="s">
        <v>87</v>
      </c>
    </row>
    <row r="11530" spans="1:28">
      <c r="A11530" t="s">
        <v>4</v>
      </c>
      <c r="B11530" s="4" t="s">
        <v>5</v>
      </c>
      <c r="C11530" s="4" t="s">
        <v>7</v>
      </c>
      <c r="D11530" s="4" t="s">
        <v>11</v>
      </c>
    </row>
    <row r="11531" spans="1:28">
      <c r="A11531" t="n">
        <v>116683</v>
      </c>
      <c r="B11531" s="17" t="n">
        <v>58</v>
      </c>
      <c r="C11531" s="7" t="n">
        <v>255</v>
      </c>
      <c r="D11531" s="7" t="n">
        <v>0</v>
      </c>
    </row>
    <row r="11532" spans="1:28">
      <c r="A11532" t="s">
        <v>4</v>
      </c>
      <c r="B11532" s="4" t="s">
        <v>5</v>
      </c>
      <c r="C11532" s="4" t="s">
        <v>7</v>
      </c>
      <c r="D11532" s="4" t="s">
        <v>11</v>
      </c>
      <c r="E11532" s="4" t="s">
        <v>8</v>
      </c>
    </row>
    <row r="11533" spans="1:28">
      <c r="A11533" t="n">
        <v>116687</v>
      </c>
      <c r="B11533" s="38" t="n">
        <v>51</v>
      </c>
      <c r="C11533" s="7" t="n">
        <v>4</v>
      </c>
      <c r="D11533" s="7" t="n">
        <v>11</v>
      </c>
      <c r="E11533" s="7" t="s">
        <v>505</v>
      </c>
    </row>
    <row r="11534" spans="1:28">
      <c r="A11534" t="s">
        <v>4</v>
      </c>
      <c r="B11534" s="4" t="s">
        <v>5</v>
      </c>
      <c r="C11534" s="4" t="s">
        <v>11</v>
      </c>
    </row>
    <row r="11535" spans="1:28">
      <c r="A11535" t="n">
        <v>116700</v>
      </c>
      <c r="B11535" s="24" t="n">
        <v>16</v>
      </c>
      <c r="C11535" s="7" t="n">
        <v>0</v>
      </c>
    </row>
    <row r="11536" spans="1:28">
      <c r="A11536" t="s">
        <v>4</v>
      </c>
      <c r="B11536" s="4" t="s">
        <v>5</v>
      </c>
      <c r="C11536" s="4" t="s">
        <v>11</v>
      </c>
      <c r="D11536" s="4" t="s">
        <v>7</v>
      </c>
      <c r="E11536" s="4" t="s">
        <v>14</v>
      </c>
      <c r="F11536" s="4" t="s">
        <v>79</v>
      </c>
      <c r="G11536" s="4" t="s">
        <v>7</v>
      </c>
      <c r="H11536" s="4" t="s">
        <v>7</v>
      </c>
      <c r="I11536" s="4" t="s">
        <v>7</v>
      </c>
      <c r="J11536" s="4" t="s">
        <v>14</v>
      </c>
      <c r="K11536" s="4" t="s">
        <v>79</v>
      </c>
      <c r="L11536" s="4" t="s">
        <v>7</v>
      </c>
      <c r="M11536" s="4" t="s">
        <v>7</v>
      </c>
      <c r="N11536" s="4" t="s">
        <v>7</v>
      </c>
      <c r="O11536" s="4" t="s">
        <v>14</v>
      </c>
      <c r="P11536" s="4" t="s">
        <v>79</v>
      </c>
      <c r="Q11536" s="4" t="s">
        <v>7</v>
      </c>
      <c r="R11536" s="4" t="s">
        <v>7</v>
      </c>
      <c r="S11536" s="4" t="s">
        <v>7</v>
      </c>
      <c r="T11536" s="4" t="s">
        <v>14</v>
      </c>
      <c r="U11536" s="4" t="s">
        <v>79</v>
      </c>
      <c r="V11536" s="4" t="s">
        <v>7</v>
      </c>
      <c r="W11536" s="4" t="s">
        <v>7</v>
      </c>
    </row>
    <row r="11537" spans="1:23">
      <c r="A11537" t="n">
        <v>116703</v>
      </c>
      <c r="B11537" s="39" t="n">
        <v>26</v>
      </c>
      <c r="C11537" s="7" t="n">
        <v>11</v>
      </c>
      <c r="D11537" s="7" t="n">
        <v>17</v>
      </c>
      <c r="E11537" s="7" t="n">
        <v>60665</v>
      </c>
      <c r="F11537" s="7" t="s">
        <v>905</v>
      </c>
      <c r="G11537" s="7" t="n">
        <v>2</v>
      </c>
      <c r="H11537" s="7" t="n">
        <v>3</v>
      </c>
      <c r="I11537" s="7" t="n">
        <v>17</v>
      </c>
      <c r="J11537" s="7" t="n">
        <v>60666</v>
      </c>
      <c r="K11537" s="7" t="s">
        <v>906</v>
      </c>
      <c r="L11537" s="7" t="n">
        <v>2</v>
      </c>
      <c r="M11537" s="7" t="n">
        <v>3</v>
      </c>
      <c r="N11537" s="7" t="n">
        <v>17</v>
      </c>
      <c r="O11537" s="7" t="n">
        <v>60667</v>
      </c>
      <c r="P11537" s="7" t="s">
        <v>907</v>
      </c>
      <c r="Q11537" s="7" t="n">
        <v>2</v>
      </c>
      <c r="R11537" s="7" t="n">
        <v>3</v>
      </c>
      <c r="S11537" s="7" t="n">
        <v>17</v>
      </c>
      <c r="T11537" s="7" t="n">
        <v>60668</v>
      </c>
      <c r="U11537" s="7" t="s">
        <v>908</v>
      </c>
      <c r="V11537" s="7" t="n">
        <v>2</v>
      </c>
      <c r="W11537" s="7" t="n">
        <v>0</v>
      </c>
    </row>
    <row r="11538" spans="1:23">
      <c r="A11538" t="s">
        <v>4</v>
      </c>
      <c r="B11538" s="4" t="s">
        <v>5</v>
      </c>
    </row>
    <row r="11539" spans="1:23">
      <c r="A11539" t="n">
        <v>116964</v>
      </c>
      <c r="B11539" s="40" t="n">
        <v>28</v>
      </c>
    </row>
    <row r="11540" spans="1:23">
      <c r="A11540" t="s">
        <v>4</v>
      </c>
      <c r="B11540" s="4" t="s">
        <v>5</v>
      </c>
      <c r="C11540" s="4" t="s">
        <v>7</v>
      </c>
      <c r="D11540" s="4" t="s">
        <v>11</v>
      </c>
      <c r="E11540" s="4" t="s">
        <v>8</v>
      </c>
      <c r="F11540" s="4" t="s">
        <v>8</v>
      </c>
      <c r="G11540" s="4" t="s">
        <v>8</v>
      </c>
      <c r="H11540" s="4" t="s">
        <v>8</v>
      </c>
    </row>
    <row r="11541" spans="1:23">
      <c r="A11541" t="n">
        <v>116965</v>
      </c>
      <c r="B11541" s="38" t="n">
        <v>51</v>
      </c>
      <c r="C11541" s="7" t="n">
        <v>3</v>
      </c>
      <c r="D11541" s="7" t="n">
        <v>11</v>
      </c>
      <c r="E11541" s="7" t="s">
        <v>276</v>
      </c>
      <c r="F11541" s="7" t="s">
        <v>87</v>
      </c>
      <c r="G11541" s="7" t="s">
        <v>276</v>
      </c>
      <c r="H11541" s="7" t="s">
        <v>87</v>
      </c>
    </row>
    <row r="11542" spans="1:23">
      <c r="A11542" t="s">
        <v>4</v>
      </c>
      <c r="B11542" s="4" t="s">
        <v>5</v>
      </c>
      <c r="C11542" s="4" t="s">
        <v>7</v>
      </c>
      <c r="D11542" s="4" t="s">
        <v>11</v>
      </c>
      <c r="E11542" s="4" t="s">
        <v>11</v>
      </c>
      <c r="F11542" s="4" t="s">
        <v>7</v>
      </c>
    </row>
    <row r="11543" spans="1:23">
      <c r="A11543" t="n">
        <v>116977</v>
      </c>
      <c r="B11543" s="43" t="n">
        <v>25</v>
      </c>
      <c r="C11543" s="7" t="n">
        <v>1</v>
      </c>
      <c r="D11543" s="7" t="n">
        <v>60</v>
      </c>
      <c r="E11543" s="7" t="n">
        <v>640</v>
      </c>
      <c r="F11543" s="7" t="n">
        <v>2</v>
      </c>
    </row>
    <row r="11544" spans="1:23">
      <c r="A11544" t="s">
        <v>4</v>
      </c>
      <c r="B11544" s="4" t="s">
        <v>5</v>
      </c>
      <c r="C11544" s="4" t="s">
        <v>7</v>
      </c>
      <c r="D11544" s="4" t="s">
        <v>11</v>
      </c>
      <c r="E11544" s="4" t="s">
        <v>8</v>
      </c>
    </row>
    <row r="11545" spans="1:23">
      <c r="A11545" t="n">
        <v>116984</v>
      </c>
      <c r="B11545" s="38" t="n">
        <v>51</v>
      </c>
      <c r="C11545" s="7" t="n">
        <v>4</v>
      </c>
      <c r="D11545" s="7" t="n">
        <v>0</v>
      </c>
      <c r="E11545" s="7" t="s">
        <v>545</v>
      </c>
    </row>
    <row r="11546" spans="1:23">
      <c r="A11546" t="s">
        <v>4</v>
      </c>
      <c r="B11546" s="4" t="s">
        <v>5</v>
      </c>
      <c r="C11546" s="4" t="s">
        <v>11</v>
      </c>
    </row>
    <row r="11547" spans="1:23">
      <c r="A11547" t="n">
        <v>116998</v>
      </c>
      <c r="B11547" s="24" t="n">
        <v>16</v>
      </c>
      <c r="C11547" s="7" t="n">
        <v>0</v>
      </c>
    </row>
    <row r="11548" spans="1:23">
      <c r="A11548" t="s">
        <v>4</v>
      </c>
      <c r="B11548" s="4" t="s">
        <v>5</v>
      </c>
      <c r="C11548" s="4" t="s">
        <v>11</v>
      </c>
      <c r="D11548" s="4" t="s">
        <v>7</v>
      </c>
      <c r="E11548" s="4" t="s">
        <v>14</v>
      </c>
      <c r="F11548" s="4" t="s">
        <v>79</v>
      </c>
      <c r="G11548" s="4" t="s">
        <v>7</v>
      </c>
      <c r="H11548" s="4" t="s">
        <v>7</v>
      </c>
      <c r="I11548" s="4" t="s">
        <v>7</v>
      </c>
      <c r="J11548" s="4" t="s">
        <v>14</v>
      </c>
      <c r="K11548" s="4" t="s">
        <v>79</v>
      </c>
      <c r="L11548" s="4" t="s">
        <v>7</v>
      </c>
      <c r="M11548" s="4" t="s">
        <v>7</v>
      </c>
      <c r="N11548" s="4" t="s">
        <v>7</v>
      </c>
      <c r="O11548" s="4" t="s">
        <v>14</v>
      </c>
      <c r="P11548" s="4" t="s">
        <v>79</v>
      </c>
      <c r="Q11548" s="4" t="s">
        <v>7</v>
      </c>
      <c r="R11548" s="4" t="s">
        <v>7</v>
      </c>
      <c r="S11548" s="4" t="s">
        <v>7</v>
      </c>
      <c r="T11548" s="4" t="s">
        <v>14</v>
      </c>
      <c r="U11548" s="4" t="s">
        <v>79</v>
      </c>
      <c r="V11548" s="4" t="s">
        <v>7</v>
      </c>
      <c r="W11548" s="4" t="s">
        <v>7</v>
      </c>
    </row>
    <row r="11549" spans="1:23">
      <c r="A11549" t="n">
        <v>117001</v>
      </c>
      <c r="B11549" s="39" t="n">
        <v>26</v>
      </c>
      <c r="C11549" s="7" t="n">
        <v>0</v>
      </c>
      <c r="D11549" s="7" t="n">
        <v>17</v>
      </c>
      <c r="E11549" s="7" t="n">
        <v>60669</v>
      </c>
      <c r="F11549" s="7" t="s">
        <v>909</v>
      </c>
      <c r="G11549" s="7" t="n">
        <v>2</v>
      </c>
      <c r="H11549" s="7" t="n">
        <v>3</v>
      </c>
      <c r="I11549" s="7" t="n">
        <v>17</v>
      </c>
      <c r="J11549" s="7" t="n">
        <v>60306</v>
      </c>
      <c r="K11549" s="7" t="s">
        <v>470</v>
      </c>
      <c r="L11549" s="7" t="n">
        <v>2</v>
      </c>
      <c r="M11549" s="7" t="n">
        <v>3</v>
      </c>
      <c r="N11549" s="7" t="n">
        <v>17</v>
      </c>
      <c r="O11549" s="7" t="n">
        <v>60307</v>
      </c>
      <c r="P11549" s="7" t="s">
        <v>471</v>
      </c>
      <c r="Q11549" s="7" t="n">
        <v>2</v>
      </c>
      <c r="R11549" s="7" t="n">
        <v>3</v>
      </c>
      <c r="S11549" s="7" t="n">
        <v>17</v>
      </c>
      <c r="T11549" s="7" t="n">
        <v>60572</v>
      </c>
      <c r="U11549" s="7" t="s">
        <v>793</v>
      </c>
      <c r="V11549" s="7" t="n">
        <v>2</v>
      </c>
      <c r="W11549" s="7" t="n">
        <v>0</v>
      </c>
    </row>
    <row r="11550" spans="1:23">
      <c r="A11550" t="s">
        <v>4</v>
      </c>
      <c r="B11550" s="4" t="s">
        <v>5</v>
      </c>
    </row>
    <row r="11551" spans="1:23">
      <c r="A11551" t="n">
        <v>117326</v>
      </c>
      <c r="B11551" s="40" t="n">
        <v>28</v>
      </c>
    </row>
    <row r="11552" spans="1:23">
      <c r="A11552" t="s">
        <v>4</v>
      </c>
      <c r="B11552" s="4" t="s">
        <v>5</v>
      </c>
      <c r="C11552" s="4" t="s">
        <v>7</v>
      </c>
      <c r="D11552" s="4" t="s">
        <v>11</v>
      </c>
      <c r="E11552" s="4" t="s">
        <v>11</v>
      </c>
      <c r="F11552" s="4" t="s">
        <v>7</v>
      </c>
    </row>
    <row r="11553" spans="1:23">
      <c r="A11553" t="n">
        <v>117327</v>
      </c>
      <c r="B11553" s="43" t="n">
        <v>25</v>
      </c>
      <c r="C11553" s="7" t="n">
        <v>1</v>
      </c>
      <c r="D11553" s="7" t="n">
        <v>65535</v>
      </c>
      <c r="E11553" s="7" t="n">
        <v>65535</v>
      </c>
      <c r="F11553" s="7" t="n">
        <v>0</v>
      </c>
    </row>
    <row r="11554" spans="1:23">
      <c r="A11554" t="s">
        <v>4</v>
      </c>
      <c r="B11554" s="4" t="s">
        <v>5</v>
      </c>
      <c r="C11554" s="4" t="s">
        <v>7</v>
      </c>
      <c r="D11554" s="4" t="s">
        <v>11</v>
      </c>
      <c r="E11554" s="4" t="s">
        <v>8</v>
      </c>
    </row>
    <row r="11555" spans="1:23">
      <c r="A11555" t="n">
        <v>117334</v>
      </c>
      <c r="B11555" s="38" t="n">
        <v>51</v>
      </c>
      <c r="C11555" s="7" t="n">
        <v>4</v>
      </c>
      <c r="D11555" s="7" t="n">
        <v>11</v>
      </c>
      <c r="E11555" s="7" t="s">
        <v>910</v>
      </c>
    </row>
    <row r="11556" spans="1:23">
      <c r="A11556" t="s">
        <v>4</v>
      </c>
      <c r="B11556" s="4" t="s">
        <v>5</v>
      </c>
      <c r="C11556" s="4" t="s">
        <v>11</v>
      </c>
    </row>
    <row r="11557" spans="1:23">
      <c r="A11557" t="n">
        <v>117354</v>
      </c>
      <c r="B11557" s="24" t="n">
        <v>16</v>
      </c>
      <c r="C11557" s="7" t="n">
        <v>0</v>
      </c>
    </row>
    <row r="11558" spans="1:23">
      <c r="A11558" t="s">
        <v>4</v>
      </c>
      <c r="B11558" s="4" t="s">
        <v>5</v>
      </c>
      <c r="C11558" s="4" t="s">
        <v>11</v>
      </c>
      <c r="D11558" s="4" t="s">
        <v>7</v>
      </c>
      <c r="E11558" s="4" t="s">
        <v>14</v>
      </c>
      <c r="F11558" s="4" t="s">
        <v>79</v>
      </c>
      <c r="G11558" s="4" t="s">
        <v>7</v>
      </c>
      <c r="H11558" s="4" t="s">
        <v>7</v>
      </c>
    </row>
    <row r="11559" spans="1:23">
      <c r="A11559" t="n">
        <v>117357</v>
      </c>
      <c r="B11559" s="39" t="n">
        <v>26</v>
      </c>
      <c r="C11559" s="7" t="n">
        <v>11</v>
      </c>
      <c r="D11559" s="7" t="n">
        <v>17</v>
      </c>
      <c r="E11559" s="7" t="n">
        <v>60670</v>
      </c>
      <c r="F11559" s="7" t="s">
        <v>911</v>
      </c>
      <c r="G11559" s="7" t="n">
        <v>2</v>
      </c>
      <c r="H11559" s="7" t="n">
        <v>0</v>
      </c>
    </row>
    <row r="11560" spans="1:23">
      <c r="A11560" t="s">
        <v>4</v>
      </c>
      <c r="B11560" s="4" t="s">
        <v>5</v>
      </c>
    </row>
    <row r="11561" spans="1:23">
      <c r="A11561" t="n">
        <v>117394</v>
      </c>
      <c r="B11561" s="40" t="n">
        <v>28</v>
      </c>
    </row>
    <row r="11562" spans="1:23">
      <c r="A11562" t="s">
        <v>4</v>
      </c>
      <c r="B11562" s="4" t="s">
        <v>5</v>
      </c>
      <c r="C11562" s="4" t="s">
        <v>11</v>
      </c>
      <c r="D11562" s="4" t="s">
        <v>7</v>
      </c>
    </row>
    <row r="11563" spans="1:23">
      <c r="A11563" t="n">
        <v>117395</v>
      </c>
      <c r="B11563" s="44" t="n">
        <v>89</v>
      </c>
      <c r="C11563" s="7" t="n">
        <v>65533</v>
      </c>
      <c r="D11563" s="7" t="n">
        <v>1</v>
      </c>
    </row>
    <row r="11564" spans="1:23">
      <c r="A11564" t="s">
        <v>4</v>
      </c>
      <c r="B11564" s="4" t="s">
        <v>5</v>
      </c>
      <c r="C11564" s="4" t="s">
        <v>7</v>
      </c>
      <c r="D11564" s="4" t="s">
        <v>11</v>
      </c>
      <c r="E11564" s="4" t="s">
        <v>13</v>
      </c>
    </row>
    <row r="11565" spans="1:23">
      <c r="A11565" t="n">
        <v>117399</v>
      </c>
      <c r="B11565" s="17" t="n">
        <v>58</v>
      </c>
      <c r="C11565" s="7" t="n">
        <v>101</v>
      </c>
      <c r="D11565" s="7" t="n">
        <v>1000</v>
      </c>
      <c r="E11565" s="7" t="n">
        <v>1</v>
      </c>
    </row>
    <row r="11566" spans="1:23">
      <c r="A11566" t="s">
        <v>4</v>
      </c>
      <c r="B11566" s="4" t="s">
        <v>5</v>
      </c>
      <c r="C11566" s="4" t="s">
        <v>7</v>
      </c>
      <c r="D11566" s="4" t="s">
        <v>11</v>
      </c>
    </row>
    <row r="11567" spans="1:23">
      <c r="A11567" t="n">
        <v>117407</v>
      </c>
      <c r="B11567" s="17" t="n">
        <v>58</v>
      </c>
      <c r="C11567" s="7" t="n">
        <v>254</v>
      </c>
      <c r="D11567" s="7" t="n">
        <v>0</v>
      </c>
    </row>
    <row r="11568" spans="1:23">
      <c r="A11568" t="s">
        <v>4</v>
      </c>
      <c r="B11568" s="4" t="s">
        <v>5</v>
      </c>
      <c r="C11568" s="4" t="s">
        <v>7</v>
      </c>
    </row>
    <row r="11569" spans="1:8">
      <c r="A11569" t="n">
        <v>117411</v>
      </c>
      <c r="B11569" s="31" t="n">
        <v>116</v>
      </c>
      <c r="C11569" s="7" t="n">
        <v>1</v>
      </c>
    </row>
    <row r="11570" spans="1:8">
      <c r="A11570" t="s">
        <v>4</v>
      </c>
      <c r="B11570" s="4" t="s">
        <v>5</v>
      </c>
      <c r="C11570" s="4" t="s">
        <v>7</v>
      </c>
      <c r="D11570" s="4" t="s">
        <v>7</v>
      </c>
      <c r="E11570" s="4" t="s">
        <v>13</v>
      </c>
      <c r="F11570" s="4" t="s">
        <v>13</v>
      </c>
      <c r="G11570" s="4" t="s">
        <v>13</v>
      </c>
      <c r="H11570" s="4" t="s">
        <v>11</v>
      </c>
    </row>
    <row r="11571" spans="1:8">
      <c r="A11571" t="n">
        <v>117413</v>
      </c>
      <c r="B11571" s="35" t="n">
        <v>45</v>
      </c>
      <c r="C11571" s="7" t="n">
        <v>2</v>
      </c>
      <c r="D11571" s="7" t="n">
        <v>3</v>
      </c>
      <c r="E11571" s="7" t="n">
        <v>-1.12999999523163</v>
      </c>
      <c r="F11571" s="7" t="n">
        <v>0.360000014305115</v>
      </c>
      <c r="G11571" s="7" t="n">
        <v>-11.4200000762939</v>
      </c>
      <c r="H11571" s="7" t="n">
        <v>0</v>
      </c>
    </row>
    <row r="11572" spans="1:8">
      <c r="A11572" t="s">
        <v>4</v>
      </c>
      <c r="B11572" s="4" t="s">
        <v>5</v>
      </c>
      <c r="C11572" s="4" t="s">
        <v>7</v>
      </c>
      <c r="D11572" s="4" t="s">
        <v>7</v>
      </c>
      <c r="E11572" s="4" t="s">
        <v>13</v>
      </c>
      <c r="F11572" s="4" t="s">
        <v>13</v>
      </c>
      <c r="G11572" s="4" t="s">
        <v>13</v>
      </c>
      <c r="H11572" s="4" t="s">
        <v>11</v>
      </c>
      <c r="I11572" s="4" t="s">
        <v>7</v>
      </c>
    </row>
    <row r="11573" spans="1:8">
      <c r="A11573" t="n">
        <v>117430</v>
      </c>
      <c r="B11573" s="35" t="n">
        <v>45</v>
      </c>
      <c r="C11573" s="7" t="n">
        <v>4</v>
      </c>
      <c r="D11573" s="7" t="n">
        <v>3</v>
      </c>
      <c r="E11573" s="7" t="n">
        <v>359.609985351563</v>
      </c>
      <c r="F11573" s="7" t="n">
        <v>81.6500015258789</v>
      </c>
      <c r="G11573" s="7" t="n">
        <v>0</v>
      </c>
      <c r="H11573" s="7" t="n">
        <v>0</v>
      </c>
      <c r="I11573" s="7" t="n">
        <v>0</v>
      </c>
    </row>
    <row r="11574" spans="1:8">
      <c r="A11574" t="s">
        <v>4</v>
      </c>
      <c r="B11574" s="4" t="s">
        <v>5</v>
      </c>
      <c r="C11574" s="4" t="s">
        <v>7</v>
      </c>
      <c r="D11574" s="4" t="s">
        <v>7</v>
      </c>
      <c r="E11574" s="4" t="s">
        <v>13</v>
      </c>
      <c r="F11574" s="4" t="s">
        <v>11</v>
      </c>
    </row>
    <row r="11575" spans="1:8">
      <c r="A11575" t="n">
        <v>117448</v>
      </c>
      <c r="B11575" s="35" t="n">
        <v>45</v>
      </c>
      <c r="C11575" s="7" t="n">
        <v>5</v>
      </c>
      <c r="D11575" s="7" t="n">
        <v>3</v>
      </c>
      <c r="E11575" s="7" t="n">
        <v>1.70000004768372</v>
      </c>
      <c r="F11575" s="7" t="n">
        <v>0</v>
      </c>
    </row>
    <row r="11576" spans="1:8">
      <c r="A11576" t="s">
        <v>4</v>
      </c>
      <c r="B11576" s="4" t="s">
        <v>5</v>
      </c>
      <c r="C11576" s="4" t="s">
        <v>7</v>
      </c>
      <c r="D11576" s="4" t="s">
        <v>7</v>
      </c>
      <c r="E11576" s="4" t="s">
        <v>13</v>
      </c>
      <c r="F11576" s="4" t="s">
        <v>11</v>
      </c>
    </row>
    <row r="11577" spans="1:8">
      <c r="A11577" t="n">
        <v>117457</v>
      </c>
      <c r="B11577" s="35" t="n">
        <v>45</v>
      </c>
      <c r="C11577" s="7" t="n">
        <v>11</v>
      </c>
      <c r="D11577" s="7" t="n">
        <v>3</v>
      </c>
      <c r="E11577" s="7" t="n">
        <v>28.7000007629395</v>
      </c>
      <c r="F11577" s="7" t="n">
        <v>0</v>
      </c>
    </row>
    <row r="11578" spans="1:8">
      <c r="A11578" t="s">
        <v>4</v>
      </c>
      <c r="B11578" s="4" t="s">
        <v>5</v>
      </c>
      <c r="C11578" s="4" t="s">
        <v>7</v>
      </c>
      <c r="D11578" s="4" t="s">
        <v>7</v>
      </c>
      <c r="E11578" s="4" t="s">
        <v>13</v>
      </c>
      <c r="F11578" s="4" t="s">
        <v>13</v>
      </c>
      <c r="G11578" s="4" t="s">
        <v>13</v>
      </c>
      <c r="H11578" s="4" t="s">
        <v>11</v>
      </c>
    </row>
    <row r="11579" spans="1:8">
      <c r="A11579" t="n">
        <v>117466</v>
      </c>
      <c r="B11579" s="35" t="n">
        <v>45</v>
      </c>
      <c r="C11579" s="7" t="n">
        <v>2</v>
      </c>
      <c r="D11579" s="7" t="n">
        <v>3</v>
      </c>
      <c r="E11579" s="7" t="n">
        <v>-1.3400000333786</v>
      </c>
      <c r="F11579" s="7" t="n">
        <v>1.53999996185303</v>
      </c>
      <c r="G11579" s="7" t="n">
        <v>-12.2299995422363</v>
      </c>
      <c r="H11579" s="7" t="n">
        <v>8000</v>
      </c>
    </row>
    <row r="11580" spans="1:8">
      <c r="A11580" t="s">
        <v>4</v>
      </c>
      <c r="B11580" s="4" t="s">
        <v>5</v>
      </c>
      <c r="C11580" s="4" t="s">
        <v>7</v>
      </c>
      <c r="D11580" s="4" t="s">
        <v>7</v>
      </c>
      <c r="E11580" s="4" t="s">
        <v>13</v>
      </c>
      <c r="F11580" s="4" t="s">
        <v>13</v>
      </c>
      <c r="G11580" s="4" t="s">
        <v>13</v>
      </c>
      <c r="H11580" s="4" t="s">
        <v>11</v>
      </c>
      <c r="I11580" s="4" t="s">
        <v>7</v>
      </c>
    </row>
    <row r="11581" spans="1:8">
      <c r="A11581" t="n">
        <v>117483</v>
      </c>
      <c r="B11581" s="35" t="n">
        <v>45</v>
      </c>
      <c r="C11581" s="7" t="n">
        <v>4</v>
      </c>
      <c r="D11581" s="7" t="n">
        <v>3</v>
      </c>
      <c r="E11581" s="7" t="n">
        <v>328.010009765625</v>
      </c>
      <c r="F11581" s="7" t="n">
        <v>17.1599998474121</v>
      </c>
      <c r="G11581" s="7" t="n">
        <v>0</v>
      </c>
      <c r="H11581" s="7" t="n">
        <v>8000</v>
      </c>
      <c r="I11581" s="7" t="n">
        <v>0</v>
      </c>
    </row>
    <row r="11582" spans="1:8">
      <c r="A11582" t="s">
        <v>4</v>
      </c>
      <c r="B11582" s="4" t="s">
        <v>5</v>
      </c>
      <c r="C11582" s="4" t="s">
        <v>11</v>
      </c>
    </row>
    <row r="11583" spans="1:8">
      <c r="A11583" t="n">
        <v>117501</v>
      </c>
      <c r="B11583" s="24" t="n">
        <v>16</v>
      </c>
      <c r="C11583" s="7" t="n">
        <v>6000</v>
      </c>
    </row>
    <row r="11584" spans="1:8">
      <c r="A11584" t="s">
        <v>4</v>
      </c>
      <c r="B11584" s="4" t="s">
        <v>5</v>
      </c>
      <c r="C11584" s="4" t="s">
        <v>7</v>
      </c>
      <c r="D11584" s="4" t="s">
        <v>11</v>
      </c>
      <c r="E11584" s="4" t="s">
        <v>7</v>
      </c>
    </row>
    <row r="11585" spans="1:9">
      <c r="A11585" t="n">
        <v>117504</v>
      </c>
      <c r="B11585" s="36" t="n">
        <v>49</v>
      </c>
      <c r="C11585" s="7" t="n">
        <v>1</v>
      </c>
      <c r="D11585" s="7" t="n">
        <v>4000</v>
      </c>
      <c r="E11585" s="7" t="n">
        <v>0</v>
      </c>
    </row>
    <row r="11586" spans="1:9">
      <c r="A11586" t="s">
        <v>4</v>
      </c>
      <c r="B11586" s="4" t="s">
        <v>5</v>
      </c>
      <c r="C11586" s="4" t="s">
        <v>7</v>
      </c>
      <c r="D11586" s="4" t="s">
        <v>11</v>
      </c>
      <c r="E11586" s="4" t="s">
        <v>11</v>
      </c>
    </row>
    <row r="11587" spans="1:9">
      <c r="A11587" t="n">
        <v>117509</v>
      </c>
      <c r="B11587" s="14" t="n">
        <v>50</v>
      </c>
      <c r="C11587" s="7" t="n">
        <v>1</v>
      </c>
      <c r="D11587" s="7" t="n">
        <v>8040</v>
      </c>
      <c r="E11587" s="7" t="n">
        <v>2000</v>
      </c>
    </row>
    <row r="11588" spans="1:9">
      <c r="A11588" t="s">
        <v>4</v>
      </c>
      <c r="B11588" s="4" t="s">
        <v>5</v>
      </c>
      <c r="C11588" s="4" t="s">
        <v>7</v>
      </c>
      <c r="D11588" s="4" t="s">
        <v>11</v>
      </c>
      <c r="E11588" s="4" t="s">
        <v>13</v>
      </c>
    </row>
    <row r="11589" spans="1:9">
      <c r="A11589" t="n">
        <v>117515</v>
      </c>
      <c r="B11589" s="17" t="n">
        <v>58</v>
      </c>
      <c r="C11589" s="7" t="n">
        <v>0</v>
      </c>
      <c r="D11589" s="7" t="n">
        <v>2000</v>
      </c>
      <c r="E11589" s="7" t="n">
        <v>1</v>
      </c>
    </row>
    <row r="11590" spans="1:9">
      <c r="A11590" t="s">
        <v>4</v>
      </c>
      <c r="B11590" s="4" t="s">
        <v>5</v>
      </c>
      <c r="C11590" s="4" t="s">
        <v>7</v>
      </c>
      <c r="D11590" s="4" t="s">
        <v>11</v>
      </c>
    </row>
    <row r="11591" spans="1:9">
      <c r="A11591" t="n">
        <v>117523</v>
      </c>
      <c r="B11591" s="17" t="n">
        <v>58</v>
      </c>
      <c r="C11591" s="7" t="n">
        <v>255</v>
      </c>
      <c r="D11591" s="7" t="n">
        <v>0</v>
      </c>
    </row>
    <row r="11592" spans="1:9">
      <c r="A11592" t="s">
        <v>4</v>
      </c>
      <c r="B11592" s="4" t="s">
        <v>5</v>
      </c>
      <c r="C11592" s="4" t="s">
        <v>7</v>
      </c>
      <c r="D11592" s="4" t="s">
        <v>7</v>
      </c>
    </row>
    <row r="11593" spans="1:9">
      <c r="A11593" t="n">
        <v>117527</v>
      </c>
      <c r="B11593" s="36" t="n">
        <v>49</v>
      </c>
      <c r="C11593" s="7" t="n">
        <v>2</v>
      </c>
      <c r="D11593" s="7" t="n">
        <v>0</v>
      </c>
    </row>
    <row r="11594" spans="1:9">
      <c r="A11594" t="s">
        <v>4</v>
      </c>
      <c r="B11594" s="4" t="s">
        <v>5</v>
      </c>
      <c r="C11594" s="4" t="s">
        <v>7</v>
      </c>
      <c r="D11594" s="4" t="s">
        <v>11</v>
      </c>
      <c r="E11594" s="4" t="s">
        <v>13</v>
      </c>
      <c r="F11594" s="4" t="s">
        <v>11</v>
      </c>
      <c r="G11594" s="4" t="s">
        <v>14</v>
      </c>
      <c r="H11594" s="4" t="s">
        <v>14</v>
      </c>
      <c r="I11594" s="4" t="s">
        <v>11</v>
      </c>
      <c r="J11594" s="4" t="s">
        <v>11</v>
      </c>
      <c r="K11594" s="4" t="s">
        <v>14</v>
      </c>
      <c r="L11594" s="4" t="s">
        <v>14</v>
      </c>
      <c r="M11594" s="4" t="s">
        <v>14</v>
      </c>
      <c r="N11594" s="4" t="s">
        <v>14</v>
      </c>
      <c r="O11594" s="4" t="s">
        <v>8</v>
      </c>
    </row>
    <row r="11595" spans="1:9">
      <c r="A11595" t="n">
        <v>117530</v>
      </c>
      <c r="B11595" s="14" t="n">
        <v>50</v>
      </c>
      <c r="C11595" s="7" t="n">
        <v>0</v>
      </c>
      <c r="D11595" s="7" t="n">
        <v>12101</v>
      </c>
      <c r="E11595" s="7" t="n">
        <v>1</v>
      </c>
      <c r="F11595" s="7" t="n">
        <v>0</v>
      </c>
      <c r="G11595" s="7" t="n">
        <v>0</v>
      </c>
      <c r="H11595" s="7" t="n">
        <v>0</v>
      </c>
      <c r="I11595" s="7" t="n">
        <v>0</v>
      </c>
      <c r="J11595" s="7" t="n">
        <v>65533</v>
      </c>
      <c r="K11595" s="7" t="n">
        <v>0</v>
      </c>
      <c r="L11595" s="7" t="n">
        <v>0</v>
      </c>
      <c r="M11595" s="7" t="n">
        <v>0</v>
      </c>
      <c r="N11595" s="7" t="n">
        <v>0</v>
      </c>
      <c r="O11595" s="7" t="s">
        <v>17</v>
      </c>
    </row>
    <row r="11596" spans="1:9">
      <c r="A11596" t="s">
        <v>4</v>
      </c>
      <c r="B11596" s="4" t="s">
        <v>5</v>
      </c>
      <c r="C11596" s="4" t="s">
        <v>7</v>
      </c>
      <c r="D11596" s="4" t="s">
        <v>11</v>
      </c>
      <c r="E11596" s="4" t="s">
        <v>11</v>
      </c>
      <c r="F11596" s="4" t="s">
        <v>11</v>
      </c>
      <c r="G11596" s="4" t="s">
        <v>11</v>
      </c>
      <c r="H11596" s="4" t="s">
        <v>7</v>
      </c>
    </row>
    <row r="11597" spans="1:9">
      <c r="A11597" t="n">
        <v>117569</v>
      </c>
      <c r="B11597" s="43" t="n">
        <v>25</v>
      </c>
      <c r="C11597" s="7" t="n">
        <v>5</v>
      </c>
      <c r="D11597" s="7" t="n">
        <v>65535</v>
      </c>
      <c r="E11597" s="7" t="n">
        <v>65535</v>
      </c>
      <c r="F11597" s="7" t="n">
        <v>65535</v>
      </c>
      <c r="G11597" s="7" t="n">
        <v>65535</v>
      </c>
      <c r="H11597" s="7" t="n">
        <v>0</v>
      </c>
    </row>
    <row r="11598" spans="1:9">
      <c r="A11598" t="s">
        <v>4</v>
      </c>
      <c r="B11598" s="4" t="s">
        <v>5</v>
      </c>
      <c r="C11598" s="4" t="s">
        <v>11</v>
      </c>
      <c r="D11598" s="4" t="s">
        <v>7</v>
      </c>
      <c r="E11598" s="4" t="s">
        <v>7</v>
      </c>
      <c r="F11598" s="4" t="s">
        <v>79</v>
      </c>
      <c r="G11598" s="4" t="s">
        <v>7</v>
      </c>
      <c r="H11598" s="4" t="s">
        <v>7</v>
      </c>
    </row>
    <row r="11599" spans="1:9">
      <c r="A11599" t="n">
        <v>117580</v>
      </c>
      <c r="B11599" s="58" t="n">
        <v>24</v>
      </c>
      <c r="C11599" s="7" t="n">
        <v>65533</v>
      </c>
      <c r="D11599" s="7" t="n">
        <v>11</v>
      </c>
      <c r="E11599" s="7" t="n">
        <v>6</v>
      </c>
      <c r="F11599" s="7" t="s">
        <v>912</v>
      </c>
      <c r="G11599" s="7" t="n">
        <v>2</v>
      </c>
      <c r="H11599" s="7" t="n">
        <v>0</v>
      </c>
    </row>
    <row r="11600" spans="1:9">
      <c r="A11600" t="s">
        <v>4</v>
      </c>
      <c r="B11600" s="4" t="s">
        <v>5</v>
      </c>
    </row>
    <row r="11601" spans="1:15">
      <c r="A11601" t="n">
        <v>117631</v>
      </c>
      <c r="B11601" s="40" t="n">
        <v>28</v>
      </c>
    </row>
    <row r="11602" spans="1:15">
      <c r="A11602" t="s">
        <v>4</v>
      </c>
      <c r="B11602" s="4" t="s">
        <v>5</v>
      </c>
      <c r="C11602" s="4" t="s">
        <v>7</v>
      </c>
    </row>
    <row r="11603" spans="1:15">
      <c r="A11603" t="n">
        <v>117632</v>
      </c>
      <c r="B11603" s="61" t="n">
        <v>27</v>
      </c>
      <c r="C11603" s="7" t="n">
        <v>0</v>
      </c>
    </row>
    <row r="11604" spans="1:15">
      <c r="A11604" t="s">
        <v>4</v>
      </c>
      <c r="B11604" s="4" t="s">
        <v>5</v>
      </c>
      <c r="C11604" s="4" t="s">
        <v>7</v>
      </c>
    </row>
    <row r="11605" spans="1:15">
      <c r="A11605" t="n">
        <v>117634</v>
      </c>
      <c r="B11605" s="61" t="n">
        <v>27</v>
      </c>
      <c r="C11605" s="7" t="n">
        <v>1</v>
      </c>
    </row>
    <row r="11606" spans="1:15">
      <c r="A11606" t="s">
        <v>4</v>
      </c>
      <c r="B11606" s="4" t="s">
        <v>5</v>
      </c>
      <c r="C11606" s="4" t="s">
        <v>7</v>
      </c>
      <c r="D11606" s="4" t="s">
        <v>11</v>
      </c>
      <c r="E11606" s="4" t="s">
        <v>11</v>
      </c>
      <c r="F11606" s="4" t="s">
        <v>11</v>
      </c>
      <c r="G11606" s="4" t="s">
        <v>11</v>
      </c>
      <c r="H11606" s="4" t="s">
        <v>7</v>
      </c>
    </row>
    <row r="11607" spans="1:15">
      <c r="A11607" t="n">
        <v>117636</v>
      </c>
      <c r="B11607" s="43" t="n">
        <v>25</v>
      </c>
      <c r="C11607" s="7" t="n">
        <v>5</v>
      </c>
      <c r="D11607" s="7" t="n">
        <v>65535</v>
      </c>
      <c r="E11607" s="7" t="n">
        <v>65535</v>
      </c>
      <c r="F11607" s="7" t="n">
        <v>65535</v>
      </c>
      <c r="G11607" s="7" t="n">
        <v>65535</v>
      </c>
      <c r="H11607" s="7" t="n">
        <v>0</v>
      </c>
    </row>
    <row r="11608" spans="1:15">
      <c r="A11608" t="s">
        <v>4</v>
      </c>
      <c r="B11608" s="4" t="s">
        <v>5</v>
      </c>
      <c r="C11608" s="4" t="s">
        <v>11</v>
      </c>
    </row>
    <row r="11609" spans="1:15">
      <c r="A11609" t="n">
        <v>117647</v>
      </c>
      <c r="B11609" s="24" t="n">
        <v>16</v>
      </c>
      <c r="C11609" s="7" t="n">
        <v>300</v>
      </c>
    </row>
    <row r="11610" spans="1:15">
      <c r="A11610" t="s">
        <v>4</v>
      </c>
      <c r="B11610" s="4" t="s">
        <v>5</v>
      </c>
      <c r="C11610" s="4" t="s">
        <v>7</v>
      </c>
      <c r="D11610" s="4" t="s">
        <v>11</v>
      </c>
      <c r="E11610" s="4" t="s">
        <v>11</v>
      </c>
      <c r="F11610" s="4" t="s">
        <v>11</v>
      </c>
      <c r="G11610" s="4" t="s">
        <v>14</v>
      </c>
    </row>
    <row r="11611" spans="1:15">
      <c r="A11611" t="n">
        <v>117650</v>
      </c>
      <c r="B11611" s="57" t="n">
        <v>95</v>
      </c>
      <c r="C11611" s="7" t="n">
        <v>6</v>
      </c>
      <c r="D11611" s="7" t="n">
        <v>0</v>
      </c>
      <c r="E11611" s="7" t="n">
        <v>11</v>
      </c>
      <c r="F11611" s="7" t="n">
        <v>600</v>
      </c>
      <c r="G11611" s="7" t="n">
        <v>0</v>
      </c>
    </row>
    <row r="11612" spans="1:15">
      <c r="A11612" t="s">
        <v>4</v>
      </c>
      <c r="B11612" s="4" t="s">
        <v>5</v>
      </c>
      <c r="C11612" s="4" t="s">
        <v>7</v>
      </c>
      <c r="D11612" s="4" t="s">
        <v>11</v>
      </c>
    </row>
    <row r="11613" spans="1:15">
      <c r="A11613" t="n">
        <v>117662</v>
      </c>
      <c r="B11613" s="57" t="n">
        <v>95</v>
      </c>
      <c r="C11613" s="7" t="n">
        <v>7</v>
      </c>
      <c r="D11613" s="7" t="n">
        <v>0</v>
      </c>
    </row>
    <row r="11614" spans="1:15">
      <c r="A11614" t="s">
        <v>4</v>
      </c>
      <c r="B11614" s="4" t="s">
        <v>5</v>
      </c>
      <c r="C11614" s="4" t="s">
        <v>7</v>
      </c>
      <c r="D11614" s="4" t="s">
        <v>11</v>
      </c>
    </row>
    <row r="11615" spans="1:15">
      <c r="A11615" t="n">
        <v>117666</v>
      </c>
      <c r="B11615" s="57" t="n">
        <v>95</v>
      </c>
      <c r="C11615" s="7" t="n">
        <v>9</v>
      </c>
      <c r="D11615" s="7" t="n">
        <v>0</v>
      </c>
    </row>
    <row r="11616" spans="1:15">
      <c r="A11616" t="s">
        <v>4</v>
      </c>
      <c r="B11616" s="4" t="s">
        <v>5</v>
      </c>
      <c r="C11616" s="4" t="s">
        <v>7</v>
      </c>
      <c r="D11616" s="4" t="s">
        <v>11</v>
      </c>
    </row>
    <row r="11617" spans="1:8">
      <c r="A11617" t="n">
        <v>117670</v>
      </c>
      <c r="B11617" s="57" t="n">
        <v>95</v>
      </c>
      <c r="C11617" s="7" t="n">
        <v>8</v>
      </c>
      <c r="D11617" s="7" t="n">
        <v>0</v>
      </c>
    </row>
    <row r="11618" spans="1:8">
      <c r="A11618" t="s">
        <v>4</v>
      </c>
      <c r="B11618" s="4" t="s">
        <v>5</v>
      </c>
      <c r="C11618" s="4" t="s">
        <v>11</v>
      </c>
    </row>
    <row r="11619" spans="1:8">
      <c r="A11619" t="n">
        <v>117674</v>
      </c>
      <c r="B11619" s="24" t="n">
        <v>16</v>
      </c>
      <c r="C11619" s="7" t="n">
        <v>500</v>
      </c>
    </row>
    <row r="11620" spans="1:8">
      <c r="A11620" t="s">
        <v>4</v>
      </c>
      <c r="B11620" s="4" t="s">
        <v>5</v>
      </c>
      <c r="C11620" s="4" t="s">
        <v>11</v>
      </c>
    </row>
    <row r="11621" spans="1:8">
      <c r="A11621" t="n">
        <v>117677</v>
      </c>
      <c r="B11621" s="24" t="n">
        <v>16</v>
      </c>
      <c r="C11621" s="7" t="n">
        <v>300</v>
      </c>
    </row>
    <row r="11622" spans="1:8">
      <c r="A11622" t="s">
        <v>4</v>
      </c>
      <c r="B11622" s="4" t="s">
        <v>5</v>
      </c>
      <c r="C11622" s="4" t="s">
        <v>7</v>
      </c>
      <c r="D11622" s="4" t="s">
        <v>7</v>
      </c>
      <c r="E11622" s="4" t="s">
        <v>7</v>
      </c>
      <c r="F11622" s="4" t="s">
        <v>13</v>
      </c>
      <c r="G11622" s="4" t="s">
        <v>13</v>
      </c>
      <c r="H11622" s="4" t="s">
        <v>13</v>
      </c>
      <c r="I11622" s="4" t="s">
        <v>13</v>
      </c>
      <c r="J11622" s="4" t="s">
        <v>13</v>
      </c>
    </row>
    <row r="11623" spans="1:8">
      <c r="A11623" t="n">
        <v>117680</v>
      </c>
      <c r="B11623" s="26" t="n">
        <v>76</v>
      </c>
      <c r="C11623" s="7" t="n">
        <v>0</v>
      </c>
      <c r="D11623" s="7" t="n">
        <v>3</v>
      </c>
      <c r="E11623" s="7" t="n">
        <v>0</v>
      </c>
      <c r="F11623" s="7" t="n">
        <v>1</v>
      </c>
      <c r="G11623" s="7" t="n">
        <v>1</v>
      </c>
      <c r="H11623" s="7" t="n">
        <v>1</v>
      </c>
      <c r="I11623" s="7" t="n">
        <v>1</v>
      </c>
      <c r="J11623" s="7" t="n">
        <v>1000</v>
      </c>
    </row>
    <row r="11624" spans="1:8">
      <c r="A11624" t="s">
        <v>4</v>
      </c>
      <c r="B11624" s="4" t="s">
        <v>5</v>
      </c>
      <c r="C11624" s="4" t="s">
        <v>7</v>
      </c>
      <c r="D11624" s="4" t="s">
        <v>7</v>
      </c>
    </row>
    <row r="11625" spans="1:8">
      <c r="A11625" t="n">
        <v>117704</v>
      </c>
      <c r="B11625" s="42" t="n">
        <v>77</v>
      </c>
      <c r="C11625" s="7" t="n">
        <v>0</v>
      </c>
      <c r="D11625" s="7" t="n">
        <v>3</v>
      </c>
    </row>
    <row r="11626" spans="1:8">
      <c r="A11626" t="s">
        <v>4</v>
      </c>
      <c r="B11626" s="4" t="s">
        <v>5</v>
      </c>
      <c r="C11626" s="4" t="s">
        <v>11</v>
      </c>
    </row>
    <row r="11627" spans="1:8">
      <c r="A11627" t="n">
        <v>117707</v>
      </c>
      <c r="B11627" s="24" t="n">
        <v>16</v>
      </c>
      <c r="C11627" s="7" t="n">
        <v>2500</v>
      </c>
    </row>
    <row r="11628" spans="1:8">
      <c r="A11628" t="s">
        <v>4</v>
      </c>
      <c r="B11628" s="4" t="s">
        <v>5</v>
      </c>
      <c r="C11628" s="4" t="s">
        <v>7</v>
      </c>
      <c r="D11628" s="4" t="s">
        <v>7</v>
      </c>
      <c r="E11628" s="4" t="s">
        <v>7</v>
      </c>
      <c r="F11628" s="4" t="s">
        <v>13</v>
      </c>
      <c r="G11628" s="4" t="s">
        <v>13</v>
      </c>
      <c r="H11628" s="4" t="s">
        <v>13</v>
      </c>
      <c r="I11628" s="4" t="s">
        <v>13</v>
      </c>
      <c r="J11628" s="4" t="s">
        <v>13</v>
      </c>
    </row>
    <row r="11629" spans="1:8">
      <c r="A11629" t="n">
        <v>117710</v>
      </c>
      <c r="B11629" s="26" t="n">
        <v>76</v>
      </c>
      <c r="C11629" s="7" t="n">
        <v>0</v>
      </c>
      <c r="D11629" s="7" t="n">
        <v>3</v>
      </c>
      <c r="E11629" s="7" t="n">
        <v>0</v>
      </c>
      <c r="F11629" s="7" t="n">
        <v>1</v>
      </c>
      <c r="G11629" s="7" t="n">
        <v>1</v>
      </c>
      <c r="H11629" s="7" t="n">
        <v>1</v>
      </c>
      <c r="I11629" s="7" t="n">
        <v>0</v>
      </c>
      <c r="J11629" s="7" t="n">
        <v>1000</v>
      </c>
    </row>
    <row r="11630" spans="1:8">
      <c r="A11630" t="s">
        <v>4</v>
      </c>
      <c r="B11630" s="4" t="s">
        <v>5</v>
      </c>
      <c r="C11630" s="4" t="s">
        <v>7</v>
      </c>
      <c r="D11630" s="4" t="s">
        <v>7</v>
      </c>
    </row>
    <row r="11631" spans="1:8">
      <c r="A11631" t="n">
        <v>117734</v>
      </c>
      <c r="B11631" s="42" t="n">
        <v>77</v>
      </c>
      <c r="C11631" s="7" t="n">
        <v>0</v>
      </c>
      <c r="D11631" s="7" t="n">
        <v>3</v>
      </c>
    </row>
    <row r="11632" spans="1:8">
      <c r="A11632" t="s">
        <v>4</v>
      </c>
      <c r="B11632" s="4" t="s">
        <v>5</v>
      </c>
      <c r="C11632" s="4" t="s">
        <v>7</v>
      </c>
    </row>
    <row r="11633" spans="1:10">
      <c r="A11633" t="n">
        <v>117737</v>
      </c>
      <c r="B11633" s="56" t="n">
        <v>78</v>
      </c>
      <c r="C11633" s="7" t="n">
        <v>255</v>
      </c>
    </row>
    <row r="11634" spans="1:10">
      <c r="A11634" t="s">
        <v>4</v>
      </c>
      <c r="B11634" s="4" t="s">
        <v>5</v>
      </c>
      <c r="C11634" s="4" t="s">
        <v>11</v>
      </c>
    </row>
    <row r="11635" spans="1:10">
      <c r="A11635" t="n">
        <v>117739</v>
      </c>
      <c r="B11635" s="62" t="n">
        <v>12</v>
      </c>
      <c r="C11635" s="7" t="n">
        <v>6767</v>
      </c>
    </row>
    <row r="11636" spans="1:10">
      <c r="A11636" t="s">
        <v>4</v>
      </c>
      <c r="B11636" s="4" t="s">
        <v>5</v>
      </c>
      <c r="C11636" s="4" t="s">
        <v>7</v>
      </c>
      <c r="D11636" s="4" t="s">
        <v>11</v>
      </c>
      <c r="E11636" s="4" t="s">
        <v>7</v>
      </c>
    </row>
    <row r="11637" spans="1:10">
      <c r="A11637" t="n">
        <v>117742</v>
      </c>
      <c r="B11637" s="30" t="n">
        <v>36</v>
      </c>
      <c r="C11637" s="7" t="n">
        <v>9</v>
      </c>
      <c r="D11637" s="7" t="n">
        <v>0</v>
      </c>
      <c r="E11637" s="7" t="n">
        <v>0</v>
      </c>
    </row>
    <row r="11638" spans="1:10">
      <c r="A11638" t="s">
        <v>4</v>
      </c>
      <c r="B11638" s="4" t="s">
        <v>5</v>
      </c>
      <c r="C11638" s="4" t="s">
        <v>7</v>
      </c>
      <c r="D11638" s="4" t="s">
        <v>11</v>
      </c>
      <c r="E11638" s="4" t="s">
        <v>7</v>
      </c>
    </row>
    <row r="11639" spans="1:10">
      <c r="A11639" t="n">
        <v>117747</v>
      </c>
      <c r="B11639" s="30" t="n">
        <v>36</v>
      </c>
      <c r="C11639" s="7" t="n">
        <v>9</v>
      </c>
      <c r="D11639" s="7" t="n">
        <v>11</v>
      </c>
      <c r="E11639" s="7" t="n">
        <v>0</v>
      </c>
    </row>
    <row r="11640" spans="1:10">
      <c r="A11640" t="s">
        <v>4</v>
      </c>
      <c r="B11640" s="4" t="s">
        <v>5</v>
      </c>
      <c r="C11640" s="4" t="s">
        <v>14</v>
      </c>
    </row>
    <row r="11641" spans="1:10">
      <c r="A11641" t="n">
        <v>117752</v>
      </c>
      <c r="B11641" s="37" t="n">
        <v>15</v>
      </c>
      <c r="C11641" s="7" t="n">
        <v>1024</v>
      </c>
    </row>
    <row r="11642" spans="1:10">
      <c r="A11642" t="s">
        <v>4</v>
      </c>
      <c r="B11642" s="4" t="s">
        <v>5</v>
      </c>
      <c r="C11642" s="4" t="s">
        <v>7</v>
      </c>
      <c r="D11642" s="4" t="s">
        <v>11</v>
      </c>
    </row>
    <row r="11643" spans="1:10">
      <c r="A11643" t="n">
        <v>117757</v>
      </c>
      <c r="B11643" s="8" t="n">
        <v>162</v>
      </c>
      <c r="C11643" s="7" t="n">
        <v>1</v>
      </c>
      <c r="D11643" s="7" t="n">
        <v>0</v>
      </c>
    </row>
    <row r="11644" spans="1:10">
      <c r="A11644" t="s">
        <v>4</v>
      </c>
      <c r="B11644" s="4" t="s">
        <v>5</v>
      </c>
    </row>
    <row r="11645" spans="1:10">
      <c r="A11645" t="n">
        <v>117761</v>
      </c>
      <c r="B11645" s="5" t="n">
        <v>1</v>
      </c>
    </row>
    <row r="11646" spans="1:10" s="3" customFormat="1" customHeight="0">
      <c r="A11646" s="3" t="s">
        <v>2</v>
      </c>
      <c r="B11646" s="3" t="s">
        <v>913</v>
      </c>
    </row>
    <row r="11647" spans="1:10">
      <c r="A11647" t="s">
        <v>4</v>
      </c>
      <c r="B11647" s="4" t="s">
        <v>5</v>
      </c>
      <c r="C11647" s="4" t="s">
        <v>7</v>
      </c>
      <c r="D11647" s="4" t="s">
        <v>7</v>
      </c>
      <c r="E11647" s="4" t="s">
        <v>7</v>
      </c>
      <c r="F11647" s="4" t="s">
        <v>7</v>
      </c>
    </row>
    <row r="11648" spans="1:10">
      <c r="A11648" t="n">
        <v>117764</v>
      </c>
      <c r="B11648" s="9" t="n">
        <v>14</v>
      </c>
      <c r="C11648" s="7" t="n">
        <v>2</v>
      </c>
      <c r="D11648" s="7" t="n">
        <v>0</v>
      </c>
      <c r="E11648" s="7" t="n">
        <v>0</v>
      </c>
      <c r="F11648" s="7" t="n">
        <v>0</v>
      </c>
    </row>
    <row r="11649" spans="1:6">
      <c r="A11649" t="s">
        <v>4</v>
      </c>
      <c r="B11649" s="4" t="s">
        <v>5</v>
      </c>
      <c r="C11649" s="4" t="s">
        <v>7</v>
      </c>
      <c r="D11649" s="16" t="s">
        <v>21</v>
      </c>
      <c r="E11649" s="4" t="s">
        <v>5</v>
      </c>
      <c r="F11649" s="4" t="s">
        <v>7</v>
      </c>
      <c r="G11649" s="4" t="s">
        <v>11</v>
      </c>
      <c r="H11649" s="16" t="s">
        <v>22</v>
      </c>
      <c r="I11649" s="4" t="s">
        <v>7</v>
      </c>
      <c r="J11649" s="4" t="s">
        <v>14</v>
      </c>
      <c r="K11649" s="4" t="s">
        <v>7</v>
      </c>
      <c r="L11649" s="4" t="s">
        <v>7</v>
      </c>
      <c r="M11649" s="16" t="s">
        <v>21</v>
      </c>
      <c r="N11649" s="4" t="s">
        <v>5</v>
      </c>
      <c r="O11649" s="4" t="s">
        <v>7</v>
      </c>
      <c r="P11649" s="4" t="s">
        <v>11</v>
      </c>
      <c r="Q11649" s="16" t="s">
        <v>22</v>
      </c>
      <c r="R11649" s="4" t="s">
        <v>7</v>
      </c>
      <c r="S11649" s="4" t="s">
        <v>14</v>
      </c>
      <c r="T11649" s="4" t="s">
        <v>7</v>
      </c>
      <c r="U11649" s="4" t="s">
        <v>7</v>
      </c>
      <c r="V11649" s="4" t="s">
        <v>7</v>
      </c>
      <c r="W11649" s="4" t="s">
        <v>12</v>
      </c>
    </row>
    <row r="11650" spans="1:6">
      <c r="A11650" t="n">
        <v>117769</v>
      </c>
      <c r="B11650" s="11" t="n">
        <v>5</v>
      </c>
      <c r="C11650" s="7" t="n">
        <v>28</v>
      </c>
      <c r="D11650" s="16" t="s">
        <v>3</v>
      </c>
      <c r="E11650" s="8" t="n">
        <v>162</v>
      </c>
      <c r="F11650" s="7" t="n">
        <v>3</v>
      </c>
      <c r="G11650" s="7" t="n">
        <v>28750</v>
      </c>
      <c r="H11650" s="16" t="s">
        <v>3</v>
      </c>
      <c r="I11650" s="7" t="n">
        <v>0</v>
      </c>
      <c r="J11650" s="7" t="n">
        <v>1</v>
      </c>
      <c r="K11650" s="7" t="n">
        <v>2</v>
      </c>
      <c r="L11650" s="7" t="n">
        <v>28</v>
      </c>
      <c r="M11650" s="16" t="s">
        <v>3</v>
      </c>
      <c r="N11650" s="8" t="n">
        <v>162</v>
      </c>
      <c r="O11650" s="7" t="n">
        <v>3</v>
      </c>
      <c r="P11650" s="7" t="n">
        <v>28750</v>
      </c>
      <c r="Q11650" s="16" t="s">
        <v>3</v>
      </c>
      <c r="R11650" s="7" t="n">
        <v>0</v>
      </c>
      <c r="S11650" s="7" t="n">
        <v>2</v>
      </c>
      <c r="T11650" s="7" t="n">
        <v>2</v>
      </c>
      <c r="U11650" s="7" t="n">
        <v>11</v>
      </c>
      <c r="V11650" s="7" t="n">
        <v>1</v>
      </c>
      <c r="W11650" s="12" t="n">
        <f t="normal" ca="1">A11654</f>
        <v>0</v>
      </c>
    </row>
    <row r="11651" spans="1:6">
      <c r="A11651" t="s">
        <v>4</v>
      </c>
      <c r="B11651" s="4" t="s">
        <v>5</v>
      </c>
      <c r="C11651" s="4" t="s">
        <v>7</v>
      </c>
      <c r="D11651" s="4" t="s">
        <v>11</v>
      </c>
      <c r="E11651" s="4" t="s">
        <v>13</v>
      </c>
    </row>
    <row r="11652" spans="1:6">
      <c r="A11652" t="n">
        <v>117798</v>
      </c>
      <c r="B11652" s="17" t="n">
        <v>58</v>
      </c>
      <c r="C11652" s="7" t="n">
        <v>0</v>
      </c>
      <c r="D11652" s="7" t="n">
        <v>0</v>
      </c>
      <c r="E11652" s="7" t="n">
        <v>1</v>
      </c>
    </row>
    <row r="11653" spans="1:6">
      <c r="A11653" t="s">
        <v>4</v>
      </c>
      <c r="B11653" s="4" t="s">
        <v>5</v>
      </c>
      <c r="C11653" s="4" t="s">
        <v>7</v>
      </c>
      <c r="D11653" s="16" t="s">
        <v>21</v>
      </c>
      <c r="E11653" s="4" t="s">
        <v>5</v>
      </c>
      <c r="F11653" s="4" t="s">
        <v>7</v>
      </c>
      <c r="G11653" s="4" t="s">
        <v>11</v>
      </c>
      <c r="H11653" s="16" t="s">
        <v>22</v>
      </c>
      <c r="I11653" s="4" t="s">
        <v>7</v>
      </c>
      <c r="J11653" s="4" t="s">
        <v>14</v>
      </c>
      <c r="K11653" s="4" t="s">
        <v>7</v>
      </c>
      <c r="L11653" s="4" t="s">
        <v>7</v>
      </c>
      <c r="M11653" s="16" t="s">
        <v>21</v>
      </c>
      <c r="N11653" s="4" t="s">
        <v>5</v>
      </c>
      <c r="O11653" s="4" t="s">
        <v>7</v>
      </c>
      <c r="P11653" s="4" t="s">
        <v>11</v>
      </c>
      <c r="Q11653" s="16" t="s">
        <v>22</v>
      </c>
      <c r="R11653" s="4" t="s">
        <v>7</v>
      </c>
      <c r="S11653" s="4" t="s">
        <v>14</v>
      </c>
      <c r="T11653" s="4" t="s">
        <v>7</v>
      </c>
      <c r="U11653" s="4" t="s">
        <v>7</v>
      </c>
      <c r="V11653" s="4" t="s">
        <v>7</v>
      </c>
      <c r="W11653" s="4" t="s">
        <v>12</v>
      </c>
    </row>
    <row r="11654" spans="1:6">
      <c r="A11654" t="n">
        <v>117806</v>
      </c>
      <c r="B11654" s="11" t="n">
        <v>5</v>
      </c>
      <c r="C11654" s="7" t="n">
        <v>28</v>
      </c>
      <c r="D11654" s="16" t="s">
        <v>3</v>
      </c>
      <c r="E11654" s="8" t="n">
        <v>162</v>
      </c>
      <c r="F11654" s="7" t="n">
        <v>3</v>
      </c>
      <c r="G11654" s="7" t="n">
        <v>28750</v>
      </c>
      <c r="H11654" s="16" t="s">
        <v>3</v>
      </c>
      <c r="I11654" s="7" t="n">
        <v>0</v>
      </c>
      <c r="J11654" s="7" t="n">
        <v>1</v>
      </c>
      <c r="K11654" s="7" t="n">
        <v>3</v>
      </c>
      <c r="L11654" s="7" t="n">
        <v>28</v>
      </c>
      <c r="M11654" s="16" t="s">
        <v>3</v>
      </c>
      <c r="N11654" s="8" t="n">
        <v>162</v>
      </c>
      <c r="O11654" s="7" t="n">
        <v>3</v>
      </c>
      <c r="P11654" s="7" t="n">
        <v>28750</v>
      </c>
      <c r="Q11654" s="16" t="s">
        <v>3</v>
      </c>
      <c r="R11654" s="7" t="n">
        <v>0</v>
      </c>
      <c r="S11654" s="7" t="n">
        <v>2</v>
      </c>
      <c r="T11654" s="7" t="n">
        <v>3</v>
      </c>
      <c r="U11654" s="7" t="n">
        <v>9</v>
      </c>
      <c r="V11654" s="7" t="n">
        <v>1</v>
      </c>
      <c r="W11654" s="12" t="n">
        <f t="normal" ca="1">A11664</f>
        <v>0</v>
      </c>
    </row>
    <row r="11655" spans="1:6">
      <c r="A11655" t="s">
        <v>4</v>
      </c>
      <c r="B11655" s="4" t="s">
        <v>5</v>
      </c>
      <c r="C11655" s="4" t="s">
        <v>7</v>
      </c>
      <c r="D11655" s="16" t="s">
        <v>21</v>
      </c>
      <c r="E11655" s="4" t="s">
        <v>5</v>
      </c>
      <c r="F11655" s="4" t="s">
        <v>11</v>
      </c>
      <c r="G11655" s="4" t="s">
        <v>7</v>
      </c>
      <c r="H11655" s="4" t="s">
        <v>7</v>
      </c>
      <c r="I11655" s="4" t="s">
        <v>8</v>
      </c>
      <c r="J11655" s="16" t="s">
        <v>22</v>
      </c>
      <c r="K11655" s="4" t="s">
        <v>7</v>
      </c>
      <c r="L11655" s="4" t="s">
        <v>7</v>
      </c>
      <c r="M11655" s="16" t="s">
        <v>21</v>
      </c>
      <c r="N11655" s="4" t="s">
        <v>5</v>
      </c>
      <c r="O11655" s="4" t="s">
        <v>7</v>
      </c>
      <c r="P11655" s="16" t="s">
        <v>22</v>
      </c>
      <c r="Q11655" s="4" t="s">
        <v>7</v>
      </c>
      <c r="R11655" s="4" t="s">
        <v>14</v>
      </c>
      <c r="S11655" s="4" t="s">
        <v>7</v>
      </c>
      <c r="T11655" s="4" t="s">
        <v>7</v>
      </c>
      <c r="U11655" s="4" t="s">
        <v>7</v>
      </c>
      <c r="V11655" s="16" t="s">
        <v>21</v>
      </c>
      <c r="W11655" s="4" t="s">
        <v>5</v>
      </c>
      <c r="X11655" s="4" t="s">
        <v>7</v>
      </c>
      <c r="Y11655" s="16" t="s">
        <v>22</v>
      </c>
      <c r="Z11655" s="4" t="s">
        <v>7</v>
      </c>
      <c r="AA11655" s="4" t="s">
        <v>14</v>
      </c>
      <c r="AB11655" s="4" t="s">
        <v>7</v>
      </c>
      <c r="AC11655" s="4" t="s">
        <v>7</v>
      </c>
      <c r="AD11655" s="4" t="s">
        <v>7</v>
      </c>
      <c r="AE11655" s="4" t="s">
        <v>12</v>
      </c>
    </row>
    <row r="11656" spans="1:6">
      <c r="A11656" t="n">
        <v>117835</v>
      </c>
      <c r="B11656" s="11" t="n">
        <v>5</v>
      </c>
      <c r="C11656" s="7" t="n">
        <v>28</v>
      </c>
      <c r="D11656" s="16" t="s">
        <v>3</v>
      </c>
      <c r="E11656" s="18" t="n">
        <v>47</v>
      </c>
      <c r="F11656" s="7" t="n">
        <v>61456</v>
      </c>
      <c r="G11656" s="7" t="n">
        <v>2</v>
      </c>
      <c r="H11656" s="7" t="n">
        <v>0</v>
      </c>
      <c r="I11656" s="7" t="s">
        <v>23</v>
      </c>
      <c r="J11656" s="16" t="s">
        <v>3</v>
      </c>
      <c r="K11656" s="7" t="n">
        <v>8</v>
      </c>
      <c r="L11656" s="7" t="n">
        <v>28</v>
      </c>
      <c r="M11656" s="16" t="s">
        <v>3</v>
      </c>
      <c r="N11656" s="19" t="n">
        <v>74</v>
      </c>
      <c r="O11656" s="7" t="n">
        <v>65</v>
      </c>
      <c r="P11656" s="16" t="s">
        <v>3</v>
      </c>
      <c r="Q11656" s="7" t="n">
        <v>0</v>
      </c>
      <c r="R11656" s="7" t="n">
        <v>1</v>
      </c>
      <c r="S11656" s="7" t="n">
        <v>3</v>
      </c>
      <c r="T11656" s="7" t="n">
        <v>9</v>
      </c>
      <c r="U11656" s="7" t="n">
        <v>28</v>
      </c>
      <c r="V11656" s="16" t="s">
        <v>3</v>
      </c>
      <c r="W11656" s="19" t="n">
        <v>74</v>
      </c>
      <c r="X11656" s="7" t="n">
        <v>65</v>
      </c>
      <c r="Y11656" s="16" t="s">
        <v>3</v>
      </c>
      <c r="Z11656" s="7" t="n">
        <v>0</v>
      </c>
      <c r="AA11656" s="7" t="n">
        <v>2</v>
      </c>
      <c r="AB11656" s="7" t="n">
        <v>3</v>
      </c>
      <c r="AC11656" s="7" t="n">
        <v>9</v>
      </c>
      <c r="AD11656" s="7" t="n">
        <v>1</v>
      </c>
      <c r="AE11656" s="12" t="n">
        <f t="normal" ca="1">A11660</f>
        <v>0</v>
      </c>
    </row>
    <row r="11657" spans="1:6">
      <c r="A11657" t="s">
        <v>4</v>
      </c>
      <c r="B11657" s="4" t="s">
        <v>5</v>
      </c>
      <c r="C11657" s="4" t="s">
        <v>11</v>
      </c>
      <c r="D11657" s="4" t="s">
        <v>7</v>
      </c>
      <c r="E11657" s="4" t="s">
        <v>7</v>
      </c>
      <c r="F11657" s="4" t="s">
        <v>8</v>
      </c>
    </row>
    <row r="11658" spans="1:6">
      <c r="A11658" t="n">
        <v>117883</v>
      </c>
      <c r="B11658" s="18" t="n">
        <v>47</v>
      </c>
      <c r="C11658" s="7" t="n">
        <v>61456</v>
      </c>
      <c r="D11658" s="7" t="n">
        <v>0</v>
      </c>
      <c r="E11658" s="7" t="n">
        <v>0</v>
      </c>
      <c r="F11658" s="7" t="s">
        <v>24</v>
      </c>
    </row>
    <row r="11659" spans="1:6">
      <c r="A11659" t="s">
        <v>4</v>
      </c>
      <c r="B11659" s="4" t="s">
        <v>5</v>
      </c>
      <c r="C11659" s="4" t="s">
        <v>7</v>
      </c>
      <c r="D11659" s="4" t="s">
        <v>11</v>
      </c>
      <c r="E11659" s="4" t="s">
        <v>13</v>
      </c>
    </row>
    <row r="11660" spans="1:6">
      <c r="A11660" t="n">
        <v>117896</v>
      </c>
      <c r="B11660" s="17" t="n">
        <v>58</v>
      </c>
      <c r="C11660" s="7" t="n">
        <v>0</v>
      </c>
      <c r="D11660" s="7" t="n">
        <v>300</v>
      </c>
      <c r="E11660" s="7" t="n">
        <v>1</v>
      </c>
    </row>
    <row r="11661" spans="1:6">
      <c r="A11661" t="s">
        <v>4</v>
      </c>
      <c r="B11661" s="4" t="s">
        <v>5</v>
      </c>
      <c r="C11661" s="4" t="s">
        <v>7</v>
      </c>
      <c r="D11661" s="4" t="s">
        <v>11</v>
      </c>
    </row>
    <row r="11662" spans="1:6">
      <c r="A11662" t="n">
        <v>117904</v>
      </c>
      <c r="B11662" s="17" t="n">
        <v>58</v>
      </c>
      <c r="C11662" s="7" t="n">
        <v>255</v>
      </c>
      <c r="D11662" s="7" t="n">
        <v>0</v>
      </c>
    </row>
    <row r="11663" spans="1:6">
      <c r="A11663" t="s">
        <v>4</v>
      </c>
      <c r="B11663" s="4" t="s">
        <v>5</v>
      </c>
      <c r="C11663" s="4" t="s">
        <v>7</v>
      </c>
      <c r="D11663" s="4" t="s">
        <v>7</v>
      </c>
      <c r="E11663" s="4" t="s">
        <v>7</v>
      </c>
      <c r="F11663" s="4" t="s">
        <v>7</v>
      </c>
    </row>
    <row r="11664" spans="1:6">
      <c r="A11664" t="n">
        <v>117908</v>
      </c>
      <c r="B11664" s="9" t="n">
        <v>14</v>
      </c>
      <c r="C11664" s="7" t="n">
        <v>0</v>
      </c>
      <c r="D11664" s="7" t="n">
        <v>0</v>
      </c>
      <c r="E11664" s="7" t="n">
        <v>0</v>
      </c>
      <c r="F11664" s="7" t="n">
        <v>64</v>
      </c>
    </row>
    <row r="11665" spans="1:31">
      <c r="A11665" t="s">
        <v>4</v>
      </c>
      <c r="B11665" s="4" t="s">
        <v>5</v>
      </c>
      <c r="C11665" s="4" t="s">
        <v>7</v>
      </c>
      <c r="D11665" s="4" t="s">
        <v>11</v>
      </c>
    </row>
    <row r="11666" spans="1:31">
      <c r="A11666" t="n">
        <v>117913</v>
      </c>
      <c r="B11666" s="20" t="n">
        <v>22</v>
      </c>
      <c r="C11666" s="7" t="n">
        <v>0</v>
      </c>
      <c r="D11666" s="7" t="n">
        <v>28750</v>
      </c>
    </row>
    <row r="11667" spans="1:31">
      <c r="A11667" t="s">
        <v>4</v>
      </c>
      <c r="B11667" s="4" t="s">
        <v>5</v>
      </c>
      <c r="C11667" s="4" t="s">
        <v>7</v>
      </c>
      <c r="D11667" s="4" t="s">
        <v>11</v>
      </c>
    </row>
    <row r="11668" spans="1:31">
      <c r="A11668" t="n">
        <v>117917</v>
      </c>
      <c r="B11668" s="17" t="n">
        <v>58</v>
      </c>
      <c r="C11668" s="7" t="n">
        <v>5</v>
      </c>
      <c r="D11668" s="7" t="n">
        <v>300</v>
      </c>
    </row>
    <row r="11669" spans="1:31">
      <c r="A11669" t="s">
        <v>4</v>
      </c>
      <c r="B11669" s="4" t="s">
        <v>5</v>
      </c>
      <c r="C11669" s="4" t="s">
        <v>13</v>
      </c>
      <c r="D11669" s="4" t="s">
        <v>11</v>
      </c>
    </row>
    <row r="11670" spans="1:31">
      <c r="A11670" t="n">
        <v>117921</v>
      </c>
      <c r="B11670" s="21" t="n">
        <v>103</v>
      </c>
      <c r="C11670" s="7" t="n">
        <v>0</v>
      </c>
      <c r="D11670" s="7" t="n">
        <v>300</v>
      </c>
    </row>
    <row r="11671" spans="1:31">
      <c r="A11671" t="s">
        <v>4</v>
      </c>
      <c r="B11671" s="4" t="s">
        <v>5</v>
      </c>
      <c r="C11671" s="4" t="s">
        <v>7</v>
      </c>
    </row>
    <row r="11672" spans="1:31">
      <c r="A11672" t="n">
        <v>117928</v>
      </c>
      <c r="B11672" s="22" t="n">
        <v>64</v>
      </c>
      <c r="C11672" s="7" t="n">
        <v>7</v>
      </c>
    </row>
    <row r="11673" spans="1:31">
      <c r="A11673" t="s">
        <v>4</v>
      </c>
      <c r="B11673" s="4" t="s">
        <v>5</v>
      </c>
      <c r="C11673" s="4" t="s">
        <v>7</v>
      </c>
      <c r="D11673" s="4" t="s">
        <v>11</v>
      </c>
    </row>
    <row r="11674" spans="1:31">
      <c r="A11674" t="n">
        <v>117930</v>
      </c>
      <c r="B11674" s="23" t="n">
        <v>72</v>
      </c>
      <c r="C11674" s="7" t="n">
        <v>5</v>
      </c>
      <c r="D11674" s="7" t="n">
        <v>0</v>
      </c>
    </row>
    <row r="11675" spans="1:31">
      <c r="A11675" t="s">
        <v>4</v>
      </c>
      <c r="B11675" s="4" t="s">
        <v>5</v>
      </c>
      <c r="C11675" s="4" t="s">
        <v>7</v>
      </c>
      <c r="D11675" s="16" t="s">
        <v>21</v>
      </c>
      <c r="E11675" s="4" t="s">
        <v>5</v>
      </c>
      <c r="F11675" s="4" t="s">
        <v>7</v>
      </c>
      <c r="G11675" s="4" t="s">
        <v>11</v>
      </c>
      <c r="H11675" s="16" t="s">
        <v>22</v>
      </c>
      <c r="I11675" s="4" t="s">
        <v>7</v>
      </c>
      <c r="J11675" s="4" t="s">
        <v>14</v>
      </c>
      <c r="K11675" s="4" t="s">
        <v>7</v>
      </c>
      <c r="L11675" s="4" t="s">
        <v>7</v>
      </c>
      <c r="M11675" s="4" t="s">
        <v>12</v>
      </c>
    </row>
    <row r="11676" spans="1:31">
      <c r="A11676" t="n">
        <v>117934</v>
      </c>
      <c r="B11676" s="11" t="n">
        <v>5</v>
      </c>
      <c r="C11676" s="7" t="n">
        <v>28</v>
      </c>
      <c r="D11676" s="16" t="s">
        <v>3</v>
      </c>
      <c r="E11676" s="8" t="n">
        <v>162</v>
      </c>
      <c r="F11676" s="7" t="n">
        <v>4</v>
      </c>
      <c r="G11676" s="7" t="n">
        <v>28750</v>
      </c>
      <c r="H11676" s="16" t="s">
        <v>3</v>
      </c>
      <c r="I11676" s="7" t="n">
        <v>0</v>
      </c>
      <c r="J11676" s="7" t="n">
        <v>1</v>
      </c>
      <c r="K11676" s="7" t="n">
        <v>2</v>
      </c>
      <c r="L11676" s="7" t="n">
        <v>1</v>
      </c>
      <c r="M11676" s="12" t="n">
        <f t="normal" ca="1">A11682</f>
        <v>0</v>
      </c>
    </row>
    <row r="11677" spans="1:31">
      <c r="A11677" t="s">
        <v>4</v>
      </c>
      <c r="B11677" s="4" t="s">
        <v>5</v>
      </c>
      <c r="C11677" s="4" t="s">
        <v>7</v>
      </c>
      <c r="D11677" s="4" t="s">
        <v>8</v>
      </c>
    </row>
    <row r="11678" spans="1:31">
      <c r="A11678" t="n">
        <v>117951</v>
      </c>
      <c r="B11678" s="6" t="n">
        <v>2</v>
      </c>
      <c r="C11678" s="7" t="n">
        <v>10</v>
      </c>
      <c r="D11678" s="7" t="s">
        <v>25</v>
      </c>
    </row>
    <row r="11679" spans="1:31">
      <c r="A11679" t="s">
        <v>4</v>
      </c>
      <c r="B11679" s="4" t="s">
        <v>5</v>
      </c>
      <c r="C11679" s="4" t="s">
        <v>11</v>
      </c>
    </row>
    <row r="11680" spans="1:31">
      <c r="A11680" t="n">
        <v>117968</v>
      </c>
      <c r="B11680" s="24" t="n">
        <v>16</v>
      </c>
      <c r="C11680" s="7" t="n">
        <v>0</v>
      </c>
    </row>
    <row r="11681" spans="1:13">
      <c r="A11681" t="s">
        <v>4</v>
      </c>
      <c r="B11681" s="4" t="s">
        <v>5</v>
      </c>
      <c r="C11681" s="4" t="s">
        <v>7</v>
      </c>
      <c r="D11681" s="4" t="s">
        <v>11</v>
      </c>
      <c r="E11681" s="4" t="s">
        <v>7</v>
      </c>
      <c r="F11681" s="4" t="s">
        <v>12</v>
      </c>
    </row>
    <row r="11682" spans="1:13">
      <c r="A11682" t="n">
        <v>117971</v>
      </c>
      <c r="B11682" s="11" t="n">
        <v>5</v>
      </c>
      <c r="C11682" s="7" t="n">
        <v>30</v>
      </c>
      <c r="D11682" s="7" t="n">
        <v>6471</v>
      </c>
      <c r="E11682" s="7" t="n">
        <v>1</v>
      </c>
      <c r="F11682" s="12" t="n">
        <f t="normal" ca="1">A11684</f>
        <v>0</v>
      </c>
    </row>
    <row r="11683" spans="1:13">
      <c r="A11683" t="s">
        <v>4</v>
      </c>
      <c r="B11683" s="4" t="s">
        <v>5</v>
      </c>
      <c r="C11683" s="4" t="s">
        <v>11</v>
      </c>
      <c r="D11683" s="4" t="s">
        <v>8</v>
      </c>
      <c r="E11683" s="4" t="s">
        <v>8</v>
      </c>
      <c r="F11683" s="4" t="s">
        <v>8</v>
      </c>
      <c r="G11683" s="4" t="s">
        <v>7</v>
      </c>
      <c r="H11683" s="4" t="s">
        <v>14</v>
      </c>
      <c r="I11683" s="4" t="s">
        <v>13</v>
      </c>
      <c r="J11683" s="4" t="s">
        <v>13</v>
      </c>
      <c r="K11683" s="4" t="s">
        <v>13</v>
      </c>
      <c r="L11683" s="4" t="s">
        <v>13</v>
      </c>
      <c r="M11683" s="4" t="s">
        <v>13</v>
      </c>
      <c r="N11683" s="4" t="s">
        <v>13</v>
      </c>
      <c r="O11683" s="4" t="s">
        <v>13</v>
      </c>
      <c r="P11683" s="4" t="s">
        <v>8</v>
      </c>
      <c r="Q11683" s="4" t="s">
        <v>8</v>
      </c>
      <c r="R11683" s="4" t="s">
        <v>14</v>
      </c>
      <c r="S11683" s="4" t="s">
        <v>7</v>
      </c>
      <c r="T11683" s="4" t="s">
        <v>14</v>
      </c>
      <c r="U11683" s="4" t="s">
        <v>14</v>
      </c>
      <c r="V11683" s="4" t="s">
        <v>11</v>
      </c>
    </row>
    <row r="11684" spans="1:13">
      <c r="A11684" t="n">
        <v>117980</v>
      </c>
      <c r="B11684" s="28" t="n">
        <v>19</v>
      </c>
      <c r="C11684" s="7" t="n">
        <v>2</v>
      </c>
      <c r="D11684" s="7" t="s">
        <v>476</v>
      </c>
      <c r="E11684" s="7" t="s">
        <v>340</v>
      </c>
      <c r="F11684" s="7" t="s">
        <v>17</v>
      </c>
      <c r="G11684" s="7" t="n">
        <v>0</v>
      </c>
      <c r="H11684" s="7" t="n">
        <v>1</v>
      </c>
      <c r="I11684" s="7" t="n">
        <v>0</v>
      </c>
      <c r="J11684" s="7" t="n">
        <v>0</v>
      </c>
      <c r="K11684" s="7" t="n">
        <v>0</v>
      </c>
      <c r="L11684" s="7" t="n">
        <v>0</v>
      </c>
      <c r="M11684" s="7" t="n">
        <v>1</v>
      </c>
      <c r="N11684" s="7" t="n">
        <v>1.60000002384186</v>
      </c>
      <c r="O11684" s="7" t="n">
        <v>0.0900000035762787</v>
      </c>
      <c r="P11684" s="7" t="s">
        <v>17</v>
      </c>
      <c r="Q11684" s="7" t="s">
        <v>17</v>
      </c>
      <c r="R11684" s="7" t="n">
        <v>-1</v>
      </c>
      <c r="S11684" s="7" t="n">
        <v>0</v>
      </c>
      <c r="T11684" s="7" t="n">
        <v>0</v>
      </c>
      <c r="U11684" s="7" t="n">
        <v>0</v>
      </c>
      <c r="V11684" s="7" t="n">
        <v>0</v>
      </c>
    </row>
    <row r="11685" spans="1:13">
      <c r="A11685" t="s">
        <v>4</v>
      </c>
      <c r="B11685" s="4" t="s">
        <v>5</v>
      </c>
      <c r="C11685" s="4" t="s">
        <v>11</v>
      </c>
      <c r="D11685" s="4" t="s">
        <v>8</v>
      </c>
      <c r="E11685" s="4" t="s">
        <v>8</v>
      </c>
      <c r="F11685" s="4" t="s">
        <v>8</v>
      </c>
      <c r="G11685" s="4" t="s">
        <v>7</v>
      </c>
      <c r="H11685" s="4" t="s">
        <v>14</v>
      </c>
      <c r="I11685" s="4" t="s">
        <v>13</v>
      </c>
      <c r="J11685" s="4" t="s">
        <v>13</v>
      </c>
      <c r="K11685" s="4" t="s">
        <v>13</v>
      </c>
      <c r="L11685" s="4" t="s">
        <v>13</v>
      </c>
      <c r="M11685" s="4" t="s">
        <v>13</v>
      </c>
      <c r="N11685" s="4" t="s">
        <v>13</v>
      </c>
      <c r="O11685" s="4" t="s">
        <v>13</v>
      </c>
      <c r="P11685" s="4" t="s">
        <v>8</v>
      </c>
      <c r="Q11685" s="4" t="s">
        <v>8</v>
      </c>
      <c r="R11685" s="4" t="s">
        <v>14</v>
      </c>
      <c r="S11685" s="4" t="s">
        <v>7</v>
      </c>
      <c r="T11685" s="4" t="s">
        <v>14</v>
      </c>
      <c r="U11685" s="4" t="s">
        <v>14</v>
      </c>
      <c r="V11685" s="4" t="s">
        <v>11</v>
      </c>
    </row>
    <row r="11686" spans="1:13">
      <c r="A11686" t="n">
        <v>118054</v>
      </c>
      <c r="B11686" s="28" t="n">
        <v>19</v>
      </c>
      <c r="C11686" s="7" t="n">
        <v>4</v>
      </c>
      <c r="D11686" s="7" t="s">
        <v>561</v>
      </c>
      <c r="E11686" s="7" t="s">
        <v>342</v>
      </c>
      <c r="F11686" s="7" t="s">
        <v>17</v>
      </c>
      <c r="G11686" s="7" t="n">
        <v>0</v>
      </c>
      <c r="H11686" s="7" t="n">
        <v>1</v>
      </c>
      <c r="I11686" s="7" t="n">
        <v>0</v>
      </c>
      <c r="J11686" s="7" t="n">
        <v>0</v>
      </c>
      <c r="K11686" s="7" t="n">
        <v>0</v>
      </c>
      <c r="L11686" s="7" t="n">
        <v>0</v>
      </c>
      <c r="M11686" s="7" t="n">
        <v>1</v>
      </c>
      <c r="N11686" s="7" t="n">
        <v>1.60000002384186</v>
      </c>
      <c r="O11686" s="7" t="n">
        <v>0.0900000035762787</v>
      </c>
      <c r="P11686" s="7" t="s">
        <v>17</v>
      </c>
      <c r="Q11686" s="7" t="s">
        <v>17</v>
      </c>
      <c r="R11686" s="7" t="n">
        <v>-1</v>
      </c>
      <c r="S11686" s="7" t="n">
        <v>0</v>
      </c>
      <c r="T11686" s="7" t="n">
        <v>0</v>
      </c>
      <c r="U11686" s="7" t="n">
        <v>0</v>
      </c>
      <c r="V11686" s="7" t="n">
        <v>0</v>
      </c>
    </row>
    <row r="11687" spans="1:13">
      <c r="A11687" t="s">
        <v>4</v>
      </c>
      <c r="B11687" s="4" t="s">
        <v>5</v>
      </c>
      <c r="C11687" s="4" t="s">
        <v>11</v>
      </c>
      <c r="D11687" s="4" t="s">
        <v>8</v>
      </c>
      <c r="E11687" s="4" t="s">
        <v>8</v>
      </c>
      <c r="F11687" s="4" t="s">
        <v>8</v>
      </c>
      <c r="G11687" s="4" t="s">
        <v>7</v>
      </c>
      <c r="H11687" s="4" t="s">
        <v>14</v>
      </c>
      <c r="I11687" s="4" t="s">
        <v>13</v>
      </c>
      <c r="J11687" s="4" t="s">
        <v>13</v>
      </c>
      <c r="K11687" s="4" t="s">
        <v>13</v>
      </c>
      <c r="L11687" s="4" t="s">
        <v>13</v>
      </c>
      <c r="M11687" s="4" t="s">
        <v>13</v>
      </c>
      <c r="N11687" s="4" t="s">
        <v>13</v>
      </c>
      <c r="O11687" s="4" t="s">
        <v>13</v>
      </c>
      <c r="P11687" s="4" t="s">
        <v>8</v>
      </c>
      <c r="Q11687" s="4" t="s">
        <v>8</v>
      </c>
      <c r="R11687" s="4" t="s">
        <v>14</v>
      </c>
      <c r="S11687" s="4" t="s">
        <v>7</v>
      </c>
      <c r="T11687" s="4" t="s">
        <v>14</v>
      </c>
      <c r="U11687" s="4" t="s">
        <v>14</v>
      </c>
      <c r="V11687" s="4" t="s">
        <v>11</v>
      </c>
    </row>
    <row r="11688" spans="1:13">
      <c r="A11688" t="n">
        <v>118129</v>
      </c>
      <c r="B11688" s="28" t="n">
        <v>19</v>
      </c>
      <c r="C11688" s="7" t="n">
        <v>6</v>
      </c>
      <c r="D11688" s="7" t="s">
        <v>623</v>
      </c>
      <c r="E11688" s="7" t="s">
        <v>344</v>
      </c>
      <c r="F11688" s="7" t="s">
        <v>17</v>
      </c>
      <c r="G11688" s="7" t="n">
        <v>0</v>
      </c>
      <c r="H11688" s="7" t="n">
        <v>1</v>
      </c>
      <c r="I11688" s="7" t="n">
        <v>0</v>
      </c>
      <c r="J11688" s="7" t="n">
        <v>0</v>
      </c>
      <c r="K11688" s="7" t="n">
        <v>0</v>
      </c>
      <c r="L11688" s="7" t="n">
        <v>0</v>
      </c>
      <c r="M11688" s="7" t="n">
        <v>1</v>
      </c>
      <c r="N11688" s="7" t="n">
        <v>1.60000002384186</v>
      </c>
      <c r="O11688" s="7" t="n">
        <v>0.0900000035762787</v>
      </c>
      <c r="P11688" s="7" t="s">
        <v>17</v>
      </c>
      <c r="Q11688" s="7" t="s">
        <v>17</v>
      </c>
      <c r="R11688" s="7" t="n">
        <v>-1</v>
      </c>
      <c r="S11688" s="7" t="n">
        <v>0</v>
      </c>
      <c r="T11688" s="7" t="n">
        <v>0</v>
      </c>
      <c r="U11688" s="7" t="n">
        <v>0</v>
      </c>
      <c r="V11688" s="7" t="n">
        <v>0</v>
      </c>
    </row>
    <row r="11689" spans="1:13">
      <c r="A11689" t="s">
        <v>4</v>
      </c>
      <c r="B11689" s="4" t="s">
        <v>5</v>
      </c>
      <c r="C11689" s="4" t="s">
        <v>11</v>
      </c>
      <c r="D11689" s="4" t="s">
        <v>8</v>
      </c>
      <c r="E11689" s="4" t="s">
        <v>8</v>
      </c>
      <c r="F11689" s="4" t="s">
        <v>8</v>
      </c>
      <c r="G11689" s="4" t="s">
        <v>7</v>
      </c>
      <c r="H11689" s="4" t="s">
        <v>14</v>
      </c>
      <c r="I11689" s="4" t="s">
        <v>13</v>
      </c>
      <c r="J11689" s="4" t="s">
        <v>13</v>
      </c>
      <c r="K11689" s="4" t="s">
        <v>13</v>
      </c>
      <c r="L11689" s="4" t="s">
        <v>13</v>
      </c>
      <c r="M11689" s="4" t="s">
        <v>13</v>
      </c>
      <c r="N11689" s="4" t="s">
        <v>13</v>
      </c>
      <c r="O11689" s="4" t="s">
        <v>13</v>
      </c>
      <c r="P11689" s="4" t="s">
        <v>8</v>
      </c>
      <c r="Q11689" s="4" t="s">
        <v>8</v>
      </c>
      <c r="R11689" s="4" t="s">
        <v>14</v>
      </c>
      <c r="S11689" s="4" t="s">
        <v>7</v>
      </c>
      <c r="T11689" s="4" t="s">
        <v>14</v>
      </c>
      <c r="U11689" s="4" t="s">
        <v>14</v>
      </c>
      <c r="V11689" s="4" t="s">
        <v>11</v>
      </c>
    </row>
    <row r="11690" spans="1:13">
      <c r="A11690" t="n">
        <v>118202</v>
      </c>
      <c r="B11690" s="28" t="n">
        <v>19</v>
      </c>
      <c r="C11690" s="7" t="n">
        <v>8</v>
      </c>
      <c r="D11690" s="7" t="s">
        <v>690</v>
      </c>
      <c r="E11690" s="7" t="s">
        <v>346</v>
      </c>
      <c r="F11690" s="7" t="s">
        <v>17</v>
      </c>
      <c r="G11690" s="7" t="n">
        <v>0</v>
      </c>
      <c r="H11690" s="7" t="n">
        <v>1</v>
      </c>
      <c r="I11690" s="7" t="n">
        <v>0</v>
      </c>
      <c r="J11690" s="7" t="n">
        <v>0</v>
      </c>
      <c r="K11690" s="7" t="n">
        <v>0</v>
      </c>
      <c r="L11690" s="7" t="n">
        <v>0</v>
      </c>
      <c r="M11690" s="7" t="n">
        <v>1</v>
      </c>
      <c r="N11690" s="7" t="n">
        <v>1.60000002384186</v>
      </c>
      <c r="O11690" s="7" t="n">
        <v>0.0900000035762787</v>
      </c>
      <c r="P11690" s="7" t="s">
        <v>17</v>
      </c>
      <c r="Q11690" s="7" t="s">
        <v>17</v>
      </c>
      <c r="R11690" s="7" t="n">
        <v>-1</v>
      </c>
      <c r="S11690" s="7" t="n">
        <v>0</v>
      </c>
      <c r="T11690" s="7" t="n">
        <v>0</v>
      </c>
      <c r="U11690" s="7" t="n">
        <v>0</v>
      </c>
      <c r="V11690" s="7" t="n">
        <v>0</v>
      </c>
    </row>
    <row r="11691" spans="1:13">
      <c r="A11691" t="s">
        <v>4</v>
      </c>
      <c r="B11691" s="4" t="s">
        <v>5</v>
      </c>
      <c r="C11691" s="4" t="s">
        <v>11</v>
      </c>
      <c r="D11691" s="4" t="s">
        <v>14</v>
      </c>
    </row>
    <row r="11692" spans="1:13">
      <c r="A11692" t="n">
        <v>118275</v>
      </c>
      <c r="B11692" s="34" t="n">
        <v>43</v>
      </c>
      <c r="C11692" s="7" t="n">
        <v>61456</v>
      </c>
      <c r="D11692" s="7" t="n">
        <v>1</v>
      </c>
    </row>
    <row r="11693" spans="1:13">
      <c r="A11693" t="s">
        <v>4</v>
      </c>
      <c r="B11693" s="4" t="s">
        <v>5</v>
      </c>
      <c r="C11693" s="4" t="s">
        <v>11</v>
      </c>
      <c r="D11693" s="4" t="s">
        <v>7</v>
      </c>
      <c r="E11693" s="4" t="s">
        <v>7</v>
      </c>
      <c r="F11693" s="4" t="s">
        <v>8</v>
      </c>
    </row>
    <row r="11694" spans="1:13">
      <c r="A11694" t="n">
        <v>118282</v>
      </c>
      <c r="B11694" s="29" t="n">
        <v>20</v>
      </c>
      <c r="C11694" s="7" t="n">
        <v>0</v>
      </c>
      <c r="D11694" s="7" t="n">
        <v>3</v>
      </c>
      <c r="E11694" s="7" t="n">
        <v>10</v>
      </c>
      <c r="F11694" s="7" t="s">
        <v>60</v>
      </c>
    </row>
    <row r="11695" spans="1:13">
      <c r="A11695" t="s">
        <v>4</v>
      </c>
      <c r="B11695" s="4" t="s">
        <v>5</v>
      </c>
      <c r="C11695" s="4" t="s">
        <v>11</v>
      </c>
    </row>
    <row r="11696" spans="1:13">
      <c r="A11696" t="n">
        <v>118300</v>
      </c>
      <c r="B11696" s="24" t="n">
        <v>16</v>
      </c>
      <c r="C11696" s="7" t="n">
        <v>0</v>
      </c>
    </row>
    <row r="11697" spans="1:22">
      <c r="A11697" t="s">
        <v>4</v>
      </c>
      <c r="B11697" s="4" t="s">
        <v>5</v>
      </c>
      <c r="C11697" s="4" t="s">
        <v>11</v>
      </c>
      <c r="D11697" s="4" t="s">
        <v>7</v>
      </c>
      <c r="E11697" s="4" t="s">
        <v>7</v>
      </c>
      <c r="F11697" s="4" t="s">
        <v>8</v>
      </c>
    </row>
    <row r="11698" spans="1:22">
      <c r="A11698" t="n">
        <v>118303</v>
      </c>
      <c r="B11698" s="29" t="n">
        <v>20</v>
      </c>
      <c r="C11698" s="7" t="n">
        <v>9</v>
      </c>
      <c r="D11698" s="7" t="n">
        <v>3</v>
      </c>
      <c r="E11698" s="7" t="n">
        <v>10</v>
      </c>
      <c r="F11698" s="7" t="s">
        <v>60</v>
      </c>
    </row>
    <row r="11699" spans="1:22">
      <c r="A11699" t="s">
        <v>4</v>
      </c>
      <c r="B11699" s="4" t="s">
        <v>5</v>
      </c>
      <c r="C11699" s="4" t="s">
        <v>11</v>
      </c>
    </row>
    <row r="11700" spans="1:22">
      <c r="A11700" t="n">
        <v>118321</v>
      </c>
      <c r="B11700" s="24" t="n">
        <v>16</v>
      </c>
      <c r="C11700" s="7" t="n">
        <v>0</v>
      </c>
    </row>
    <row r="11701" spans="1:22">
      <c r="A11701" t="s">
        <v>4</v>
      </c>
      <c r="B11701" s="4" t="s">
        <v>5</v>
      </c>
      <c r="C11701" s="4" t="s">
        <v>11</v>
      </c>
      <c r="D11701" s="4" t="s">
        <v>7</v>
      </c>
      <c r="E11701" s="4" t="s">
        <v>7</v>
      </c>
      <c r="F11701" s="4" t="s">
        <v>8</v>
      </c>
    </row>
    <row r="11702" spans="1:22">
      <c r="A11702" t="n">
        <v>118324</v>
      </c>
      <c r="B11702" s="29" t="n">
        <v>20</v>
      </c>
      <c r="C11702" s="7" t="n">
        <v>2</v>
      </c>
      <c r="D11702" s="7" t="n">
        <v>3</v>
      </c>
      <c r="E11702" s="7" t="n">
        <v>10</v>
      </c>
      <c r="F11702" s="7" t="s">
        <v>60</v>
      </c>
    </row>
    <row r="11703" spans="1:22">
      <c r="A11703" t="s">
        <v>4</v>
      </c>
      <c r="B11703" s="4" t="s">
        <v>5</v>
      </c>
      <c r="C11703" s="4" t="s">
        <v>11</v>
      </c>
    </row>
    <row r="11704" spans="1:22">
      <c r="A11704" t="n">
        <v>118342</v>
      </c>
      <c r="B11704" s="24" t="n">
        <v>16</v>
      </c>
      <c r="C11704" s="7" t="n">
        <v>0</v>
      </c>
    </row>
    <row r="11705" spans="1:22">
      <c r="A11705" t="s">
        <v>4</v>
      </c>
      <c r="B11705" s="4" t="s">
        <v>5</v>
      </c>
      <c r="C11705" s="4" t="s">
        <v>11</v>
      </c>
      <c r="D11705" s="4" t="s">
        <v>7</v>
      </c>
      <c r="E11705" s="4" t="s">
        <v>7</v>
      </c>
      <c r="F11705" s="4" t="s">
        <v>8</v>
      </c>
    </row>
    <row r="11706" spans="1:22">
      <c r="A11706" t="n">
        <v>118345</v>
      </c>
      <c r="B11706" s="29" t="n">
        <v>20</v>
      </c>
      <c r="C11706" s="7" t="n">
        <v>4</v>
      </c>
      <c r="D11706" s="7" t="n">
        <v>3</v>
      </c>
      <c r="E11706" s="7" t="n">
        <v>10</v>
      </c>
      <c r="F11706" s="7" t="s">
        <v>60</v>
      </c>
    </row>
    <row r="11707" spans="1:22">
      <c r="A11707" t="s">
        <v>4</v>
      </c>
      <c r="B11707" s="4" t="s">
        <v>5</v>
      </c>
      <c r="C11707" s="4" t="s">
        <v>11</v>
      </c>
    </row>
    <row r="11708" spans="1:22">
      <c r="A11708" t="n">
        <v>118363</v>
      </c>
      <c r="B11708" s="24" t="n">
        <v>16</v>
      </c>
      <c r="C11708" s="7" t="n">
        <v>0</v>
      </c>
    </row>
    <row r="11709" spans="1:22">
      <c r="A11709" t="s">
        <v>4</v>
      </c>
      <c r="B11709" s="4" t="s">
        <v>5</v>
      </c>
      <c r="C11709" s="4" t="s">
        <v>11</v>
      </c>
      <c r="D11709" s="4" t="s">
        <v>7</v>
      </c>
      <c r="E11709" s="4" t="s">
        <v>7</v>
      </c>
      <c r="F11709" s="4" t="s">
        <v>8</v>
      </c>
    </row>
    <row r="11710" spans="1:22">
      <c r="A11710" t="n">
        <v>118366</v>
      </c>
      <c r="B11710" s="29" t="n">
        <v>20</v>
      </c>
      <c r="C11710" s="7" t="n">
        <v>6</v>
      </c>
      <c r="D11710" s="7" t="n">
        <v>3</v>
      </c>
      <c r="E11710" s="7" t="n">
        <v>10</v>
      </c>
      <c r="F11710" s="7" t="s">
        <v>60</v>
      </c>
    </row>
    <row r="11711" spans="1:22">
      <c r="A11711" t="s">
        <v>4</v>
      </c>
      <c r="B11711" s="4" t="s">
        <v>5</v>
      </c>
      <c r="C11711" s="4" t="s">
        <v>11</v>
      </c>
    </row>
    <row r="11712" spans="1:22">
      <c r="A11712" t="n">
        <v>118384</v>
      </c>
      <c r="B11712" s="24" t="n">
        <v>16</v>
      </c>
      <c r="C11712" s="7" t="n">
        <v>0</v>
      </c>
    </row>
    <row r="11713" spans="1:6">
      <c r="A11713" t="s">
        <v>4</v>
      </c>
      <c r="B11713" s="4" t="s">
        <v>5</v>
      </c>
      <c r="C11713" s="4" t="s">
        <v>11</v>
      </c>
      <c r="D11713" s="4" t="s">
        <v>7</v>
      </c>
      <c r="E11713" s="4" t="s">
        <v>7</v>
      </c>
      <c r="F11713" s="4" t="s">
        <v>8</v>
      </c>
    </row>
    <row r="11714" spans="1:6">
      <c r="A11714" t="n">
        <v>118387</v>
      </c>
      <c r="B11714" s="29" t="n">
        <v>20</v>
      </c>
      <c r="C11714" s="7" t="n">
        <v>8</v>
      </c>
      <c r="D11714" s="7" t="n">
        <v>3</v>
      </c>
      <c r="E11714" s="7" t="n">
        <v>10</v>
      </c>
      <c r="F11714" s="7" t="s">
        <v>60</v>
      </c>
    </row>
    <row r="11715" spans="1:6">
      <c r="A11715" t="s">
        <v>4</v>
      </c>
      <c r="B11715" s="4" t="s">
        <v>5</v>
      </c>
      <c r="C11715" s="4" t="s">
        <v>11</v>
      </c>
    </row>
    <row r="11716" spans="1:6">
      <c r="A11716" t="n">
        <v>118405</v>
      </c>
      <c r="B11716" s="24" t="n">
        <v>16</v>
      </c>
      <c r="C11716" s="7" t="n">
        <v>0</v>
      </c>
    </row>
    <row r="11717" spans="1:6">
      <c r="A11717" t="s">
        <v>4</v>
      </c>
      <c r="B11717" s="4" t="s">
        <v>5</v>
      </c>
      <c r="C11717" s="4" t="s">
        <v>7</v>
      </c>
      <c r="D11717" s="4" t="s">
        <v>11</v>
      </c>
      <c r="E11717" s="4" t="s">
        <v>8</v>
      </c>
      <c r="F11717" s="4" t="s">
        <v>8</v>
      </c>
    </row>
    <row r="11718" spans="1:6">
      <c r="A11718" t="n">
        <v>118408</v>
      </c>
      <c r="B11718" s="30" t="n">
        <v>36</v>
      </c>
      <c r="C11718" s="7" t="n">
        <v>10</v>
      </c>
      <c r="D11718" s="7" t="n">
        <v>0</v>
      </c>
      <c r="E11718" s="7" t="s">
        <v>61</v>
      </c>
      <c r="F11718" s="7" t="s">
        <v>17</v>
      </c>
    </row>
    <row r="11719" spans="1:6">
      <c r="A11719" t="s">
        <v>4</v>
      </c>
      <c r="B11719" s="4" t="s">
        <v>5</v>
      </c>
      <c r="C11719" s="4" t="s">
        <v>7</v>
      </c>
      <c r="D11719" s="4" t="s">
        <v>11</v>
      </c>
      <c r="E11719" s="4" t="s">
        <v>8</v>
      </c>
      <c r="F11719" s="4" t="s">
        <v>8</v>
      </c>
    </row>
    <row r="11720" spans="1:6">
      <c r="A11720" t="n">
        <v>118426</v>
      </c>
      <c r="B11720" s="30" t="n">
        <v>36</v>
      </c>
      <c r="C11720" s="7" t="n">
        <v>10</v>
      </c>
      <c r="D11720" s="7" t="n">
        <v>9</v>
      </c>
      <c r="E11720" s="7" t="s">
        <v>715</v>
      </c>
      <c r="F11720" s="7" t="s">
        <v>17</v>
      </c>
    </row>
    <row r="11721" spans="1:6">
      <c r="A11721" t="s">
        <v>4</v>
      </c>
      <c r="B11721" s="4" t="s">
        <v>5</v>
      </c>
      <c r="C11721" s="4" t="s">
        <v>7</v>
      </c>
      <c r="D11721" s="4" t="s">
        <v>11</v>
      </c>
      <c r="E11721" s="4" t="s">
        <v>8</v>
      </c>
      <c r="F11721" s="4" t="s">
        <v>8</v>
      </c>
    </row>
    <row r="11722" spans="1:6">
      <c r="A11722" t="n">
        <v>118444</v>
      </c>
      <c r="B11722" s="30" t="n">
        <v>36</v>
      </c>
      <c r="C11722" s="7" t="n">
        <v>10</v>
      </c>
      <c r="D11722" s="7" t="n">
        <v>2</v>
      </c>
      <c r="E11722" s="7" t="s">
        <v>476</v>
      </c>
      <c r="F11722" s="7" t="s">
        <v>17</v>
      </c>
    </row>
    <row r="11723" spans="1:6">
      <c r="A11723" t="s">
        <v>4</v>
      </c>
      <c r="B11723" s="4" t="s">
        <v>5</v>
      </c>
      <c r="C11723" s="4" t="s">
        <v>7</v>
      </c>
      <c r="D11723" s="4" t="s">
        <v>11</v>
      </c>
      <c r="E11723" s="4" t="s">
        <v>8</v>
      </c>
      <c r="F11723" s="4" t="s">
        <v>8</v>
      </c>
    </row>
    <row r="11724" spans="1:6">
      <c r="A11724" t="n">
        <v>118462</v>
      </c>
      <c r="B11724" s="30" t="n">
        <v>36</v>
      </c>
      <c r="C11724" s="7" t="n">
        <v>10</v>
      </c>
      <c r="D11724" s="7" t="n">
        <v>4</v>
      </c>
      <c r="E11724" s="7" t="s">
        <v>561</v>
      </c>
      <c r="F11724" s="7" t="s">
        <v>17</v>
      </c>
    </row>
    <row r="11725" spans="1:6">
      <c r="A11725" t="s">
        <v>4</v>
      </c>
      <c r="B11725" s="4" t="s">
        <v>5</v>
      </c>
      <c r="C11725" s="4" t="s">
        <v>7</v>
      </c>
      <c r="D11725" s="4" t="s">
        <v>11</v>
      </c>
      <c r="E11725" s="4" t="s">
        <v>8</v>
      </c>
      <c r="F11725" s="4" t="s">
        <v>8</v>
      </c>
    </row>
    <row r="11726" spans="1:6">
      <c r="A11726" t="n">
        <v>118480</v>
      </c>
      <c r="B11726" s="30" t="n">
        <v>36</v>
      </c>
      <c r="C11726" s="7" t="n">
        <v>10</v>
      </c>
      <c r="D11726" s="7" t="n">
        <v>6</v>
      </c>
      <c r="E11726" s="7" t="s">
        <v>623</v>
      </c>
      <c r="F11726" s="7" t="s">
        <v>17</v>
      </c>
    </row>
    <row r="11727" spans="1:6">
      <c r="A11727" t="s">
        <v>4</v>
      </c>
      <c r="B11727" s="4" t="s">
        <v>5</v>
      </c>
      <c r="C11727" s="4" t="s">
        <v>7</v>
      </c>
      <c r="D11727" s="4" t="s">
        <v>11</v>
      </c>
      <c r="E11727" s="4" t="s">
        <v>8</v>
      </c>
      <c r="F11727" s="4" t="s">
        <v>8</v>
      </c>
    </row>
    <row r="11728" spans="1:6">
      <c r="A11728" t="n">
        <v>118498</v>
      </c>
      <c r="B11728" s="30" t="n">
        <v>36</v>
      </c>
      <c r="C11728" s="7" t="n">
        <v>10</v>
      </c>
      <c r="D11728" s="7" t="n">
        <v>8</v>
      </c>
      <c r="E11728" s="7" t="s">
        <v>690</v>
      </c>
      <c r="F11728" s="7" t="s">
        <v>17</v>
      </c>
    </row>
    <row r="11729" spans="1:6">
      <c r="A11729" t="s">
        <v>4</v>
      </c>
      <c r="B11729" s="4" t="s">
        <v>5</v>
      </c>
      <c r="C11729" s="4" t="s">
        <v>7</v>
      </c>
      <c r="D11729" s="4" t="s">
        <v>11</v>
      </c>
      <c r="E11729" s="4" t="s">
        <v>7</v>
      </c>
      <c r="F11729" s="4" t="s">
        <v>8</v>
      </c>
      <c r="G11729" s="4" t="s">
        <v>8</v>
      </c>
      <c r="H11729" s="4" t="s">
        <v>8</v>
      </c>
      <c r="I11729" s="4" t="s">
        <v>8</v>
      </c>
      <c r="J11729" s="4" t="s">
        <v>8</v>
      </c>
      <c r="K11729" s="4" t="s">
        <v>8</v>
      </c>
      <c r="L11729" s="4" t="s">
        <v>8</v>
      </c>
      <c r="M11729" s="4" t="s">
        <v>8</v>
      </c>
      <c r="N11729" s="4" t="s">
        <v>8</v>
      </c>
      <c r="O11729" s="4" t="s">
        <v>8</v>
      </c>
      <c r="P11729" s="4" t="s">
        <v>8</v>
      </c>
      <c r="Q11729" s="4" t="s">
        <v>8</v>
      </c>
      <c r="R11729" s="4" t="s">
        <v>8</v>
      </c>
      <c r="S11729" s="4" t="s">
        <v>8</v>
      </c>
      <c r="T11729" s="4" t="s">
        <v>8</v>
      </c>
      <c r="U11729" s="4" t="s">
        <v>8</v>
      </c>
    </row>
    <row r="11730" spans="1:6">
      <c r="A11730" t="n">
        <v>118516</v>
      </c>
      <c r="B11730" s="30" t="n">
        <v>36</v>
      </c>
      <c r="C11730" s="7" t="n">
        <v>8</v>
      </c>
      <c r="D11730" s="7" t="n">
        <v>0</v>
      </c>
      <c r="E11730" s="7" t="n">
        <v>0</v>
      </c>
      <c r="F11730" s="7" t="s">
        <v>63</v>
      </c>
      <c r="G11730" s="7" t="s">
        <v>17</v>
      </c>
      <c r="H11730" s="7" t="s">
        <v>17</v>
      </c>
      <c r="I11730" s="7" t="s">
        <v>17</v>
      </c>
      <c r="J11730" s="7" t="s">
        <v>17</v>
      </c>
      <c r="K11730" s="7" t="s">
        <v>17</v>
      </c>
      <c r="L11730" s="7" t="s">
        <v>17</v>
      </c>
      <c r="M11730" s="7" t="s">
        <v>17</v>
      </c>
      <c r="N11730" s="7" t="s">
        <v>17</v>
      </c>
      <c r="O11730" s="7" t="s">
        <v>17</v>
      </c>
      <c r="P11730" s="7" t="s">
        <v>17</v>
      </c>
      <c r="Q11730" s="7" t="s">
        <v>17</v>
      </c>
      <c r="R11730" s="7" t="s">
        <v>17</v>
      </c>
      <c r="S11730" s="7" t="s">
        <v>17</v>
      </c>
      <c r="T11730" s="7" t="s">
        <v>17</v>
      </c>
      <c r="U11730" s="7" t="s">
        <v>17</v>
      </c>
    </row>
    <row r="11731" spans="1:6">
      <c r="A11731" t="s">
        <v>4</v>
      </c>
      <c r="B11731" s="4" t="s">
        <v>5</v>
      </c>
      <c r="C11731" s="4" t="s">
        <v>7</v>
      </c>
      <c r="D11731" s="4" t="s">
        <v>11</v>
      </c>
      <c r="E11731" s="4" t="s">
        <v>7</v>
      </c>
      <c r="F11731" s="4" t="s">
        <v>8</v>
      </c>
      <c r="G11731" s="4" t="s">
        <v>8</v>
      </c>
      <c r="H11731" s="4" t="s">
        <v>8</v>
      </c>
      <c r="I11731" s="4" t="s">
        <v>8</v>
      </c>
      <c r="J11731" s="4" t="s">
        <v>8</v>
      </c>
      <c r="K11731" s="4" t="s">
        <v>8</v>
      </c>
      <c r="L11731" s="4" t="s">
        <v>8</v>
      </c>
      <c r="M11731" s="4" t="s">
        <v>8</v>
      </c>
      <c r="N11731" s="4" t="s">
        <v>8</v>
      </c>
      <c r="O11731" s="4" t="s">
        <v>8</v>
      </c>
      <c r="P11731" s="4" t="s">
        <v>8</v>
      </c>
      <c r="Q11731" s="4" t="s">
        <v>8</v>
      </c>
      <c r="R11731" s="4" t="s">
        <v>8</v>
      </c>
      <c r="S11731" s="4" t="s">
        <v>8</v>
      </c>
      <c r="T11731" s="4" t="s">
        <v>8</v>
      </c>
      <c r="U11731" s="4" t="s">
        <v>8</v>
      </c>
    </row>
    <row r="11732" spans="1:6">
      <c r="A11732" t="n">
        <v>118546</v>
      </c>
      <c r="B11732" s="30" t="n">
        <v>36</v>
      </c>
      <c r="C11732" s="7" t="n">
        <v>8</v>
      </c>
      <c r="D11732" s="7" t="n">
        <v>2</v>
      </c>
      <c r="E11732" s="7" t="n">
        <v>0</v>
      </c>
      <c r="F11732" s="7" t="s">
        <v>63</v>
      </c>
      <c r="G11732" s="7" t="s">
        <v>17</v>
      </c>
      <c r="H11732" s="7" t="s">
        <v>17</v>
      </c>
      <c r="I11732" s="7" t="s">
        <v>17</v>
      </c>
      <c r="J11732" s="7" t="s">
        <v>17</v>
      </c>
      <c r="K11732" s="7" t="s">
        <v>17</v>
      </c>
      <c r="L11732" s="7" t="s">
        <v>17</v>
      </c>
      <c r="M11732" s="7" t="s">
        <v>17</v>
      </c>
      <c r="N11732" s="7" t="s">
        <v>17</v>
      </c>
      <c r="O11732" s="7" t="s">
        <v>17</v>
      </c>
      <c r="P11732" s="7" t="s">
        <v>17</v>
      </c>
      <c r="Q11732" s="7" t="s">
        <v>17</v>
      </c>
      <c r="R11732" s="7" t="s">
        <v>17</v>
      </c>
      <c r="S11732" s="7" t="s">
        <v>17</v>
      </c>
      <c r="T11732" s="7" t="s">
        <v>17</v>
      </c>
      <c r="U11732" s="7" t="s">
        <v>17</v>
      </c>
    </row>
    <row r="11733" spans="1:6">
      <c r="A11733" t="s">
        <v>4</v>
      </c>
      <c r="B11733" s="4" t="s">
        <v>5</v>
      </c>
      <c r="C11733" s="4" t="s">
        <v>7</v>
      </c>
      <c r="D11733" s="4" t="s">
        <v>11</v>
      </c>
      <c r="E11733" s="4" t="s">
        <v>7</v>
      </c>
      <c r="F11733" s="4" t="s">
        <v>8</v>
      </c>
      <c r="G11733" s="4" t="s">
        <v>8</v>
      </c>
      <c r="H11733" s="4" t="s">
        <v>8</v>
      </c>
      <c r="I11733" s="4" t="s">
        <v>8</v>
      </c>
      <c r="J11733" s="4" t="s">
        <v>8</v>
      </c>
      <c r="K11733" s="4" t="s">
        <v>8</v>
      </c>
      <c r="L11733" s="4" t="s">
        <v>8</v>
      </c>
      <c r="M11733" s="4" t="s">
        <v>8</v>
      </c>
      <c r="N11733" s="4" t="s">
        <v>8</v>
      </c>
      <c r="O11733" s="4" t="s">
        <v>8</v>
      </c>
      <c r="P11733" s="4" t="s">
        <v>8</v>
      </c>
      <c r="Q11733" s="4" t="s">
        <v>8</v>
      </c>
      <c r="R11733" s="4" t="s">
        <v>8</v>
      </c>
      <c r="S11733" s="4" t="s">
        <v>8</v>
      </c>
      <c r="T11733" s="4" t="s">
        <v>8</v>
      </c>
      <c r="U11733" s="4" t="s">
        <v>8</v>
      </c>
    </row>
    <row r="11734" spans="1:6">
      <c r="A11734" t="n">
        <v>118576</v>
      </c>
      <c r="B11734" s="30" t="n">
        <v>36</v>
      </c>
      <c r="C11734" s="7" t="n">
        <v>8</v>
      </c>
      <c r="D11734" s="7" t="n">
        <v>4</v>
      </c>
      <c r="E11734" s="7" t="n">
        <v>0</v>
      </c>
      <c r="F11734" s="7" t="s">
        <v>63</v>
      </c>
      <c r="G11734" s="7" t="s">
        <v>17</v>
      </c>
      <c r="H11734" s="7" t="s">
        <v>17</v>
      </c>
      <c r="I11734" s="7" t="s">
        <v>17</v>
      </c>
      <c r="J11734" s="7" t="s">
        <v>17</v>
      </c>
      <c r="K11734" s="7" t="s">
        <v>17</v>
      </c>
      <c r="L11734" s="7" t="s">
        <v>17</v>
      </c>
      <c r="M11734" s="7" t="s">
        <v>17</v>
      </c>
      <c r="N11734" s="7" t="s">
        <v>17</v>
      </c>
      <c r="O11734" s="7" t="s">
        <v>17</v>
      </c>
      <c r="P11734" s="7" t="s">
        <v>17</v>
      </c>
      <c r="Q11734" s="7" t="s">
        <v>17</v>
      </c>
      <c r="R11734" s="7" t="s">
        <v>17</v>
      </c>
      <c r="S11734" s="7" t="s">
        <v>17</v>
      </c>
      <c r="T11734" s="7" t="s">
        <v>17</v>
      </c>
      <c r="U11734" s="7" t="s">
        <v>17</v>
      </c>
    </row>
    <row r="11735" spans="1:6">
      <c r="A11735" t="s">
        <v>4</v>
      </c>
      <c r="B11735" s="4" t="s">
        <v>5</v>
      </c>
      <c r="C11735" s="4" t="s">
        <v>7</v>
      </c>
      <c r="D11735" s="4" t="s">
        <v>11</v>
      </c>
      <c r="E11735" s="4" t="s">
        <v>7</v>
      </c>
      <c r="F11735" s="4" t="s">
        <v>8</v>
      </c>
      <c r="G11735" s="4" t="s">
        <v>8</v>
      </c>
      <c r="H11735" s="4" t="s">
        <v>8</v>
      </c>
      <c r="I11735" s="4" t="s">
        <v>8</v>
      </c>
      <c r="J11735" s="4" t="s">
        <v>8</v>
      </c>
      <c r="K11735" s="4" t="s">
        <v>8</v>
      </c>
      <c r="L11735" s="4" t="s">
        <v>8</v>
      </c>
      <c r="M11735" s="4" t="s">
        <v>8</v>
      </c>
      <c r="N11735" s="4" t="s">
        <v>8</v>
      </c>
      <c r="O11735" s="4" t="s">
        <v>8</v>
      </c>
      <c r="P11735" s="4" t="s">
        <v>8</v>
      </c>
      <c r="Q11735" s="4" t="s">
        <v>8</v>
      </c>
      <c r="R11735" s="4" t="s">
        <v>8</v>
      </c>
      <c r="S11735" s="4" t="s">
        <v>8</v>
      </c>
      <c r="T11735" s="4" t="s">
        <v>8</v>
      </c>
      <c r="U11735" s="4" t="s">
        <v>8</v>
      </c>
    </row>
    <row r="11736" spans="1:6">
      <c r="A11736" t="n">
        <v>118606</v>
      </c>
      <c r="B11736" s="30" t="n">
        <v>36</v>
      </c>
      <c r="C11736" s="7" t="n">
        <v>8</v>
      </c>
      <c r="D11736" s="7" t="n">
        <v>6</v>
      </c>
      <c r="E11736" s="7" t="n">
        <v>0</v>
      </c>
      <c r="F11736" s="7" t="s">
        <v>63</v>
      </c>
      <c r="G11736" s="7" t="s">
        <v>17</v>
      </c>
      <c r="H11736" s="7" t="s">
        <v>17</v>
      </c>
      <c r="I11736" s="7" t="s">
        <v>17</v>
      </c>
      <c r="J11736" s="7" t="s">
        <v>17</v>
      </c>
      <c r="K11736" s="7" t="s">
        <v>17</v>
      </c>
      <c r="L11736" s="7" t="s">
        <v>17</v>
      </c>
      <c r="M11736" s="7" t="s">
        <v>17</v>
      </c>
      <c r="N11736" s="7" t="s">
        <v>17</v>
      </c>
      <c r="O11736" s="7" t="s">
        <v>17</v>
      </c>
      <c r="P11736" s="7" t="s">
        <v>17</v>
      </c>
      <c r="Q11736" s="7" t="s">
        <v>17</v>
      </c>
      <c r="R11736" s="7" t="s">
        <v>17</v>
      </c>
      <c r="S11736" s="7" t="s">
        <v>17</v>
      </c>
      <c r="T11736" s="7" t="s">
        <v>17</v>
      </c>
      <c r="U11736" s="7" t="s">
        <v>17</v>
      </c>
    </row>
    <row r="11737" spans="1:6">
      <c r="A11737" t="s">
        <v>4</v>
      </c>
      <c r="B11737" s="4" t="s">
        <v>5</v>
      </c>
      <c r="C11737" s="4" t="s">
        <v>7</v>
      </c>
      <c r="D11737" s="4" t="s">
        <v>11</v>
      </c>
      <c r="E11737" s="4" t="s">
        <v>7</v>
      </c>
      <c r="F11737" s="4" t="s">
        <v>8</v>
      </c>
      <c r="G11737" s="4" t="s">
        <v>8</v>
      </c>
      <c r="H11737" s="4" t="s">
        <v>8</v>
      </c>
      <c r="I11737" s="4" t="s">
        <v>8</v>
      </c>
      <c r="J11737" s="4" t="s">
        <v>8</v>
      </c>
      <c r="K11737" s="4" t="s">
        <v>8</v>
      </c>
      <c r="L11737" s="4" t="s">
        <v>8</v>
      </c>
      <c r="M11737" s="4" t="s">
        <v>8</v>
      </c>
      <c r="N11737" s="4" t="s">
        <v>8</v>
      </c>
      <c r="O11737" s="4" t="s">
        <v>8</v>
      </c>
      <c r="P11737" s="4" t="s">
        <v>8</v>
      </c>
      <c r="Q11737" s="4" t="s">
        <v>8</v>
      </c>
      <c r="R11737" s="4" t="s">
        <v>8</v>
      </c>
      <c r="S11737" s="4" t="s">
        <v>8</v>
      </c>
      <c r="T11737" s="4" t="s">
        <v>8</v>
      </c>
      <c r="U11737" s="4" t="s">
        <v>8</v>
      </c>
    </row>
    <row r="11738" spans="1:6">
      <c r="A11738" t="n">
        <v>118636</v>
      </c>
      <c r="B11738" s="30" t="n">
        <v>36</v>
      </c>
      <c r="C11738" s="7" t="n">
        <v>8</v>
      </c>
      <c r="D11738" s="7" t="n">
        <v>8</v>
      </c>
      <c r="E11738" s="7" t="n">
        <v>0</v>
      </c>
      <c r="F11738" s="7" t="s">
        <v>63</v>
      </c>
      <c r="G11738" s="7" t="s">
        <v>17</v>
      </c>
      <c r="H11738" s="7" t="s">
        <v>17</v>
      </c>
      <c r="I11738" s="7" t="s">
        <v>17</v>
      </c>
      <c r="J11738" s="7" t="s">
        <v>17</v>
      </c>
      <c r="K11738" s="7" t="s">
        <v>17</v>
      </c>
      <c r="L11738" s="7" t="s">
        <v>17</v>
      </c>
      <c r="M11738" s="7" t="s">
        <v>17</v>
      </c>
      <c r="N11738" s="7" t="s">
        <v>17</v>
      </c>
      <c r="O11738" s="7" t="s">
        <v>17</v>
      </c>
      <c r="P11738" s="7" t="s">
        <v>17</v>
      </c>
      <c r="Q11738" s="7" t="s">
        <v>17</v>
      </c>
      <c r="R11738" s="7" t="s">
        <v>17</v>
      </c>
      <c r="S11738" s="7" t="s">
        <v>17</v>
      </c>
      <c r="T11738" s="7" t="s">
        <v>17</v>
      </c>
      <c r="U11738" s="7" t="s">
        <v>17</v>
      </c>
    </row>
    <row r="11739" spans="1:6">
      <c r="A11739" t="s">
        <v>4</v>
      </c>
      <c r="B11739" s="4" t="s">
        <v>5</v>
      </c>
      <c r="C11739" s="4" t="s">
        <v>7</v>
      </c>
      <c r="D11739" s="4" t="s">
        <v>11</v>
      </c>
      <c r="E11739" s="4" t="s">
        <v>7</v>
      </c>
      <c r="F11739" s="4" t="s">
        <v>8</v>
      </c>
      <c r="G11739" s="4" t="s">
        <v>8</v>
      </c>
      <c r="H11739" s="4" t="s">
        <v>8</v>
      </c>
      <c r="I11739" s="4" t="s">
        <v>8</v>
      </c>
      <c r="J11739" s="4" t="s">
        <v>8</v>
      </c>
      <c r="K11739" s="4" t="s">
        <v>8</v>
      </c>
      <c r="L11739" s="4" t="s">
        <v>8</v>
      </c>
      <c r="M11739" s="4" t="s">
        <v>8</v>
      </c>
      <c r="N11739" s="4" t="s">
        <v>8</v>
      </c>
      <c r="O11739" s="4" t="s">
        <v>8</v>
      </c>
      <c r="P11739" s="4" t="s">
        <v>8</v>
      </c>
      <c r="Q11739" s="4" t="s">
        <v>8</v>
      </c>
      <c r="R11739" s="4" t="s">
        <v>8</v>
      </c>
      <c r="S11739" s="4" t="s">
        <v>8</v>
      </c>
      <c r="T11739" s="4" t="s">
        <v>8</v>
      </c>
      <c r="U11739" s="4" t="s">
        <v>8</v>
      </c>
    </row>
    <row r="11740" spans="1:6">
      <c r="A11740" t="n">
        <v>118666</v>
      </c>
      <c r="B11740" s="30" t="n">
        <v>36</v>
      </c>
      <c r="C11740" s="7" t="n">
        <v>8</v>
      </c>
      <c r="D11740" s="7" t="n">
        <v>9</v>
      </c>
      <c r="E11740" s="7" t="n">
        <v>0</v>
      </c>
      <c r="F11740" s="7" t="s">
        <v>914</v>
      </c>
      <c r="G11740" s="7" t="s">
        <v>915</v>
      </c>
      <c r="H11740" s="7" t="s">
        <v>17</v>
      </c>
      <c r="I11740" s="7" t="s">
        <v>17</v>
      </c>
      <c r="J11740" s="7" t="s">
        <v>17</v>
      </c>
      <c r="K11740" s="7" t="s">
        <v>17</v>
      </c>
      <c r="L11740" s="7" t="s">
        <v>17</v>
      </c>
      <c r="M11740" s="7" t="s">
        <v>17</v>
      </c>
      <c r="N11740" s="7" t="s">
        <v>17</v>
      </c>
      <c r="O11740" s="7" t="s">
        <v>17</v>
      </c>
      <c r="P11740" s="7" t="s">
        <v>17</v>
      </c>
      <c r="Q11740" s="7" t="s">
        <v>17</v>
      </c>
      <c r="R11740" s="7" t="s">
        <v>17</v>
      </c>
      <c r="S11740" s="7" t="s">
        <v>17</v>
      </c>
      <c r="T11740" s="7" t="s">
        <v>17</v>
      </c>
      <c r="U11740" s="7" t="s">
        <v>17</v>
      </c>
    </row>
    <row r="11741" spans="1:6">
      <c r="A11741" t="s">
        <v>4</v>
      </c>
      <c r="B11741" s="4" t="s">
        <v>5</v>
      </c>
      <c r="C11741" s="4" t="s">
        <v>11</v>
      </c>
      <c r="D11741" s="4" t="s">
        <v>13</v>
      </c>
      <c r="E11741" s="4" t="s">
        <v>13</v>
      </c>
      <c r="F11741" s="4" t="s">
        <v>13</v>
      </c>
      <c r="G11741" s="4" t="s">
        <v>13</v>
      </c>
    </row>
    <row r="11742" spans="1:6">
      <c r="A11742" t="n">
        <v>118713</v>
      </c>
      <c r="B11742" s="32" t="n">
        <v>46</v>
      </c>
      <c r="C11742" s="7" t="n">
        <v>0</v>
      </c>
      <c r="D11742" s="7" t="n">
        <v>-6.32000017166138</v>
      </c>
      <c r="E11742" s="7" t="n">
        <v>-0.5</v>
      </c>
      <c r="F11742" s="7" t="n">
        <v>-13.9799995422363</v>
      </c>
      <c r="G11742" s="7" t="n">
        <v>28</v>
      </c>
    </row>
    <row r="11743" spans="1:6">
      <c r="A11743" t="s">
        <v>4</v>
      </c>
      <c r="B11743" s="4" t="s">
        <v>5</v>
      </c>
      <c r="C11743" s="4" t="s">
        <v>11</v>
      </c>
      <c r="D11743" s="4" t="s">
        <v>7</v>
      </c>
      <c r="E11743" s="4" t="s">
        <v>8</v>
      </c>
      <c r="F11743" s="4" t="s">
        <v>13</v>
      </c>
      <c r="G11743" s="4" t="s">
        <v>13</v>
      </c>
      <c r="H11743" s="4" t="s">
        <v>13</v>
      </c>
    </row>
    <row r="11744" spans="1:6">
      <c r="A11744" t="n">
        <v>118732</v>
      </c>
      <c r="B11744" s="33" t="n">
        <v>48</v>
      </c>
      <c r="C11744" s="7" t="n">
        <v>0</v>
      </c>
      <c r="D11744" s="7" t="n">
        <v>0</v>
      </c>
      <c r="E11744" s="7" t="s">
        <v>63</v>
      </c>
      <c r="F11744" s="7" t="n">
        <v>0</v>
      </c>
      <c r="G11744" s="7" t="n">
        <v>1</v>
      </c>
      <c r="H11744" s="7" t="n">
        <v>0</v>
      </c>
    </row>
    <row r="11745" spans="1:21">
      <c r="A11745" t="s">
        <v>4</v>
      </c>
      <c r="B11745" s="4" t="s">
        <v>5</v>
      </c>
      <c r="C11745" s="4" t="s">
        <v>11</v>
      </c>
      <c r="D11745" s="4" t="s">
        <v>13</v>
      </c>
      <c r="E11745" s="4" t="s">
        <v>13</v>
      </c>
      <c r="F11745" s="4" t="s">
        <v>13</v>
      </c>
      <c r="G11745" s="4" t="s">
        <v>13</v>
      </c>
    </row>
    <row r="11746" spans="1:21">
      <c r="A11746" t="n">
        <v>118758</v>
      </c>
      <c r="B11746" s="32" t="n">
        <v>46</v>
      </c>
      <c r="C11746" s="7" t="n">
        <v>8</v>
      </c>
      <c r="D11746" s="7" t="n">
        <v>-7.17000007629395</v>
      </c>
      <c r="E11746" s="7" t="n">
        <v>-0.5</v>
      </c>
      <c r="F11746" s="7" t="n">
        <v>-13.0900001525879</v>
      </c>
      <c r="G11746" s="7" t="n">
        <v>50</v>
      </c>
    </row>
    <row r="11747" spans="1:21">
      <c r="A11747" t="s">
        <v>4</v>
      </c>
      <c r="B11747" s="4" t="s">
        <v>5</v>
      </c>
      <c r="C11747" s="4" t="s">
        <v>11</v>
      </c>
      <c r="D11747" s="4" t="s">
        <v>7</v>
      </c>
      <c r="E11747" s="4" t="s">
        <v>8</v>
      </c>
      <c r="F11747" s="4" t="s">
        <v>13</v>
      </c>
      <c r="G11747" s="4" t="s">
        <v>13</v>
      </c>
      <c r="H11747" s="4" t="s">
        <v>13</v>
      </c>
    </row>
    <row r="11748" spans="1:21">
      <c r="A11748" t="n">
        <v>118777</v>
      </c>
      <c r="B11748" s="33" t="n">
        <v>48</v>
      </c>
      <c r="C11748" s="7" t="n">
        <v>8</v>
      </c>
      <c r="D11748" s="7" t="n">
        <v>0</v>
      </c>
      <c r="E11748" s="7" t="s">
        <v>63</v>
      </c>
      <c r="F11748" s="7" t="n">
        <v>0</v>
      </c>
      <c r="G11748" s="7" t="n">
        <v>1</v>
      </c>
      <c r="H11748" s="7" t="n">
        <v>0</v>
      </c>
    </row>
    <row r="11749" spans="1:21">
      <c r="A11749" t="s">
        <v>4</v>
      </c>
      <c r="B11749" s="4" t="s">
        <v>5</v>
      </c>
      <c r="C11749" s="4" t="s">
        <v>11</v>
      </c>
      <c r="D11749" s="4" t="s">
        <v>13</v>
      </c>
      <c r="E11749" s="4" t="s">
        <v>13</v>
      </c>
      <c r="F11749" s="4" t="s">
        <v>13</v>
      </c>
      <c r="G11749" s="4" t="s">
        <v>13</v>
      </c>
    </row>
    <row r="11750" spans="1:21">
      <c r="A11750" t="n">
        <v>118803</v>
      </c>
      <c r="B11750" s="32" t="n">
        <v>46</v>
      </c>
      <c r="C11750" s="7" t="n">
        <v>6</v>
      </c>
      <c r="D11750" s="7" t="n">
        <v>-7.78999996185303</v>
      </c>
      <c r="E11750" s="7" t="n">
        <v>-0.5</v>
      </c>
      <c r="F11750" s="7" t="n">
        <v>-11.9099998474121</v>
      </c>
      <c r="G11750" s="7" t="n">
        <v>76</v>
      </c>
    </row>
    <row r="11751" spans="1:21">
      <c r="A11751" t="s">
        <v>4</v>
      </c>
      <c r="B11751" s="4" t="s">
        <v>5</v>
      </c>
      <c r="C11751" s="4" t="s">
        <v>11</v>
      </c>
      <c r="D11751" s="4" t="s">
        <v>7</v>
      </c>
      <c r="E11751" s="4" t="s">
        <v>8</v>
      </c>
      <c r="F11751" s="4" t="s">
        <v>13</v>
      </c>
      <c r="G11751" s="4" t="s">
        <v>13</v>
      </c>
      <c r="H11751" s="4" t="s">
        <v>13</v>
      </c>
    </row>
    <row r="11752" spans="1:21">
      <c r="A11752" t="n">
        <v>118822</v>
      </c>
      <c r="B11752" s="33" t="n">
        <v>48</v>
      </c>
      <c r="C11752" s="7" t="n">
        <v>6</v>
      </c>
      <c r="D11752" s="7" t="n">
        <v>0</v>
      </c>
      <c r="E11752" s="7" t="s">
        <v>63</v>
      </c>
      <c r="F11752" s="7" t="n">
        <v>0</v>
      </c>
      <c r="G11752" s="7" t="n">
        <v>1</v>
      </c>
      <c r="H11752" s="7" t="n">
        <v>0</v>
      </c>
    </row>
    <row r="11753" spans="1:21">
      <c r="A11753" t="s">
        <v>4</v>
      </c>
      <c r="B11753" s="4" t="s">
        <v>5</v>
      </c>
      <c r="C11753" s="4" t="s">
        <v>11</v>
      </c>
      <c r="D11753" s="4" t="s">
        <v>13</v>
      </c>
      <c r="E11753" s="4" t="s">
        <v>13</v>
      </c>
      <c r="F11753" s="4" t="s">
        <v>13</v>
      </c>
      <c r="G11753" s="4" t="s">
        <v>13</v>
      </c>
    </row>
    <row r="11754" spans="1:21">
      <c r="A11754" t="n">
        <v>118848</v>
      </c>
      <c r="B11754" s="32" t="n">
        <v>46</v>
      </c>
      <c r="C11754" s="7" t="n">
        <v>4</v>
      </c>
      <c r="D11754" s="7" t="n">
        <v>-5.23999977111816</v>
      </c>
      <c r="E11754" s="7" t="n">
        <v>-0.5</v>
      </c>
      <c r="F11754" s="7" t="n">
        <v>-12.4200000762939</v>
      </c>
      <c r="G11754" s="7" t="n">
        <v>242.899993896484</v>
      </c>
    </row>
    <row r="11755" spans="1:21">
      <c r="A11755" t="s">
        <v>4</v>
      </c>
      <c r="B11755" s="4" t="s">
        <v>5</v>
      </c>
      <c r="C11755" s="4" t="s">
        <v>11</v>
      </c>
      <c r="D11755" s="4" t="s">
        <v>7</v>
      </c>
      <c r="E11755" s="4" t="s">
        <v>8</v>
      </c>
      <c r="F11755" s="4" t="s">
        <v>13</v>
      </c>
      <c r="G11755" s="4" t="s">
        <v>13</v>
      </c>
      <c r="H11755" s="4" t="s">
        <v>13</v>
      </c>
    </row>
    <row r="11756" spans="1:21">
      <c r="A11756" t="n">
        <v>118867</v>
      </c>
      <c r="B11756" s="33" t="n">
        <v>48</v>
      </c>
      <c r="C11756" s="7" t="n">
        <v>4</v>
      </c>
      <c r="D11756" s="7" t="n">
        <v>0</v>
      </c>
      <c r="E11756" s="7" t="s">
        <v>63</v>
      </c>
      <c r="F11756" s="7" t="n">
        <v>0</v>
      </c>
      <c r="G11756" s="7" t="n">
        <v>1</v>
      </c>
      <c r="H11756" s="7" t="n">
        <v>0</v>
      </c>
    </row>
    <row r="11757" spans="1:21">
      <c r="A11757" t="s">
        <v>4</v>
      </c>
      <c r="B11757" s="4" t="s">
        <v>5</v>
      </c>
      <c r="C11757" s="4" t="s">
        <v>11</v>
      </c>
      <c r="D11757" s="4" t="s">
        <v>13</v>
      </c>
      <c r="E11757" s="4" t="s">
        <v>13</v>
      </c>
      <c r="F11757" s="4" t="s">
        <v>13</v>
      </c>
      <c r="G11757" s="4" t="s">
        <v>13</v>
      </c>
    </row>
    <row r="11758" spans="1:21">
      <c r="A11758" t="n">
        <v>118893</v>
      </c>
      <c r="B11758" s="32" t="n">
        <v>46</v>
      </c>
      <c r="C11758" s="7" t="n">
        <v>2</v>
      </c>
      <c r="D11758" s="7" t="n">
        <v>-5.84999990463257</v>
      </c>
      <c r="E11758" s="7" t="n">
        <v>-0.5</v>
      </c>
      <c r="F11758" s="7" t="n">
        <v>-11.1800003051758</v>
      </c>
      <c r="G11758" s="7" t="n">
        <v>230.699996948242</v>
      </c>
    </row>
    <row r="11759" spans="1:21">
      <c r="A11759" t="s">
        <v>4</v>
      </c>
      <c r="B11759" s="4" t="s">
        <v>5</v>
      </c>
      <c r="C11759" s="4" t="s">
        <v>11</v>
      </c>
      <c r="D11759" s="4" t="s">
        <v>7</v>
      </c>
      <c r="E11759" s="4" t="s">
        <v>8</v>
      </c>
      <c r="F11759" s="4" t="s">
        <v>13</v>
      </c>
      <c r="G11759" s="4" t="s">
        <v>13</v>
      </c>
      <c r="H11759" s="4" t="s">
        <v>13</v>
      </c>
    </row>
    <row r="11760" spans="1:21">
      <c r="A11760" t="n">
        <v>118912</v>
      </c>
      <c r="B11760" s="33" t="n">
        <v>48</v>
      </c>
      <c r="C11760" s="7" t="n">
        <v>2</v>
      </c>
      <c r="D11760" s="7" t="n">
        <v>0</v>
      </c>
      <c r="E11760" s="7" t="s">
        <v>63</v>
      </c>
      <c r="F11760" s="7" t="n">
        <v>0</v>
      </c>
      <c r="G11760" s="7" t="n">
        <v>1</v>
      </c>
      <c r="H11760" s="7" t="n">
        <v>0</v>
      </c>
    </row>
    <row r="11761" spans="1:8">
      <c r="A11761" t="s">
        <v>4</v>
      </c>
      <c r="B11761" s="4" t="s">
        <v>5</v>
      </c>
      <c r="C11761" s="4" t="s">
        <v>11</v>
      </c>
      <c r="D11761" s="4" t="s">
        <v>13</v>
      </c>
      <c r="E11761" s="4" t="s">
        <v>13</v>
      </c>
      <c r="F11761" s="4" t="s">
        <v>13</v>
      </c>
      <c r="G11761" s="4" t="s">
        <v>13</v>
      </c>
    </row>
    <row r="11762" spans="1:8">
      <c r="A11762" t="n">
        <v>118938</v>
      </c>
      <c r="B11762" s="32" t="n">
        <v>46</v>
      </c>
      <c r="C11762" s="7" t="n">
        <v>9</v>
      </c>
      <c r="D11762" s="7" t="n">
        <v>-7.26999998092651</v>
      </c>
      <c r="E11762" s="7" t="n">
        <v>0.0599999986588955</v>
      </c>
      <c r="F11762" s="7" t="n">
        <v>-5.3600001335144</v>
      </c>
      <c r="G11762" s="7" t="n">
        <v>179.899993896484</v>
      </c>
    </row>
    <row r="11763" spans="1:8">
      <c r="A11763" t="s">
        <v>4</v>
      </c>
      <c r="B11763" s="4" t="s">
        <v>5</v>
      </c>
      <c r="C11763" s="4" t="s">
        <v>11</v>
      </c>
      <c r="D11763" s="4" t="s">
        <v>14</v>
      </c>
    </row>
    <row r="11764" spans="1:8">
      <c r="A11764" t="n">
        <v>118957</v>
      </c>
      <c r="B11764" s="34" t="n">
        <v>43</v>
      </c>
      <c r="C11764" s="7" t="n">
        <v>9</v>
      </c>
      <c r="D11764" s="7" t="n">
        <v>1</v>
      </c>
    </row>
    <row r="11765" spans="1:8">
      <c r="A11765" t="s">
        <v>4</v>
      </c>
      <c r="B11765" s="4" t="s">
        <v>5</v>
      </c>
      <c r="C11765" s="4" t="s">
        <v>7</v>
      </c>
      <c r="D11765" s="4" t="s">
        <v>7</v>
      </c>
      <c r="E11765" s="4" t="s">
        <v>13</v>
      </c>
      <c r="F11765" s="4" t="s">
        <v>13</v>
      </c>
      <c r="G11765" s="4" t="s">
        <v>13</v>
      </c>
      <c r="H11765" s="4" t="s">
        <v>11</v>
      </c>
    </row>
    <row r="11766" spans="1:8">
      <c r="A11766" t="n">
        <v>118964</v>
      </c>
      <c r="B11766" s="35" t="n">
        <v>45</v>
      </c>
      <c r="C11766" s="7" t="n">
        <v>2</v>
      </c>
      <c r="D11766" s="7" t="n">
        <v>3</v>
      </c>
      <c r="E11766" s="7" t="n">
        <v>-6.59000015258789</v>
      </c>
      <c r="F11766" s="7" t="n">
        <v>3</v>
      </c>
      <c r="G11766" s="7" t="n">
        <v>-11.8599996566772</v>
      </c>
      <c r="H11766" s="7" t="n">
        <v>0</v>
      </c>
    </row>
    <row r="11767" spans="1:8">
      <c r="A11767" t="s">
        <v>4</v>
      </c>
      <c r="B11767" s="4" t="s">
        <v>5</v>
      </c>
      <c r="C11767" s="4" t="s">
        <v>7</v>
      </c>
      <c r="D11767" s="4" t="s">
        <v>7</v>
      </c>
      <c r="E11767" s="4" t="s">
        <v>13</v>
      </c>
      <c r="F11767" s="4" t="s">
        <v>13</v>
      </c>
      <c r="G11767" s="4" t="s">
        <v>13</v>
      </c>
      <c r="H11767" s="4" t="s">
        <v>11</v>
      </c>
      <c r="I11767" s="4" t="s">
        <v>7</v>
      </c>
    </row>
    <row r="11768" spans="1:8">
      <c r="A11768" t="n">
        <v>118981</v>
      </c>
      <c r="B11768" s="35" t="n">
        <v>45</v>
      </c>
      <c r="C11768" s="7" t="n">
        <v>4</v>
      </c>
      <c r="D11768" s="7" t="n">
        <v>3</v>
      </c>
      <c r="E11768" s="7" t="n">
        <v>1.02999997138977</v>
      </c>
      <c r="F11768" s="7" t="n">
        <v>349.140014648438</v>
      </c>
      <c r="G11768" s="7" t="n">
        <v>0</v>
      </c>
      <c r="H11768" s="7" t="n">
        <v>0</v>
      </c>
      <c r="I11768" s="7" t="n">
        <v>0</v>
      </c>
    </row>
    <row r="11769" spans="1:8">
      <c r="A11769" t="s">
        <v>4</v>
      </c>
      <c r="B11769" s="4" t="s">
        <v>5</v>
      </c>
      <c r="C11769" s="4" t="s">
        <v>7</v>
      </c>
      <c r="D11769" s="4" t="s">
        <v>7</v>
      </c>
      <c r="E11769" s="4" t="s">
        <v>13</v>
      </c>
      <c r="F11769" s="4" t="s">
        <v>11</v>
      </c>
    </row>
    <row r="11770" spans="1:8">
      <c r="A11770" t="n">
        <v>118999</v>
      </c>
      <c r="B11770" s="35" t="n">
        <v>45</v>
      </c>
      <c r="C11770" s="7" t="n">
        <v>5</v>
      </c>
      <c r="D11770" s="7" t="n">
        <v>3</v>
      </c>
      <c r="E11770" s="7" t="n">
        <v>6.80000019073486</v>
      </c>
      <c r="F11770" s="7" t="n">
        <v>0</v>
      </c>
    </row>
    <row r="11771" spans="1:8">
      <c r="A11771" t="s">
        <v>4</v>
      </c>
      <c r="B11771" s="4" t="s">
        <v>5</v>
      </c>
      <c r="C11771" s="4" t="s">
        <v>7</v>
      </c>
      <c r="D11771" s="4" t="s">
        <v>7</v>
      </c>
      <c r="E11771" s="4" t="s">
        <v>13</v>
      </c>
      <c r="F11771" s="4" t="s">
        <v>11</v>
      </c>
    </row>
    <row r="11772" spans="1:8">
      <c r="A11772" t="n">
        <v>119008</v>
      </c>
      <c r="B11772" s="35" t="n">
        <v>45</v>
      </c>
      <c r="C11772" s="7" t="n">
        <v>11</v>
      </c>
      <c r="D11772" s="7" t="n">
        <v>3</v>
      </c>
      <c r="E11772" s="7" t="n">
        <v>35</v>
      </c>
      <c r="F11772" s="7" t="n">
        <v>0</v>
      </c>
    </row>
    <row r="11773" spans="1:8">
      <c r="A11773" t="s">
        <v>4</v>
      </c>
      <c r="B11773" s="4" t="s">
        <v>5</v>
      </c>
      <c r="C11773" s="4" t="s">
        <v>7</v>
      </c>
      <c r="D11773" s="4" t="s">
        <v>7</v>
      </c>
      <c r="E11773" s="4" t="s">
        <v>13</v>
      </c>
      <c r="F11773" s="4" t="s">
        <v>13</v>
      </c>
      <c r="G11773" s="4" t="s">
        <v>13</v>
      </c>
      <c r="H11773" s="4" t="s">
        <v>11</v>
      </c>
    </row>
    <row r="11774" spans="1:8">
      <c r="A11774" t="n">
        <v>119017</v>
      </c>
      <c r="B11774" s="35" t="n">
        <v>45</v>
      </c>
      <c r="C11774" s="7" t="n">
        <v>2</v>
      </c>
      <c r="D11774" s="7" t="n">
        <v>3</v>
      </c>
      <c r="E11774" s="7" t="n">
        <v>-6.59000015258789</v>
      </c>
      <c r="F11774" s="7" t="n">
        <v>1</v>
      </c>
      <c r="G11774" s="7" t="n">
        <v>-11.8599996566772</v>
      </c>
      <c r="H11774" s="7" t="n">
        <v>8000</v>
      </c>
    </row>
    <row r="11775" spans="1:8">
      <c r="A11775" t="s">
        <v>4</v>
      </c>
      <c r="B11775" s="4" t="s">
        <v>5</v>
      </c>
      <c r="C11775" s="4" t="s">
        <v>7</v>
      </c>
      <c r="D11775" s="4" t="s">
        <v>11</v>
      </c>
      <c r="E11775" s="4" t="s">
        <v>14</v>
      </c>
      <c r="F11775" s="4" t="s">
        <v>11</v>
      </c>
      <c r="G11775" s="4" t="s">
        <v>14</v>
      </c>
      <c r="H11775" s="4" t="s">
        <v>7</v>
      </c>
    </row>
    <row r="11776" spans="1:8">
      <c r="A11776" t="n">
        <v>119034</v>
      </c>
      <c r="B11776" s="36" t="n">
        <v>49</v>
      </c>
      <c r="C11776" s="7" t="n">
        <v>0</v>
      </c>
      <c r="D11776" s="7" t="n">
        <v>501</v>
      </c>
      <c r="E11776" s="7" t="n">
        <v>1065353216</v>
      </c>
      <c r="F11776" s="7" t="n">
        <v>0</v>
      </c>
      <c r="G11776" s="7" t="n">
        <v>0</v>
      </c>
      <c r="H11776" s="7" t="n">
        <v>0</v>
      </c>
    </row>
    <row r="11777" spans="1:9">
      <c r="A11777" t="s">
        <v>4</v>
      </c>
      <c r="B11777" s="4" t="s">
        <v>5</v>
      </c>
      <c r="C11777" s="4" t="s">
        <v>7</v>
      </c>
      <c r="D11777" s="4" t="s">
        <v>11</v>
      </c>
    </row>
    <row r="11778" spans="1:9">
      <c r="A11778" t="n">
        <v>119049</v>
      </c>
      <c r="B11778" s="36" t="n">
        <v>49</v>
      </c>
      <c r="C11778" s="7" t="n">
        <v>6</v>
      </c>
      <c r="D11778" s="7" t="n">
        <v>501</v>
      </c>
    </row>
    <row r="11779" spans="1:9">
      <c r="A11779" t="s">
        <v>4</v>
      </c>
      <c r="B11779" s="4" t="s">
        <v>5</v>
      </c>
      <c r="C11779" s="4" t="s">
        <v>7</v>
      </c>
      <c r="D11779" s="4" t="s">
        <v>11</v>
      </c>
      <c r="E11779" s="4" t="s">
        <v>13</v>
      </c>
    </row>
    <row r="11780" spans="1:9">
      <c r="A11780" t="n">
        <v>119053</v>
      </c>
      <c r="B11780" s="17" t="n">
        <v>58</v>
      </c>
      <c r="C11780" s="7" t="n">
        <v>100</v>
      </c>
      <c r="D11780" s="7" t="n">
        <v>2000</v>
      </c>
      <c r="E11780" s="7" t="n">
        <v>1</v>
      </c>
    </row>
    <row r="11781" spans="1:9">
      <c r="A11781" t="s">
        <v>4</v>
      </c>
      <c r="B11781" s="4" t="s">
        <v>5</v>
      </c>
      <c r="C11781" s="4" t="s">
        <v>7</v>
      </c>
      <c r="D11781" s="4" t="s">
        <v>11</v>
      </c>
    </row>
    <row r="11782" spans="1:9">
      <c r="A11782" t="n">
        <v>119061</v>
      </c>
      <c r="B11782" s="17" t="n">
        <v>58</v>
      </c>
      <c r="C11782" s="7" t="n">
        <v>255</v>
      </c>
      <c r="D11782" s="7" t="n">
        <v>0</v>
      </c>
    </row>
    <row r="11783" spans="1:9">
      <c r="A11783" t="s">
        <v>4</v>
      </c>
      <c r="B11783" s="4" t="s">
        <v>5</v>
      </c>
      <c r="C11783" s="4" t="s">
        <v>7</v>
      </c>
      <c r="D11783" s="4" t="s">
        <v>11</v>
      </c>
    </row>
    <row r="11784" spans="1:9">
      <c r="A11784" t="n">
        <v>119065</v>
      </c>
      <c r="B11784" s="35" t="n">
        <v>45</v>
      </c>
      <c r="C11784" s="7" t="n">
        <v>7</v>
      </c>
      <c r="D11784" s="7" t="n">
        <v>255</v>
      </c>
    </row>
    <row r="11785" spans="1:9">
      <c r="A11785" t="s">
        <v>4</v>
      </c>
      <c r="B11785" s="4" t="s">
        <v>5</v>
      </c>
      <c r="C11785" s="4" t="s">
        <v>7</v>
      </c>
      <c r="D11785" s="4" t="s">
        <v>11</v>
      </c>
      <c r="E11785" s="4" t="s">
        <v>13</v>
      </c>
    </row>
    <row r="11786" spans="1:9">
      <c r="A11786" t="n">
        <v>119069</v>
      </c>
      <c r="B11786" s="17" t="n">
        <v>58</v>
      </c>
      <c r="C11786" s="7" t="n">
        <v>101</v>
      </c>
      <c r="D11786" s="7" t="n">
        <v>500</v>
      </c>
      <c r="E11786" s="7" t="n">
        <v>1</v>
      </c>
    </row>
    <row r="11787" spans="1:9">
      <c r="A11787" t="s">
        <v>4</v>
      </c>
      <c r="B11787" s="4" t="s">
        <v>5</v>
      </c>
      <c r="C11787" s="4" t="s">
        <v>7</v>
      </c>
      <c r="D11787" s="4" t="s">
        <v>11</v>
      </c>
    </row>
    <row r="11788" spans="1:9">
      <c r="A11788" t="n">
        <v>119077</v>
      </c>
      <c r="B11788" s="17" t="n">
        <v>58</v>
      </c>
      <c r="C11788" s="7" t="n">
        <v>254</v>
      </c>
      <c r="D11788" s="7" t="n">
        <v>0</v>
      </c>
    </row>
    <row r="11789" spans="1:9">
      <c r="A11789" t="s">
        <v>4</v>
      </c>
      <c r="B11789" s="4" t="s">
        <v>5</v>
      </c>
      <c r="C11789" s="4" t="s">
        <v>7</v>
      </c>
      <c r="D11789" s="4" t="s">
        <v>7</v>
      </c>
      <c r="E11789" s="4" t="s">
        <v>13</v>
      </c>
      <c r="F11789" s="4" t="s">
        <v>13</v>
      </c>
      <c r="G11789" s="4" t="s">
        <v>13</v>
      </c>
      <c r="H11789" s="4" t="s">
        <v>11</v>
      </c>
    </row>
    <row r="11790" spans="1:9">
      <c r="A11790" t="n">
        <v>119081</v>
      </c>
      <c r="B11790" s="35" t="n">
        <v>45</v>
      </c>
      <c r="C11790" s="7" t="n">
        <v>2</v>
      </c>
      <c r="D11790" s="7" t="n">
        <v>3</v>
      </c>
      <c r="E11790" s="7" t="n">
        <v>-6.73999977111816</v>
      </c>
      <c r="F11790" s="7" t="n">
        <v>0</v>
      </c>
      <c r="G11790" s="7" t="n">
        <v>-12.9799995422363</v>
      </c>
      <c r="H11790" s="7" t="n">
        <v>0</v>
      </c>
    </row>
    <row r="11791" spans="1:9">
      <c r="A11791" t="s">
        <v>4</v>
      </c>
      <c r="B11791" s="4" t="s">
        <v>5</v>
      </c>
      <c r="C11791" s="4" t="s">
        <v>7</v>
      </c>
      <c r="D11791" s="4" t="s">
        <v>7</v>
      </c>
      <c r="E11791" s="4" t="s">
        <v>13</v>
      </c>
      <c r="F11791" s="4" t="s">
        <v>13</v>
      </c>
      <c r="G11791" s="4" t="s">
        <v>13</v>
      </c>
      <c r="H11791" s="4" t="s">
        <v>11</v>
      </c>
      <c r="I11791" s="4" t="s">
        <v>7</v>
      </c>
    </row>
    <row r="11792" spans="1:9">
      <c r="A11792" t="n">
        <v>119098</v>
      </c>
      <c r="B11792" s="35" t="n">
        <v>45</v>
      </c>
      <c r="C11792" s="7" t="n">
        <v>4</v>
      </c>
      <c r="D11792" s="7" t="n">
        <v>3</v>
      </c>
      <c r="E11792" s="7" t="n">
        <v>8.77999973297119</v>
      </c>
      <c r="F11792" s="7" t="n">
        <v>20.7800006866455</v>
      </c>
      <c r="G11792" s="7" t="n">
        <v>0</v>
      </c>
      <c r="H11792" s="7" t="n">
        <v>0</v>
      </c>
      <c r="I11792" s="7" t="n">
        <v>0</v>
      </c>
    </row>
    <row r="11793" spans="1:9">
      <c r="A11793" t="s">
        <v>4</v>
      </c>
      <c r="B11793" s="4" t="s">
        <v>5</v>
      </c>
      <c r="C11793" s="4" t="s">
        <v>7</v>
      </c>
      <c r="D11793" s="4" t="s">
        <v>7</v>
      </c>
      <c r="E11793" s="4" t="s">
        <v>13</v>
      </c>
      <c r="F11793" s="4" t="s">
        <v>11</v>
      </c>
    </row>
    <row r="11794" spans="1:9">
      <c r="A11794" t="n">
        <v>119116</v>
      </c>
      <c r="B11794" s="35" t="n">
        <v>45</v>
      </c>
      <c r="C11794" s="7" t="n">
        <v>5</v>
      </c>
      <c r="D11794" s="7" t="n">
        <v>3</v>
      </c>
      <c r="E11794" s="7" t="n">
        <v>5.69999980926514</v>
      </c>
      <c r="F11794" s="7" t="n">
        <v>0</v>
      </c>
    </row>
    <row r="11795" spans="1:9">
      <c r="A11795" t="s">
        <v>4</v>
      </c>
      <c r="B11795" s="4" t="s">
        <v>5</v>
      </c>
      <c r="C11795" s="4" t="s">
        <v>7</v>
      </c>
      <c r="D11795" s="4" t="s">
        <v>7</v>
      </c>
      <c r="E11795" s="4" t="s">
        <v>13</v>
      </c>
      <c r="F11795" s="4" t="s">
        <v>11</v>
      </c>
    </row>
    <row r="11796" spans="1:9">
      <c r="A11796" t="n">
        <v>119125</v>
      </c>
      <c r="B11796" s="35" t="n">
        <v>45</v>
      </c>
      <c r="C11796" s="7" t="n">
        <v>11</v>
      </c>
      <c r="D11796" s="7" t="n">
        <v>3</v>
      </c>
      <c r="E11796" s="7" t="n">
        <v>35</v>
      </c>
      <c r="F11796" s="7" t="n">
        <v>0</v>
      </c>
    </row>
    <row r="11797" spans="1:9">
      <c r="A11797" t="s">
        <v>4</v>
      </c>
      <c r="B11797" s="4" t="s">
        <v>5</v>
      </c>
      <c r="C11797" s="4" t="s">
        <v>7</v>
      </c>
      <c r="D11797" s="4" t="s">
        <v>7</v>
      </c>
      <c r="E11797" s="4" t="s">
        <v>13</v>
      </c>
      <c r="F11797" s="4" t="s">
        <v>11</v>
      </c>
    </row>
    <row r="11798" spans="1:9">
      <c r="A11798" t="n">
        <v>119134</v>
      </c>
      <c r="B11798" s="35" t="n">
        <v>45</v>
      </c>
      <c r="C11798" s="7" t="n">
        <v>5</v>
      </c>
      <c r="D11798" s="7" t="n">
        <v>3</v>
      </c>
      <c r="E11798" s="7" t="n">
        <v>5.19999980926514</v>
      </c>
      <c r="F11798" s="7" t="n">
        <v>2000</v>
      </c>
    </row>
    <row r="11799" spans="1:9">
      <c r="A11799" t="s">
        <v>4</v>
      </c>
      <c r="B11799" s="4" t="s">
        <v>5</v>
      </c>
      <c r="C11799" s="4" t="s">
        <v>7</v>
      </c>
      <c r="D11799" s="4" t="s">
        <v>11</v>
      </c>
    </row>
    <row r="11800" spans="1:9">
      <c r="A11800" t="n">
        <v>119143</v>
      </c>
      <c r="B11800" s="17" t="n">
        <v>58</v>
      </c>
      <c r="C11800" s="7" t="n">
        <v>255</v>
      </c>
      <c r="D11800" s="7" t="n">
        <v>0</v>
      </c>
    </row>
    <row r="11801" spans="1:9">
      <c r="A11801" t="s">
        <v>4</v>
      </c>
      <c r="B11801" s="4" t="s">
        <v>5</v>
      </c>
      <c r="C11801" s="4" t="s">
        <v>7</v>
      </c>
      <c r="D11801" s="4" t="s">
        <v>11</v>
      </c>
    </row>
    <row r="11802" spans="1:9">
      <c r="A11802" t="n">
        <v>119147</v>
      </c>
      <c r="B11802" s="35" t="n">
        <v>45</v>
      </c>
      <c r="C11802" s="7" t="n">
        <v>7</v>
      </c>
      <c r="D11802" s="7" t="n">
        <v>255</v>
      </c>
    </row>
    <row r="11803" spans="1:9">
      <c r="A11803" t="s">
        <v>4</v>
      </c>
      <c r="B11803" s="4" t="s">
        <v>5</v>
      </c>
      <c r="C11803" s="4" t="s">
        <v>7</v>
      </c>
      <c r="D11803" s="4" t="s">
        <v>11</v>
      </c>
      <c r="E11803" s="4" t="s">
        <v>8</v>
      </c>
    </row>
    <row r="11804" spans="1:9">
      <c r="A11804" t="n">
        <v>119151</v>
      </c>
      <c r="B11804" s="38" t="n">
        <v>51</v>
      </c>
      <c r="C11804" s="7" t="n">
        <v>4</v>
      </c>
      <c r="D11804" s="7" t="n">
        <v>0</v>
      </c>
      <c r="E11804" s="7" t="s">
        <v>696</v>
      </c>
    </row>
    <row r="11805" spans="1:9">
      <c r="A11805" t="s">
        <v>4</v>
      </c>
      <c r="B11805" s="4" t="s">
        <v>5</v>
      </c>
      <c r="C11805" s="4" t="s">
        <v>11</v>
      </c>
    </row>
    <row r="11806" spans="1:9">
      <c r="A11806" t="n">
        <v>119164</v>
      </c>
      <c r="B11806" s="24" t="n">
        <v>16</v>
      </c>
      <c r="C11806" s="7" t="n">
        <v>0</v>
      </c>
    </row>
    <row r="11807" spans="1:9">
      <c r="A11807" t="s">
        <v>4</v>
      </c>
      <c r="B11807" s="4" t="s">
        <v>5</v>
      </c>
      <c r="C11807" s="4" t="s">
        <v>11</v>
      </c>
      <c r="D11807" s="4" t="s">
        <v>79</v>
      </c>
      <c r="E11807" s="4" t="s">
        <v>7</v>
      </c>
      <c r="F11807" s="4" t="s">
        <v>7</v>
      </c>
    </row>
    <row r="11808" spans="1:9">
      <c r="A11808" t="n">
        <v>119167</v>
      </c>
      <c r="B11808" s="39" t="n">
        <v>26</v>
      </c>
      <c r="C11808" s="7" t="n">
        <v>0</v>
      </c>
      <c r="D11808" s="7" t="s">
        <v>916</v>
      </c>
      <c r="E11808" s="7" t="n">
        <v>2</v>
      </c>
      <c r="F11808" s="7" t="n">
        <v>0</v>
      </c>
    </row>
    <row r="11809" spans="1:6">
      <c r="A11809" t="s">
        <v>4</v>
      </c>
      <c r="B11809" s="4" t="s">
        <v>5</v>
      </c>
    </row>
    <row r="11810" spans="1:6">
      <c r="A11810" t="n">
        <v>119235</v>
      </c>
      <c r="B11810" s="40" t="n">
        <v>28</v>
      </c>
    </row>
    <row r="11811" spans="1:6">
      <c r="A11811" t="s">
        <v>4</v>
      </c>
      <c r="B11811" s="4" t="s">
        <v>5</v>
      </c>
      <c r="C11811" s="4" t="s">
        <v>11</v>
      </c>
      <c r="D11811" s="4" t="s">
        <v>7</v>
      </c>
    </row>
    <row r="11812" spans="1:6">
      <c r="A11812" t="n">
        <v>119236</v>
      </c>
      <c r="B11812" s="44" t="n">
        <v>89</v>
      </c>
      <c r="C11812" s="7" t="n">
        <v>65533</v>
      </c>
      <c r="D11812" s="7" t="n">
        <v>1</v>
      </c>
    </row>
    <row r="11813" spans="1:6">
      <c r="A11813" t="s">
        <v>4</v>
      </c>
      <c r="B11813" s="4" t="s">
        <v>5</v>
      </c>
      <c r="C11813" s="4" t="s">
        <v>11</v>
      </c>
      <c r="D11813" s="4" t="s">
        <v>7</v>
      </c>
      <c r="E11813" s="4" t="s">
        <v>7</v>
      </c>
      <c r="F11813" s="4" t="s">
        <v>8</v>
      </c>
    </row>
    <row r="11814" spans="1:6">
      <c r="A11814" t="n">
        <v>119240</v>
      </c>
      <c r="B11814" s="29" t="n">
        <v>20</v>
      </c>
      <c r="C11814" s="7" t="n">
        <v>4</v>
      </c>
      <c r="D11814" s="7" t="n">
        <v>2</v>
      </c>
      <c r="E11814" s="7" t="n">
        <v>10</v>
      </c>
      <c r="F11814" s="7" t="s">
        <v>917</v>
      </c>
    </row>
    <row r="11815" spans="1:6">
      <c r="A11815" t="s">
        <v>4</v>
      </c>
      <c r="B11815" s="4" t="s">
        <v>5</v>
      </c>
      <c r="C11815" s="4" t="s">
        <v>7</v>
      </c>
      <c r="D11815" s="4" t="s">
        <v>11</v>
      </c>
      <c r="E11815" s="4" t="s">
        <v>8</v>
      </c>
    </row>
    <row r="11816" spans="1:6">
      <c r="A11816" t="n">
        <v>119261</v>
      </c>
      <c r="B11816" s="38" t="n">
        <v>51</v>
      </c>
      <c r="C11816" s="7" t="n">
        <v>4</v>
      </c>
      <c r="D11816" s="7" t="n">
        <v>4</v>
      </c>
      <c r="E11816" s="7" t="s">
        <v>545</v>
      </c>
    </row>
    <row r="11817" spans="1:6">
      <c r="A11817" t="s">
        <v>4</v>
      </c>
      <c r="B11817" s="4" t="s">
        <v>5</v>
      </c>
      <c r="C11817" s="4" t="s">
        <v>11</v>
      </c>
    </row>
    <row r="11818" spans="1:6">
      <c r="A11818" t="n">
        <v>119275</v>
      </c>
      <c r="B11818" s="24" t="n">
        <v>16</v>
      </c>
      <c r="C11818" s="7" t="n">
        <v>0</v>
      </c>
    </row>
    <row r="11819" spans="1:6">
      <c r="A11819" t="s">
        <v>4</v>
      </c>
      <c r="B11819" s="4" t="s">
        <v>5</v>
      </c>
      <c r="C11819" s="4" t="s">
        <v>11</v>
      </c>
      <c r="D11819" s="4" t="s">
        <v>79</v>
      </c>
      <c r="E11819" s="4" t="s">
        <v>7</v>
      </c>
      <c r="F11819" s="4" t="s">
        <v>7</v>
      </c>
    </row>
    <row r="11820" spans="1:6">
      <c r="A11820" t="n">
        <v>119278</v>
      </c>
      <c r="B11820" s="39" t="n">
        <v>26</v>
      </c>
      <c r="C11820" s="7" t="n">
        <v>4</v>
      </c>
      <c r="D11820" s="7" t="s">
        <v>918</v>
      </c>
      <c r="E11820" s="7" t="n">
        <v>2</v>
      </c>
      <c r="F11820" s="7" t="n">
        <v>0</v>
      </c>
    </row>
    <row r="11821" spans="1:6">
      <c r="A11821" t="s">
        <v>4</v>
      </c>
      <c r="B11821" s="4" t="s">
        <v>5</v>
      </c>
    </row>
    <row r="11822" spans="1:6">
      <c r="A11822" t="n">
        <v>119319</v>
      </c>
      <c r="B11822" s="40" t="n">
        <v>28</v>
      </c>
    </row>
    <row r="11823" spans="1:6">
      <c r="A11823" t="s">
        <v>4</v>
      </c>
      <c r="B11823" s="4" t="s">
        <v>5</v>
      </c>
      <c r="C11823" s="4" t="s">
        <v>11</v>
      </c>
      <c r="D11823" s="4" t="s">
        <v>7</v>
      </c>
    </row>
    <row r="11824" spans="1:6">
      <c r="A11824" t="n">
        <v>119320</v>
      </c>
      <c r="B11824" s="44" t="n">
        <v>89</v>
      </c>
      <c r="C11824" s="7" t="n">
        <v>65533</v>
      </c>
      <c r="D11824" s="7" t="n">
        <v>1</v>
      </c>
    </row>
    <row r="11825" spans="1:6">
      <c r="A11825" t="s">
        <v>4</v>
      </c>
      <c r="B11825" s="4" t="s">
        <v>5</v>
      </c>
      <c r="C11825" s="4" t="s">
        <v>11</v>
      </c>
      <c r="D11825" s="4" t="s">
        <v>11</v>
      </c>
      <c r="E11825" s="4" t="s">
        <v>11</v>
      </c>
    </row>
    <row r="11826" spans="1:6">
      <c r="A11826" t="n">
        <v>119324</v>
      </c>
      <c r="B11826" s="48" t="n">
        <v>61</v>
      </c>
      <c r="C11826" s="7" t="n">
        <v>2</v>
      </c>
      <c r="D11826" s="7" t="n">
        <v>0</v>
      </c>
      <c r="E11826" s="7" t="n">
        <v>1000</v>
      </c>
    </row>
    <row r="11827" spans="1:6">
      <c r="A11827" t="s">
        <v>4</v>
      </c>
      <c r="B11827" s="4" t="s">
        <v>5</v>
      </c>
      <c r="C11827" s="4" t="s">
        <v>7</v>
      </c>
      <c r="D11827" s="4" t="s">
        <v>11</v>
      </c>
      <c r="E11827" s="4" t="s">
        <v>8</v>
      </c>
    </row>
    <row r="11828" spans="1:6">
      <c r="A11828" t="n">
        <v>119331</v>
      </c>
      <c r="B11828" s="38" t="n">
        <v>51</v>
      </c>
      <c r="C11828" s="7" t="n">
        <v>4</v>
      </c>
      <c r="D11828" s="7" t="n">
        <v>2</v>
      </c>
      <c r="E11828" s="7" t="s">
        <v>446</v>
      </c>
    </row>
    <row r="11829" spans="1:6">
      <c r="A11829" t="s">
        <v>4</v>
      </c>
      <c r="B11829" s="4" t="s">
        <v>5</v>
      </c>
      <c r="C11829" s="4" t="s">
        <v>11</v>
      </c>
    </row>
    <row r="11830" spans="1:6">
      <c r="A11830" t="n">
        <v>119344</v>
      </c>
      <c r="B11830" s="24" t="n">
        <v>16</v>
      </c>
      <c r="C11830" s="7" t="n">
        <v>0</v>
      </c>
    </row>
    <row r="11831" spans="1:6">
      <c r="A11831" t="s">
        <v>4</v>
      </c>
      <c r="B11831" s="4" t="s">
        <v>5</v>
      </c>
      <c r="C11831" s="4" t="s">
        <v>11</v>
      </c>
      <c r="D11831" s="4" t="s">
        <v>79</v>
      </c>
      <c r="E11831" s="4" t="s">
        <v>7</v>
      </c>
      <c r="F11831" s="4" t="s">
        <v>7</v>
      </c>
    </row>
    <row r="11832" spans="1:6">
      <c r="A11832" t="n">
        <v>119347</v>
      </c>
      <c r="B11832" s="39" t="n">
        <v>26</v>
      </c>
      <c r="C11832" s="7" t="n">
        <v>2</v>
      </c>
      <c r="D11832" s="7" t="s">
        <v>919</v>
      </c>
      <c r="E11832" s="7" t="n">
        <v>2</v>
      </c>
      <c r="F11832" s="7" t="n">
        <v>0</v>
      </c>
    </row>
    <row r="11833" spans="1:6">
      <c r="A11833" t="s">
        <v>4</v>
      </c>
      <c r="B11833" s="4" t="s">
        <v>5</v>
      </c>
    </row>
    <row r="11834" spans="1:6">
      <c r="A11834" t="n">
        <v>119462</v>
      </c>
      <c r="B11834" s="40" t="n">
        <v>28</v>
      </c>
    </row>
    <row r="11835" spans="1:6">
      <c r="A11835" t="s">
        <v>4</v>
      </c>
      <c r="B11835" s="4" t="s">
        <v>5</v>
      </c>
      <c r="C11835" s="4" t="s">
        <v>11</v>
      </c>
      <c r="D11835" s="4" t="s">
        <v>7</v>
      </c>
    </row>
    <row r="11836" spans="1:6">
      <c r="A11836" t="n">
        <v>119463</v>
      </c>
      <c r="B11836" s="44" t="n">
        <v>89</v>
      </c>
      <c r="C11836" s="7" t="n">
        <v>65533</v>
      </c>
      <c r="D11836" s="7" t="n">
        <v>1</v>
      </c>
    </row>
    <row r="11837" spans="1:6">
      <c r="A11837" t="s">
        <v>4</v>
      </c>
      <c r="B11837" s="4" t="s">
        <v>5</v>
      </c>
      <c r="C11837" s="4" t="s">
        <v>11</v>
      </c>
      <c r="D11837" s="4" t="s">
        <v>11</v>
      </c>
      <c r="E11837" s="4" t="s">
        <v>11</v>
      </c>
    </row>
    <row r="11838" spans="1:6">
      <c r="A11838" t="n">
        <v>119467</v>
      </c>
      <c r="B11838" s="48" t="n">
        <v>61</v>
      </c>
      <c r="C11838" s="7" t="n">
        <v>8</v>
      </c>
      <c r="D11838" s="7" t="n">
        <v>2</v>
      </c>
      <c r="E11838" s="7" t="n">
        <v>1000</v>
      </c>
    </row>
    <row r="11839" spans="1:6">
      <c r="A11839" t="s">
        <v>4</v>
      </c>
      <c r="B11839" s="4" t="s">
        <v>5</v>
      </c>
      <c r="C11839" s="4" t="s">
        <v>7</v>
      </c>
      <c r="D11839" s="4" t="s">
        <v>11</v>
      </c>
      <c r="E11839" s="4" t="s">
        <v>8</v>
      </c>
    </row>
    <row r="11840" spans="1:6">
      <c r="A11840" t="n">
        <v>119474</v>
      </c>
      <c r="B11840" s="38" t="n">
        <v>51</v>
      </c>
      <c r="C11840" s="7" t="n">
        <v>4</v>
      </c>
      <c r="D11840" s="7" t="n">
        <v>8</v>
      </c>
      <c r="E11840" s="7" t="s">
        <v>696</v>
      </c>
    </row>
    <row r="11841" spans="1:6">
      <c r="A11841" t="s">
        <v>4</v>
      </c>
      <c r="B11841" s="4" t="s">
        <v>5</v>
      </c>
      <c r="C11841" s="4" t="s">
        <v>11</v>
      </c>
    </row>
    <row r="11842" spans="1:6">
      <c r="A11842" t="n">
        <v>119487</v>
      </c>
      <c r="B11842" s="24" t="n">
        <v>16</v>
      </c>
      <c r="C11842" s="7" t="n">
        <v>0</v>
      </c>
    </row>
    <row r="11843" spans="1:6">
      <c r="A11843" t="s">
        <v>4</v>
      </c>
      <c r="B11843" s="4" t="s">
        <v>5</v>
      </c>
      <c r="C11843" s="4" t="s">
        <v>11</v>
      </c>
      <c r="D11843" s="4" t="s">
        <v>79</v>
      </c>
      <c r="E11843" s="4" t="s">
        <v>7</v>
      </c>
      <c r="F11843" s="4" t="s">
        <v>7</v>
      </c>
    </row>
    <row r="11844" spans="1:6">
      <c r="A11844" t="n">
        <v>119490</v>
      </c>
      <c r="B11844" s="39" t="n">
        <v>26</v>
      </c>
      <c r="C11844" s="7" t="n">
        <v>8</v>
      </c>
      <c r="D11844" s="7" t="s">
        <v>920</v>
      </c>
      <c r="E11844" s="7" t="n">
        <v>2</v>
      </c>
      <c r="F11844" s="7" t="n">
        <v>0</v>
      </c>
    </row>
    <row r="11845" spans="1:6">
      <c r="A11845" t="s">
        <v>4</v>
      </c>
      <c r="B11845" s="4" t="s">
        <v>5</v>
      </c>
    </row>
    <row r="11846" spans="1:6">
      <c r="A11846" t="n">
        <v>119571</v>
      </c>
      <c r="B11846" s="40" t="n">
        <v>28</v>
      </c>
    </row>
    <row r="11847" spans="1:6">
      <c r="A11847" t="s">
        <v>4</v>
      </c>
      <c r="B11847" s="4" t="s">
        <v>5</v>
      </c>
      <c r="C11847" s="4" t="s">
        <v>11</v>
      </c>
      <c r="D11847" s="4" t="s">
        <v>7</v>
      </c>
    </row>
    <row r="11848" spans="1:6">
      <c r="A11848" t="n">
        <v>119572</v>
      </c>
      <c r="B11848" s="44" t="n">
        <v>89</v>
      </c>
      <c r="C11848" s="7" t="n">
        <v>65533</v>
      </c>
      <c r="D11848" s="7" t="n">
        <v>1</v>
      </c>
    </row>
    <row r="11849" spans="1:6">
      <c r="A11849" t="s">
        <v>4</v>
      </c>
      <c r="B11849" s="4" t="s">
        <v>5</v>
      </c>
      <c r="C11849" s="4" t="s">
        <v>11</v>
      </c>
      <c r="D11849" s="4" t="s">
        <v>7</v>
      </c>
      <c r="E11849" s="4" t="s">
        <v>7</v>
      </c>
      <c r="F11849" s="4" t="s">
        <v>8</v>
      </c>
    </row>
    <row r="11850" spans="1:6">
      <c r="A11850" t="n">
        <v>119576</v>
      </c>
      <c r="B11850" s="29" t="n">
        <v>20</v>
      </c>
      <c r="C11850" s="7" t="n">
        <v>6</v>
      </c>
      <c r="D11850" s="7" t="n">
        <v>2</v>
      </c>
      <c r="E11850" s="7" t="n">
        <v>10</v>
      </c>
      <c r="F11850" s="7" t="s">
        <v>917</v>
      </c>
    </row>
    <row r="11851" spans="1:6">
      <c r="A11851" t="s">
        <v>4</v>
      </c>
      <c r="B11851" s="4" t="s">
        <v>5</v>
      </c>
      <c r="C11851" s="4" t="s">
        <v>7</v>
      </c>
      <c r="D11851" s="4" t="s">
        <v>11</v>
      </c>
      <c r="E11851" s="4" t="s">
        <v>8</v>
      </c>
    </row>
    <row r="11852" spans="1:6">
      <c r="A11852" t="n">
        <v>119597</v>
      </c>
      <c r="B11852" s="38" t="n">
        <v>51</v>
      </c>
      <c r="C11852" s="7" t="n">
        <v>4</v>
      </c>
      <c r="D11852" s="7" t="n">
        <v>6</v>
      </c>
      <c r="E11852" s="7" t="s">
        <v>570</v>
      </c>
    </row>
    <row r="11853" spans="1:6">
      <c r="A11853" t="s">
        <v>4</v>
      </c>
      <c r="B11853" s="4" t="s">
        <v>5</v>
      </c>
      <c r="C11853" s="4" t="s">
        <v>11</v>
      </c>
    </row>
    <row r="11854" spans="1:6">
      <c r="A11854" t="n">
        <v>119610</v>
      </c>
      <c r="B11854" s="24" t="n">
        <v>16</v>
      </c>
      <c r="C11854" s="7" t="n">
        <v>0</v>
      </c>
    </row>
    <row r="11855" spans="1:6">
      <c r="A11855" t="s">
        <v>4</v>
      </c>
      <c r="B11855" s="4" t="s">
        <v>5</v>
      </c>
      <c r="C11855" s="4" t="s">
        <v>11</v>
      </c>
      <c r="D11855" s="4" t="s">
        <v>79</v>
      </c>
      <c r="E11855" s="4" t="s">
        <v>7</v>
      </c>
      <c r="F11855" s="4" t="s">
        <v>7</v>
      </c>
      <c r="G11855" s="4" t="s">
        <v>79</v>
      </c>
      <c r="H11855" s="4" t="s">
        <v>7</v>
      </c>
      <c r="I11855" s="4" t="s">
        <v>7</v>
      </c>
    </row>
    <row r="11856" spans="1:6">
      <c r="A11856" t="n">
        <v>119613</v>
      </c>
      <c r="B11856" s="39" t="n">
        <v>26</v>
      </c>
      <c r="C11856" s="7" t="n">
        <v>6</v>
      </c>
      <c r="D11856" s="7" t="s">
        <v>921</v>
      </c>
      <c r="E11856" s="7" t="n">
        <v>2</v>
      </c>
      <c r="F11856" s="7" t="n">
        <v>3</v>
      </c>
      <c r="G11856" s="7" t="s">
        <v>922</v>
      </c>
      <c r="H11856" s="7" t="n">
        <v>2</v>
      </c>
      <c r="I11856" s="7" t="n">
        <v>0</v>
      </c>
    </row>
    <row r="11857" spans="1:9">
      <c r="A11857" t="s">
        <v>4</v>
      </c>
      <c r="B11857" s="4" t="s">
        <v>5</v>
      </c>
    </row>
    <row r="11858" spans="1:9">
      <c r="A11858" t="n">
        <v>119771</v>
      </c>
      <c r="B11858" s="40" t="n">
        <v>28</v>
      </c>
    </row>
    <row r="11859" spans="1:9">
      <c r="A11859" t="s">
        <v>4</v>
      </c>
      <c r="B11859" s="4" t="s">
        <v>5</v>
      </c>
      <c r="C11859" s="4" t="s">
        <v>11</v>
      </c>
      <c r="D11859" s="4" t="s">
        <v>7</v>
      </c>
    </row>
    <row r="11860" spans="1:9">
      <c r="A11860" t="n">
        <v>119772</v>
      </c>
      <c r="B11860" s="44" t="n">
        <v>89</v>
      </c>
      <c r="C11860" s="7" t="n">
        <v>65533</v>
      </c>
      <c r="D11860" s="7" t="n">
        <v>1</v>
      </c>
    </row>
    <row r="11861" spans="1:9">
      <c r="A11861" t="s">
        <v>4</v>
      </c>
      <c r="B11861" s="4" t="s">
        <v>5</v>
      </c>
      <c r="C11861" s="4" t="s">
        <v>11</v>
      </c>
      <c r="D11861" s="4" t="s">
        <v>11</v>
      </c>
      <c r="E11861" s="4" t="s">
        <v>11</v>
      </c>
    </row>
    <row r="11862" spans="1:9">
      <c r="A11862" t="n">
        <v>119776</v>
      </c>
      <c r="B11862" s="48" t="n">
        <v>61</v>
      </c>
      <c r="C11862" s="7" t="n">
        <v>2</v>
      </c>
      <c r="D11862" s="7" t="n">
        <v>6</v>
      </c>
      <c r="E11862" s="7" t="n">
        <v>1000</v>
      </c>
    </row>
    <row r="11863" spans="1:9">
      <c r="A11863" t="s">
        <v>4</v>
      </c>
      <c r="B11863" s="4" t="s">
        <v>5</v>
      </c>
      <c r="C11863" s="4" t="s">
        <v>7</v>
      </c>
      <c r="D11863" s="4" t="s">
        <v>11</v>
      </c>
      <c r="E11863" s="4" t="s">
        <v>8</v>
      </c>
    </row>
    <row r="11864" spans="1:9">
      <c r="A11864" t="n">
        <v>119783</v>
      </c>
      <c r="B11864" s="38" t="n">
        <v>51</v>
      </c>
      <c r="C11864" s="7" t="n">
        <v>4</v>
      </c>
      <c r="D11864" s="7" t="n">
        <v>2</v>
      </c>
      <c r="E11864" s="7" t="s">
        <v>446</v>
      </c>
    </row>
    <row r="11865" spans="1:9">
      <c r="A11865" t="s">
        <v>4</v>
      </c>
      <c r="B11865" s="4" t="s">
        <v>5</v>
      </c>
      <c r="C11865" s="4" t="s">
        <v>11</v>
      </c>
    </row>
    <row r="11866" spans="1:9">
      <c r="A11866" t="n">
        <v>119796</v>
      </c>
      <c r="B11866" s="24" t="n">
        <v>16</v>
      </c>
      <c r="C11866" s="7" t="n">
        <v>0</v>
      </c>
    </row>
    <row r="11867" spans="1:9">
      <c r="A11867" t="s">
        <v>4</v>
      </c>
      <c r="B11867" s="4" t="s">
        <v>5</v>
      </c>
      <c r="C11867" s="4" t="s">
        <v>11</v>
      </c>
      <c r="D11867" s="4" t="s">
        <v>79</v>
      </c>
      <c r="E11867" s="4" t="s">
        <v>7</v>
      </c>
      <c r="F11867" s="4" t="s">
        <v>7</v>
      </c>
    </row>
    <row r="11868" spans="1:9">
      <c r="A11868" t="n">
        <v>119799</v>
      </c>
      <c r="B11868" s="39" t="n">
        <v>26</v>
      </c>
      <c r="C11868" s="7" t="n">
        <v>2</v>
      </c>
      <c r="D11868" s="7" t="s">
        <v>923</v>
      </c>
      <c r="E11868" s="7" t="n">
        <v>2</v>
      </c>
      <c r="F11868" s="7" t="n">
        <v>0</v>
      </c>
    </row>
    <row r="11869" spans="1:9">
      <c r="A11869" t="s">
        <v>4</v>
      </c>
      <c r="B11869" s="4" t="s">
        <v>5</v>
      </c>
    </row>
    <row r="11870" spans="1:9">
      <c r="A11870" t="n">
        <v>119924</v>
      </c>
      <c r="B11870" s="40" t="n">
        <v>28</v>
      </c>
    </row>
    <row r="11871" spans="1:9">
      <c r="A11871" t="s">
        <v>4</v>
      </c>
      <c r="B11871" s="4" t="s">
        <v>5</v>
      </c>
      <c r="C11871" s="4" t="s">
        <v>11</v>
      </c>
      <c r="D11871" s="4" t="s">
        <v>7</v>
      </c>
    </row>
    <row r="11872" spans="1:9">
      <c r="A11872" t="n">
        <v>119925</v>
      </c>
      <c r="B11872" s="44" t="n">
        <v>89</v>
      </c>
      <c r="C11872" s="7" t="n">
        <v>65533</v>
      </c>
      <c r="D11872" s="7" t="n">
        <v>1</v>
      </c>
    </row>
    <row r="11873" spans="1:6">
      <c r="A11873" t="s">
        <v>4</v>
      </c>
      <c r="B11873" s="4" t="s">
        <v>5</v>
      </c>
      <c r="C11873" s="4" t="s">
        <v>11</v>
      </c>
      <c r="D11873" s="4" t="s">
        <v>11</v>
      </c>
      <c r="E11873" s="4" t="s">
        <v>11</v>
      </c>
    </row>
    <row r="11874" spans="1:6">
      <c r="A11874" t="n">
        <v>119929</v>
      </c>
      <c r="B11874" s="48" t="n">
        <v>61</v>
      </c>
      <c r="C11874" s="7" t="n">
        <v>4</v>
      </c>
      <c r="D11874" s="7" t="n">
        <v>2</v>
      </c>
      <c r="E11874" s="7" t="n">
        <v>1000</v>
      </c>
    </row>
    <row r="11875" spans="1:6">
      <c r="A11875" t="s">
        <v>4</v>
      </c>
      <c r="B11875" s="4" t="s">
        <v>5</v>
      </c>
      <c r="C11875" s="4" t="s">
        <v>7</v>
      </c>
      <c r="D11875" s="4" t="s">
        <v>11</v>
      </c>
      <c r="E11875" s="4" t="s">
        <v>8</v>
      </c>
    </row>
    <row r="11876" spans="1:6">
      <c r="A11876" t="n">
        <v>119936</v>
      </c>
      <c r="B11876" s="38" t="n">
        <v>51</v>
      </c>
      <c r="C11876" s="7" t="n">
        <v>4</v>
      </c>
      <c r="D11876" s="7" t="n">
        <v>4</v>
      </c>
      <c r="E11876" s="7" t="s">
        <v>439</v>
      </c>
    </row>
    <row r="11877" spans="1:6">
      <c r="A11877" t="s">
        <v>4</v>
      </c>
      <c r="B11877" s="4" t="s">
        <v>5</v>
      </c>
      <c r="C11877" s="4" t="s">
        <v>11</v>
      </c>
    </row>
    <row r="11878" spans="1:6">
      <c r="A11878" t="n">
        <v>119949</v>
      </c>
      <c r="B11878" s="24" t="n">
        <v>16</v>
      </c>
      <c r="C11878" s="7" t="n">
        <v>0</v>
      </c>
    </row>
    <row r="11879" spans="1:6">
      <c r="A11879" t="s">
        <v>4</v>
      </c>
      <c r="B11879" s="4" t="s">
        <v>5</v>
      </c>
      <c r="C11879" s="4" t="s">
        <v>11</v>
      </c>
      <c r="D11879" s="4" t="s">
        <v>79</v>
      </c>
      <c r="E11879" s="4" t="s">
        <v>7</v>
      </c>
      <c r="F11879" s="4" t="s">
        <v>7</v>
      </c>
    </row>
    <row r="11880" spans="1:6">
      <c r="A11880" t="n">
        <v>119952</v>
      </c>
      <c r="B11880" s="39" t="n">
        <v>26</v>
      </c>
      <c r="C11880" s="7" t="n">
        <v>4</v>
      </c>
      <c r="D11880" s="7" t="s">
        <v>924</v>
      </c>
      <c r="E11880" s="7" t="n">
        <v>2</v>
      </c>
      <c r="F11880" s="7" t="n">
        <v>0</v>
      </c>
    </row>
    <row r="11881" spans="1:6">
      <c r="A11881" t="s">
        <v>4</v>
      </c>
      <c r="B11881" s="4" t="s">
        <v>5</v>
      </c>
    </row>
    <row r="11882" spans="1:6">
      <c r="A11882" t="n">
        <v>120021</v>
      </c>
      <c r="B11882" s="40" t="n">
        <v>28</v>
      </c>
    </row>
    <row r="11883" spans="1:6">
      <c r="A11883" t="s">
        <v>4</v>
      </c>
      <c r="B11883" s="4" t="s">
        <v>5</v>
      </c>
      <c r="C11883" s="4" t="s">
        <v>11</v>
      </c>
      <c r="D11883" s="4" t="s">
        <v>7</v>
      </c>
    </row>
    <row r="11884" spans="1:6">
      <c r="A11884" t="n">
        <v>120022</v>
      </c>
      <c r="B11884" s="44" t="n">
        <v>89</v>
      </c>
      <c r="C11884" s="7" t="n">
        <v>65533</v>
      </c>
      <c r="D11884" s="7" t="n">
        <v>1</v>
      </c>
    </row>
    <row r="11885" spans="1:6">
      <c r="A11885" t="s">
        <v>4</v>
      </c>
      <c r="B11885" s="4" t="s">
        <v>5</v>
      </c>
      <c r="C11885" s="4" t="s">
        <v>11</v>
      </c>
      <c r="D11885" s="4" t="s">
        <v>14</v>
      </c>
    </row>
    <row r="11886" spans="1:6">
      <c r="A11886" t="n">
        <v>120026</v>
      </c>
      <c r="B11886" s="49" t="n">
        <v>44</v>
      </c>
      <c r="C11886" s="7" t="n">
        <v>9</v>
      </c>
      <c r="D11886" s="7" t="n">
        <v>1</v>
      </c>
    </row>
    <row r="11887" spans="1:6">
      <c r="A11887" t="s">
        <v>4</v>
      </c>
      <c r="B11887" s="4" t="s">
        <v>5</v>
      </c>
      <c r="C11887" s="4" t="s">
        <v>8</v>
      </c>
      <c r="D11887" s="4" t="s">
        <v>11</v>
      </c>
    </row>
    <row r="11888" spans="1:6">
      <c r="A11888" t="n">
        <v>120033</v>
      </c>
      <c r="B11888" s="47" t="n">
        <v>29</v>
      </c>
      <c r="C11888" s="7" t="s">
        <v>114</v>
      </c>
      <c r="D11888" s="7" t="n">
        <v>65533</v>
      </c>
    </row>
    <row r="11889" spans="1:6">
      <c r="A11889" t="s">
        <v>4</v>
      </c>
      <c r="B11889" s="4" t="s">
        <v>5</v>
      </c>
      <c r="C11889" s="4" t="s">
        <v>7</v>
      </c>
      <c r="D11889" s="4" t="s">
        <v>11</v>
      </c>
      <c r="E11889" s="4" t="s">
        <v>11</v>
      </c>
      <c r="F11889" s="4" t="s">
        <v>7</v>
      </c>
    </row>
    <row r="11890" spans="1:6">
      <c r="A11890" t="n">
        <v>120049</v>
      </c>
      <c r="B11890" s="43" t="n">
        <v>25</v>
      </c>
      <c r="C11890" s="7" t="n">
        <v>1</v>
      </c>
      <c r="D11890" s="7" t="n">
        <v>60</v>
      </c>
      <c r="E11890" s="7" t="n">
        <v>640</v>
      </c>
      <c r="F11890" s="7" t="n">
        <v>1</v>
      </c>
    </row>
    <row r="11891" spans="1:6">
      <c r="A11891" t="s">
        <v>4</v>
      </c>
      <c r="B11891" s="4" t="s">
        <v>5</v>
      </c>
      <c r="C11891" s="4" t="s">
        <v>7</v>
      </c>
      <c r="D11891" s="4" t="s">
        <v>11</v>
      </c>
      <c r="E11891" s="4" t="s">
        <v>8</v>
      </c>
    </row>
    <row r="11892" spans="1:6">
      <c r="A11892" t="n">
        <v>120056</v>
      </c>
      <c r="B11892" s="38" t="n">
        <v>51</v>
      </c>
      <c r="C11892" s="7" t="n">
        <v>4</v>
      </c>
      <c r="D11892" s="7" t="n">
        <v>9</v>
      </c>
      <c r="E11892" s="7" t="s">
        <v>242</v>
      </c>
    </row>
    <row r="11893" spans="1:6">
      <c r="A11893" t="s">
        <v>4</v>
      </c>
      <c r="B11893" s="4" t="s">
        <v>5</v>
      </c>
      <c r="C11893" s="4" t="s">
        <v>11</v>
      </c>
    </row>
    <row r="11894" spans="1:6">
      <c r="A11894" t="n">
        <v>120069</v>
      </c>
      <c r="B11894" s="24" t="n">
        <v>16</v>
      </c>
      <c r="C11894" s="7" t="n">
        <v>0</v>
      </c>
    </row>
    <row r="11895" spans="1:6">
      <c r="A11895" t="s">
        <v>4</v>
      </c>
      <c r="B11895" s="4" t="s">
        <v>5</v>
      </c>
      <c r="C11895" s="4" t="s">
        <v>11</v>
      </c>
      <c r="D11895" s="4" t="s">
        <v>79</v>
      </c>
      <c r="E11895" s="4" t="s">
        <v>7</v>
      </c>
      <c r="F11895" s="4" t="s">
        <v>7</v>
      </c>
    </row>
    <row r="11896" spans="1:6">
      <c r="A11896" t="n">
        <v>120072</v>
      </c>
      <c r="B11896" s="39" t="n">
        <v>26</v>
      </c>
      <c r="C11896" s="7" t="n">
        <v>9</v>
      </c>
      <c r="D11896" s="7" t="s">
        <v>925</v>
      </c>
      <c r="E11896" s="7" t="n">
        <v>2</v>
      </c>
      <c r="F11896" s="7" t="n">
        <v>0</v>
      </c>
    </row>
    <row r="11897" spans="1:6">
      <c r="A11897" t="s">
        <v>4</v>
      </c>
      <c r="B11897" s="4" t="s">
        <v>5</v>
      </c>
    </row>
    <row r="11898" spans="1:6">
      <c r="A11898" t="n">
        <v>120132</v>
      </c>
      <c r="B11898" s="40" t="n">
        <v>28</v>
      </c>
    </row>
    <row r="11899" spans="1:6">
      <c r="A11899" t="s">
        <v>4</v>
      </c>
      <c r="B11899" s="4" t="s">
        <v>5</v>
      </c>
      <c r="C11899" s="4" t="s">
        <v>11</v>
      </c>
      <c r="D11899" s="4" t="s">
        <v>7</v>
      </c>
    </row>
    <row r="11900" spans="1:6">
      <c r="A11900" t="n">
        <v>120133</v>
      </c>
      <c r="B11900" s="44" t="n">
        <v>89</v>
      </c>
      <c r="C11900" s="7" t="n">
        <v>65533</v>
      </c>
      <c r="D11900" s="7" t="n">
        <v>1</v>
      </c>
    </row>
    <row r="11901" spans="1:6">
      <c r="A11901" t="s">
        <v>4</v>
      </c>
      <c r="B11901" s="4" t="s">
        <v>5</v>
      </c>
      <c r="C11901" s="4" t="s">
        <v>7</v>
      </c>
      <c r="D11901" s="4" t="s">
        <v>11</v>
      </c>
      <c r="E11901" s="4" t="s">
        <v>11</v>
      </c>
      <c r="F11901" s="4" t="s">
        <v>7</v>
      </c>
    </row>
    <row r="11902" spans="1:6">
      <c r="A11902" t="n">
        <v>120137</v>
      </c>
      <c r="B11902" s="43" t="n">
        <v>25</v>
      </c>
      <c r="C11902" s="7" t="n">
        <v>1</v>
      </c>
      <c r="D11902" s="7" t="n">
        <v>65535</v>
      </c>
      <c r="E11902" s="7" t="n">
        <v>65535</v>
      </c>
      <c r="F11902" s="7" t="n">
        <v>0</v>
      </c>
    </row>
    <row r="11903" spans="1:6">
      <c r="A11903" t="s">
        <v>4</v>
      </c>
      <c r="B11903" s="4" t="s">
        <v>5</v>
      </c>
      <c r="C11903" s="4" t="s">
        <v>8</v>
      </c>
      <c r="D11903" s="4" t="s">
        <v>11</v>
      </c>
    </row>
    <row r="11904" spans="1:6">
      <c r="A11904" t="n">
        <v>120144</v>
      </c>
      <c r="B11904" s="47" t="n">
        <v>29</v>
      </c>
      <c r="C11904" s="7" t="s">
        <v>17</v>
      </c>
      <c r="D11904" s="7" t="n">
        <v>65533</v>
      </c>
    </row>
    <row r="11905" spans="1:6">
      <c r="A11905" t="s">
        <v>4</v>
      </c>
      <c r="B11905" s="4" t="s">
        <v>5</v>
      </c>
      <c r="C11905" s="4" t="s">
        <v>11</v>
      </c>
      <c r="D11905" s="4" t="s">
        <v>7</v>
      </c>
    </row>
    <row r="11906" spans="1:6">
      <c r="A11906" t="n">
        <v>120148</v>
      </c>
      <c r="B11906" s="44" t="n">
        <v>89</v>
      </c>
      <c r="C11906" s="7" t="n">
        <v>65533</v>
      </c>
      <c r="D11906" s="7" t="n">
        <v>1</v>
      </c>
    </row>
    <row r="11907" spans="1:6">
      <c r="A11907" t="s">
        <v>4</v>
      </c>
      <c r="B11907" s="4" t="s">
        <v>5</v>
      </c>
      <c r="C11907" s="4" t="s">
        <v>7</v>
      </c>
      <c r="D11907" s="4" t="s">
        <v>11</v>
      </c>
      <c r="E11907" s="4" t="s">
        <v>13</v>
      </c>
    </row>
    <row r="11908" spans="1:6">
      <c r="A11908" t="n">
        <v>120152</v>
      </c>
      <c r="B11908" s="17" t="n">
        <v>58</v>
      </c>
      <c r="C11908" s="7" t="n">
        <v>101</v>
      </c>
      <c r="D11908" s="7" t="n">
        <v>500</v>
      </c>
      <c r="E11908" s="7" t="n">
        <v>1</v>
      </c>
    </row>
    <row r="11909" spans="1:6">
      <c r="A11909" t="s">
        <v>4</v>
      </c>
      <c r="B11909" s="4" t="s">
        <v>5</v>
      </c>
      <c r="C11909" s="4" t="s">
        <v>7</v>
      </c>
      <c r="D11909" s="4" t="s">
        <v>11</v>
      </c>
    </row>
    <row r="11910" spans="1:6">
      <c r="A11910" t="n">
        <v>120160</v>
      </c>
      <c r="B11910" s="17" t="n">
        <v>58</v>
      </c>
      <c r="C11910" s="7" t="n">
        <v>254</v>
      </c>
      <c r="D11910" s="7" t="n">
        <v>0</v>
      </c>
    </row>
    <row r="11911" spans="1:6">
      <c r="A11911" t="s">
        <v>4</v>
      </c>
      <c r="B11911" s="4" t="s">
        <v>5</v>
      </c>
      <c r="C11911" s="4" t="s">
        <v>7</v>
      </c>
      <c r="D11911" s="4" t="s">
        <v>7</v>
      </c>
      <c r="E11911" s="4" t="s">
        <v>13</v>
      </c>
      <c r="F11911" s="4" t="s">
        <v>13</v>
      </c>
      <c r="G11911" s="4" t="s">
        <v>13</v>
      </c>
      <c r="H11911" s="4" t="s">
        <v>11</v>
      </c>
    </row>
    <row r="11912" spans="1:6">
      <c r="A11912" t="n">
        <v>120164</v>
      </c>
      <c r="B11912" s="35" t="n">
        <v>45</v>
      </c>
      <c r="C11912" s="7" t="n">
        <v>2</v>
      </c>
      <c r="D11912" s="7" t="n">
        <v>3</v>
      </c>
      <c r="E11912" s="7" t="n">
        <v>-6.28999996185303</v>
      </c>
      <c r="F11912" s="7" t="n">
        <v>1.54999995231628</v>
      </c>
      <c r="G11912" s="7" t="n">
        <v>-2.17000007629395</v>
      </c>
      <c r="H11912" s="7" t="n">
        <v>0</v>
      </c>
    </row>
    <row r="11913" spans="1:6">
      <c r="A11913" t="s">
        <v>4</v>
      </c>
      <c r="B11913" s="4" t="s">
        <v>5</v>
      </c>
      <c r="C11913" s="4" t="s">
        <v>7</v>
      </c>
      <c r="D11913" s="4" t="s">
        <v>7</v>
      </c>
      <c r="E11913" s="4" t="s">
        <v>13</v>
      </c>
      <c r="F11913" s="4" t="s">
        <v>13</v>
      </c>
      <c r="G11913" s="4" t="s">
        <v>13</v>
      </c>
      <c r="H11913" s="4" t="s">
        <v>11</v>
      </c>
      <c r="I11913" s="4" t="s">
        <v>7</v>
      </c>
    </row>
    <row r="11914" spans="1:6">
      <c r="A11914" t="n">
        <v>120181</v>
      </c>
      <c r="B11914" s="35" t="n">
        <v>45</v>
      </c>
      <c r="C11914" s="7" t="n">
        <v>4</v>
      </c>
      <c r="D11914" s="7" t="n">
        <v>3</v>
      </c>
      <c r="E11914" s="7" t="n">
        <v>353.899993896484</v>
      </c>
      <c r="F11914" s="7" t="n">
        <v>195.039993286133</v>
      </c>
      <c r="G11914" s="7" t="n">
        <v>0</v>
      </c>
      <c r="H11914" s="7" t="n">
        <v>0</v>
      </c>
      <c r="I11914" s="7" t="n">
        <v>0</v>
      </c>
    </row>
    <row r="11915" spans="1:6">
      <c r="A11915" t="s">
        <v>4</v>
      </c>
      <c r="B11915" s="4" t="s">
        <v>5</v>
      </c>
      <c r="C11915" s="4" t="s">
        <v>7</v>
      </c>
      <c r="D11915" s="4" t="s">
        <v>7</v>
      </c>
      <c r="E11915" s="4" t="s">
        <v>13</v>
      </c>
      <c r="F11915" s="4" t="s">
        <v>11</v>
      </c>
    </row>
    <row r="11916" spans="1:6">
      <c r="A11916" t="n">
        <v>120199</v>
      </c>
      <c r="B11916" s="35" t="n">
        <v>45</v>
      </c>
      <c r="C11916" s="7" t="n">
        <v>5</v>
      </c>
      <c r="D11916" s="7" t="n">
        <v>3</v>
      </c>
      <c r="E11916" s="7" t="n">
        <v>5.69999980926514</v>
      </c>
      <c r="F11916" s="7" t="n">
        <v>0</v>
      </c>
    </row>
    <row r="11917" spans="1:6">
      <c r="A11917" t="s">
        <v>4</v>
      </c>
      <c r="B11917" s="4" t="s">
        <v>5</v>
      </c>
      <c r="C11917" s="4" t="s">
        <v>7</v>
      </c>
      <c r="D11917" s="4" t="s">
        <v>7</v>
      </c>
      <c r="E11917" s="4" t="s">
        <v>13</v>
      </c>
      <c r="F11917" s="4" t="s">
        <v>11</v>
      </c>
    </row>
    <row r="11918" spans="1:6">
      <c r="A11918" t="n">
        <v>120208</v>
      </c>
      <c r="B11918" s="35" t="n">
        <v>45</v>
      </c>
      <c r="C11918" s="7" t="n">
        <v>11</v>
      </c>
      <c r="D11918" s="7" t="n">
        <v>3</v>
      </c>
      <c r="E11918" s="7" t="n">
        <v>35</v>
      </c>
      <c r="F11918" s="7" t="n">
        <v>0</v>
      </c>
    </row>
    <row r="11919" spans="1:6">
      <c r="A11919" t="s">
        <v>4</v>
      </c>
      <c r="B11919" s="4" t="s">
        <v>5</v>
      </c>
      <c r="C11919" s="4" t="s">
        <v>7</v>
      </c>
      <c r="D11919" s="4" t="s">
        <v>7</v>
      </c>
      <c r="E11919" s="4" t="s">
        <v>13</v>
      </c>
      <c r="F11919" s="4" t="s">
        <v>11</v>
      </c>
    </row>
    <row r="11920" spans="1:6">
      <c r="A11920" t="n">
        <v>120217</v>
      </c>
      <c r="B11920" s="35" t="n">
        <v>45</v>
      </c>
      <c r="C11920" s="7" t="n">
        <v>5</v>
      </c>
      <c r="D11920" s="7" t="n">
        <v>3</v>
      </c>
      <c r="E11920" s="7" t="n">
        <v>5.40000009536743</v>
      </c>
      <c r="F11920" s="7" t="n">
        <v>2000</v>
      </c>
    </row>
    <row r="11921" spans="1:9">
      <c r="A11921" t="s">
        <v>4</v>
      </c>
      <c r="B11921" s="4" t="s">
        <v>5</v>
      </c>
      <c r="C11921" s="4" t="s">
        <v>7</v>
      </c>
      <c r="D11921" s="4" t="s">
        <v>11</v>
      </c>
    </row>
    <row r="11922" spans="1:9">
      <c r="A11922" t="n">
        <v>120226</v>
      </c>
      <c r="B11922" s="17" t="n">
        <v>58</v>
      </c>
      <c r="C11922" s="7" t="n">
        <v>255</v>
      </c>
      <c r="D11922" s="7" t="n">
        <v>0</v>
      </c>
    </row>
    <row r="11923" spans="1:9">
      <c r="A11923" t="s">
        <v>4</v>
      </c>
      <c r="B11923" s="4" t="s">
        <v>5</v>
      </c>
      <c r="C11923" s="4" t="s">
        <v>7</v>
      </c>
      <c r="D11923" s="4" t="s">
        <v>11</v>
      </c>
    </row>
    <row r="11924" spans="1:9">
      <c r="A11924" t="n">
        <v>120230</v>
      </c>
      <c r="B11924" s="35" t="n">
        <v>45</v>
      </c>
      <c r="C11924" s="7" t="n">
        <v>7</v>
      </c>
      <c r="D11924" s="7" t="n">
        <v>255</v>
      </c>
    </row>
    <row r="11925" spans="1:9">
      <c r="A11925" t="s">
        <v>4</v>
      </c>
      <c r="B11925" s="4" t="s">
        <v>5</v>
      </c>
      <c r="C11925" s="4" t="s">
        <v>7</v>
      </c>
      <c r="D11925" s="4" t="s">
        <v>11</v>
      </c>
      <c r="E11925" s="4" t="s">
        <v>11</v>
      </c>
      <c r="F11925" s="4" t="s">
        <v>7</v>
      </c>
    </row>
    <row r="11926" spans="1:9">
      <c r="A11926" t="n">
        <v>120234</v>
      </c>
      <c r="B11926" s="43" t="n">
        <v>25</v>
      </c>
      <c r="C11926" s="7" t="n">
        <v>1</v>
      </c>
      <c r="D11926" s="7" t="n">
        <v>60</v>
      </c>
      <c r="E11926" s="7" t="n">
        <v>500</v>
      </c>
      <c r="F11926" s="7" t="n">
        <v>1</v>
      </c>
    </row>
    <row r="11927" spans="1:9">
      <c r="A11927" t="s">
        <v>4</v>
      </c>
      <c r="B11927" s="4" t="s">
        <v>5</v>
      </c>
      <c r="C11927" s="4" t="s">
        <v>7</v>
      </c>
      <c r="D11927" s="4" t="s">
        <v>11</v>
      </c>
      <c r="E11927" s="4" t="s">
        <v>8</v>
      </c>
    </row>
    <row r="11928" spans="1:9">
      <c r="A11928" t="n">
        <v>120241</v>
      </c>
      <c r="B11928" s="38" t="n">
        <v>51</v>
      </c>
      <c r="C11928" s="7" t="n">
        <v>4</v>
      </c>
      <c r="D11928" s="7" t="n">
        <v>4</v>
      </c>
      <c r="E11928" s="7" t="s">
        <v>155</v>
      </c>
    </row>
    <row r="11929" spans="1:9">
      <c r="A11929" t="s">
        <v>4</v>
      </c>
      <c r="B11929" s="4" t="s">
        <v>5</v>
      </c>
      <c r="C11929" s="4" t="s">
        <v>11</v>
      </c>
    </row>
    <row r="11930" spans="1:9">
      <c r="A11930" t="n">
        <v>120254</v>
      </c>
      <c r="B11930" s="24" t="n">
        <v>16</v>
      </c>
      <c r="C11930" s="7" t="n">
        <v>0</v>
      </c>
    </row>
    <row r="11931" spans="1:9">
      <c r="A11931" t="s">
        <v>4</v>
      </c>
      <c r="B11931" s="4" t="s">
        <v>5</v>
      </c>
      <c r="C11931" s="4" t="s">
        <v>11</v>
      </c>
      <c r="D11931" s="4" t="s">
        <v>79</v>
      </c>
      <c r="E11931" s="4" t="s">
        <v>7</v>
      </c>
      <c r="F11931" s="4" t="s">
        <v>7</v>
      </c>
    </row>
    <row r="11932" spans="1:9">
      <c r="A11932" t="n">
        <v>120257</v>
      </c>
      <c r="B11932" s="39" t="n">
        <v>26</v>
      </c>
      <c r="C11932" s="7" t="n">
        <v>4</v>
      </c>
      <c r="D11932" s="7" t="s">
        <v>926</v>
      </c>
      <c r="E11932" s="7" t="n">
        <v>2</v>
      </c>
      <c r="F11932" s="7" t="n">
        <v>0</v>
      </c>
    </row>
    <row r="11933" spans="1:9">
      <c r="A11933" t="s">
        <v>4</v>
      </c>
      <c r="B11933" s="4" t="s">
        <v>5</v>
      </c>
    </row>
    <row r="11934" spans="1:9">
      <c r="A11934" t="n">
        <v>120278</v>
      </c>
      <c r="B11934" s="40" t="n">
        <v>28</v>
      </c>
    </row>
    <row r="11935" spans="1:9">
      <c r="A11935" t="s">
        <v>4</v>
      </c>
      <c r="B11935" s="4" t="s">
        <v>5</v>
      </c>
      <c r="C11935" s="4" t="s">
        <v>11</v>
      </c>
      <c r="D11935" s="4" t="s">
        <v>7</v>
      </c>
    </row>
    <row r="11936" spans="1:9">
      <c r="A11936" t="n">
        <v>120279</v>
      </c>
      <c r="B11936" s="44" t="n">
        <v>89</v>
      </c>
      <c r="C11936" s="7" t="n">
        <v>65533</v>
      </c>
      <c r="D11936" s="7" t="n">
        <v>1</v>
      </c>
    </row>
    <row r="11937" spans="1:6">
      <c r="A11937" t="s">
        <v>4</v>
      </c>
      <c r="B11937" s="4" t="s">
        <v>5</v>
      </c>
      <c r="C11937" s="4" t="s">
        <v>7</v>
      </c>
      <c r="D11937" s="4" t="s">
        <v>11</v>
      </c>
      <c r="E11937" s="4" t="s">
        <v>11</v>
      </c>
      <c r="F11937" s="4" t="s">
        <v>7</v>
      </c>
    </row>
    <row r="11938" spans="1:6">
      <c r="A11938" t="n">
        <v>120283</v>
      </c>
      <c r="B11938" s="43" t="n">
        <v>25</v>
      </c>
      <c r="C11938" s="7" t="n">
        <v>1</v>
      </c>
      <c r="D11938" s="7" t="n">
        <v>260</v>
      </c>
      <c r="E11938" s="7" t="n">
        <v>640</v>
      </c>
      <c r="F11938" s="7" t="n">
        <v>1</v>
      </c>
    </row>
    <row r="11939" spans="1:6">
      <c r="A11939" t="s">
        <v>4</v>
      </c>
      <c r="B11939" s="4" t="s">
        <v>5</v>
      </c>
      <c r="C11939" s="4" t="s">
        <v>7</v>
      </c>
      <c r="D11939" s="4" t="s">
        <v>11</v>
      </c>
      <c r="E11939" s="4" t="s">
        <v>8</v>
      </c>
    </row>
    <row r="11940" spans="1:6">
      <c r="A11940" t="n">
        <v>120290</v>
      </c>
      <c r="B11940" s="38" t="n">
        <v>51</v>
      </c>
      <c r="C11940" s="7" t="n">
        <v>4</v>
      </c>
      <c r="D11940" s="7" t="n">
        <v>6</v>
      </c>
      <c r="E11940" s="7" t="s">
        <v>296</v>
      </c>
    </row>
    <row r="11941" spans="1:6">
      <c r="A11941" t="s">
        <v>4</v>
      </c>
      <c r="B11941" s="4" t="s">
        <v>5</v>
      </c>
      <c r="C11941" s="4" t="s">
        <v>11</v>
      </c>
    </row>
    <row r="11942" spans="1:6">
      <c r="A11942" t="n">
        <v>120303</v>
      </c>
      <c r="B11942" s="24" t="n">
        <v>16</v>
      </c>
      <c r="C11942" s="7" t="n">
        <v>0</v>
      </c>
    </row>
    <row r="11943" spans="1:6">
      <c r="A11943" t="s">
        <v>4</v>
      </c>
      <c r="B11943" s="4" t="s">
        <v>5</v>
      </c>
      <c r="C11943" s="4" t="s">
        <v>11</v>
      </c>
      <c r="D11943" s="4" t="s">
        <v>79</v>
      </c>
      <c r="E11943" s="4" t="s">
        <v>7</v>
      </c>
      <c r="F11943" s="4" t="s">
        <v>7</v>
      </c>
    </row>
    <row r="11944" spans="1:6">
      <c r="A11944" t="n">
        <v>120306</v>
      </c>
      <c r="B11944" s="39" t="n">
        <v>26</v>
      </c>
      <c r="C11944" s="7" t="n">
        <v>6</v>
      </c>
      <c r="D11944" s="7" t="s">
        <v>927</v>
      </c>
      <c r="E11944" s="7" t="n">
        <v>2</v>
      </c>
      <c r="F11944" s="7" t="n">
        <v>0</v>
      </c>
    </row>
    <row r="11945" spans="1:6">
      <c r="A11945" t="s">
        <v>4</v>
      </c>
      <c r="B11945" s="4" t="s">
        <v>5</v>
      </c>
    </row>
    <row r="11946" spans="1:6">
      <c r="A11946" t="n">
        <v>120346</v>
      </c>
      <c r="B11946" s="40" t="n">
        <v>28</v>
      </c>
    </row>
    <row r="11947" spans="1:6">
      <c r="A11947" t="s">
        <v>4</v>
      </c>
      <c r="B11947" s="4" t="s">
        <v>5</v>
      </c>
      <c r="C11947" s="4" t="s">
        <v>11</v>
      </c>
      <c r="D11947" s="4" t="s">
        <v>7</v>
      </c>
    </row>
    <row r="11948" spans="1:6">
      <c r="A11948" t="n">
        <v>120347</v>
      </c>
      <c r="B11948" s="44" t="n">
        <v>89</v>
      </c>
      <c r="C11948" s="7" t="n">
        <v>65533</v>
      </c>
      <c r="D11948" s="7" t="n">
        <v>1</v>
      </c>
    </row>
    <row r="11949" spans="1:6">
      <c r="A11949" t="s">
        <v>4</v>
      </c>
      <c r="B11949" s="4" t="s">
        <v>5</v>
      </c>
      <c r="C11949" s="4" t="s">
        <v>7</v>
      </c>
      <c r="D11949" s="4" t="s">
        <v>11</v>
      </c>
      <c r="E11949" s="4" t="s">
        <v>11</v>
      </c>
      <c r="F11949" s="4" t="s">
        <v>7</v>
      </c>
    </row>
    <row r="11950" spans="1:6">
      <c r="A11950" t="n">
        <v>120351</v>
      </c>
      <c r="B11950" s="43" t="n">
        <v>25</v>
      </c>
      <c r="C11950" s="7" t="n">
        <v>1</v>
      </c>
      <c r="D11950" s="7" t="n">
        <v>65535</v>
      </c>
      <c r="E11950" s="7" t="n">
        <v>65535</v>
      </c>
      <c r="F11950" s="7" t="n">
        <v>0</v>
      </c>
    </row>
    <row r="11951" spans="1:6">
      <c r="A11951" t="s">
        <v>4</v>
      </c>
      <c r="B11951" s="4" t="s">
        <v>5</v>
      </c>
      <c r="C11951" s="4" t="s">
        <v>11</v>
      </c>
      <c r="D11951" s="4" t="s">
        <v>7</v>
      </c>
      <c r="E11951" s="4" t="s">
        <v>8</v>
      </c>
      <c r="F11951" s="4" t="s">
        <v>13</v>
      </c>
      <c r="G11951" s="4" t="s">
        <v>13</v>
      </c>
      <c r="H11951" s="4" t="s">
        <v>13</v>
      </c>
    </row>
    <row r="11952" spans="1:6">
      <c r="A11952" t="n">
        <v>120358</v>
      </c>
      <c r="B11952" s="33" t="n">
        <v>48</v>
      </c>
      <c r="C11952" s="7" t="n">
        <v>9</v>
      </c>
      <c r="D11952" s="7" t="n">
        <v>0</v>
      </c>
      <c r="E11952" s="7" t="s">
        <v>915</v>
      </c>
      <c r="F11952" s="7" t="n">
        <v>-1</v>
      </c>
      <c r="G11952" s="7" t="n">
        <v>1</v>
      </c>
      <c r="H11952" s="7" t="n">
        <v>0</v>
      </c>
    </row>
    <row r="11953" spans="1:8">
      <c r="A11953" t="s">
        <v>4</v>
      </c>
      <c r="B11953" s="4" t="s">
        <v>5</v>
      </c>
      <c r="C11953" s="4" t="s">
        <v>7</v>
      </c>
      <c r="D11953" s="4" t="s">
        <v>11</v>
      </c>
      <c r="E11953" s="4" t="s">
        <v>8</v>
      </c>
    </row>
    <row r="11954" spans="1:8">
      <c r="A11954" t="n">
        <v>120388</v>
      </c>
      <c r="B11954" s="38" t="n">
        <v>51</v>
      </c>
      <c r="C11954" s="7" t="n">
        <v>4</v>
      </c>
      <c r="D11954" s="7" t="n">
        <v>9</v>
      </c>
      <c r="E11954" s="7" t="s">
        <v>285</v>
      </c>
    </row>
    <row r="11955" spans="1:8">
      <c r="A11955" t="s">
        <v>4</v>
      </c>
      <c r="B11955" s="4" t="s">
        <v>5</v>
      </c>
      <c r="C11955" s="4" t="s">
        <v>11</v>
      </c>
    </row>
    <row r="11956" spans="1:8">
      <c r="A11956" t="n">
        <v>120402</v>
      </c>
      <c r="B11956" s="24" t="n">
        <v>16</v>
      </c>
      <c r="C11956" s="7" t="n">
        <v>0</v>
      </c>
    </row>
    <row r="11957" spans="1:8">
      <c r="A11957" t="s">
        <v>4</v>
      </c>
      <c r="B11957" s="4" t="s">
        <v>5</v>
      </c>
      <c r="C11957" s="4" t="s">
        <v>11</v>
      </c>
      <c r="D11957" s="4" t="s">
        <v>79</v>
      </c>
      <c r="E11957" s="4" t="s">
        <v>7</v>
      </c>
      <c r="F11957" s="4" t="s">
        <v>7</v>
      </c>
    </row>
    <row r="11958" spans="1:8">
      <c r="A11958" t="n">
        <v>120405</v>
      </c>
      <c r="B11958" s="39" t="n">
        <v>26</v>
      </c>
      <c r="C11958" s="7" t="n">
        <v>9</v>
      </c>
      <c r="D11958" s="7" t="s">
        <v>928</v>
      </c>
      <c r="E11958" s="7" t="n">
        <v>2</v>
      </c>
      <c r="F11958" s="7" t="n">
        <v>0</v>
      </c>
    </row>
    <row r="11959" spans="1:8">
      <c r="A11959" t="s">
        <v>4</v>
      </c>
      <c r="B11959" s="4" t="s">
        <v>5</v>
      </c>
    </row>
    <row r="11960" spans="1:8">
      <c r="A11960" t="n">
        <v>120462</v>
      </c>
      <c r="B11960" s="40" t="n">
        <v>28</v>
      </c>
    </row>
    <row r="11961" spans="1:8">
      <c r="A11961" t="s">
        <v>4</v>
      </c>
      <c r="B11961" s="4" t="s">
        <v>5</v>
      </c>
      <c r="C11961" s="4" t="s">
        <v>11</v>
      </c>
      <c r="D11961" s="4" t="s">
        <v>7</v>
      </c>
    </row>
    <row r="11962" spans="1:8">
      <c r="A11962" t="n">
        <v>120463</v>
      </c>
      <c r="B11962" s="44" t="n">
        <v>89</v>
      </c>
      <c r="C11962" s="7" t="n">
        <v>65533</v>
      </c>
      <c r="D11962" s="7" t="n">
        <v>1</v>
      </c>
    </row>
    <row r="11963" spans="1:8">
      <c r="A11963" t="s">
        <v>4</v>
      </c>
      <c r="B11963" s="4" t="s">
        <v>5</v>
      </c>
      <c r="C11963" s="4" t="s">
        <v>7</v>
      </c>
      <c r="D11963" s="4" t="s">
        <v>11</v>
      </c>
      <c r="E11963" s="4" t="s">
        <v>11</v>
      </c>
      <c r="F11963" s="4" t="s">
        <v>7</v>
      </c>
    </row>
    <row r="11964" spans="1:8">
      <c r="A11964" t="n">
        <v>120467</v>
      </c>
      <c r="B11964" s="43" t="n">
        <v>25</v>
      </c>
      <c r="C11964" s="7" t="n">
        <v>1</v>
      </c>
      <c r="D11964" s="7" t="n">
        <v>260</v>
      </c>
      <c r="E11964" s="7" t="n">
        <v>640</v>
      </c>
      <c r="F11964" s="7" t="n">
        <v>1</v>
      </c>
    </row>
    <row r="11965" spans="1:8">
      <c r="A11965" t="s">
        <v>4</v>
      </c>
      <c r="B11965" s="4" t="s">
        <v>5</v>
      </c>
      <c r="C11965" s="4" t="s">
        <v>7</v>
      </c>
      <c r="D11965" s="4" t="s">
        <v>11</v>
      </c>
      <c r="E11965" s="4" t="s">
        <v>8</v>
      </c>
    </row>
    <row r="11966" spans="1:8">
      <c r="A11966" t="n">
        <v>120474</v>
      </c>
      <c r="B11966" s="38" t="n">
        <v>51</v>
      </c>
      <c r="C11966" s="7" t="n">
        <v>4</v>
      </c>
      <c r="D11966" s="7" t="n">
        <v>6</v>
      </c>
      <c r="E11966" s="7" t="s">
        <v>670</v>
      </c>
    </row>
    <row r="11967" spans="1:8">
      <c r="A11967" t="s">
        <v>4</v>
      </c>
      <c r="B11967" s="4" t="s">
        <v>5</v>
      </c>
      <c r="C11967" s="4" t="s">
        <v>11</v>
      </c>
    </row>
    <row r="11968" spans="1:8">
      <c r="A11968" t="n">
        <v>120488</v>
      </c>
      <c r="B11968" s="24" t="n">
        <v>16</v>
      </c>
      <c r="C11968" s="7" t="n">
        <v>0</v>
      </c>
    </row>
    <row r="11969" spans="1:6">
      <c r="A11969" t="s">
        <v>4</v>
      </c>
      <c r="B11969" s="4" t="s">
        <v>5</v>
      </c>
      <c r="C11969" s="4" t="s">
        <v>11</v>
      </c>
      <c r="D11969" s="4" t="s">
        <v>79</v>
      </c>
      <c r="E11969" s="4" t="s">
        <v>7</v>
      </c>
      <c r="F11969" s="4" t="s">
        <v>7</v>
      </c>
    </row>
    <row r="11970" spans="1:6">
      <c r="A11970" t="n">
        <v>120491</v>
      </c>
      <c r="B11970" s="39" t="n">
        <v>26</v>
      </c>
      <c r="C11970" s="7" t="n">
        <v>6</v>
      </c>
      <c r="D11970" s="7" t="s">
        <v>929</v>
      </c>
      <c r="E11970" s="7" t="n">
        <v>2</v>
      </c>
      <c r="F11970" s="7" t="n">
        <v>0</v>
      </c>
    </row>
    <row r="11971" spans="1:6">
      <c r="A11971" t="s">
        <v>4</v>
      </c>
      <c r="B11971" s="4" t="s">
        <v>5</v>
      </c>
    </row>
    <row r="11972" spans="1:6">
      <c r="A11972" t="n">
        <v>120540</v>
      </c>
      <c r="B11972" s="40" t="n">
        <v>28</v>
      </c>
    </row>
    <row r="11973" spans="1:6">
      <c r="A11973" t="s">
        <v>4</v>
      </c>
      <c r="B11973" s="4" t="s">
        <v>5</v>
      </c>
      <c r="C11973" s="4" t="s">
        <v>11</v>
      </c>
      <c r="D11973" s="4" t="s">
        <v>7</v>
      </c>
    </row>
    <row r="11974" spans="1:6">
      <c r="A11974" t="n">
        <v>120541</v>
      </c>
      <c r="B11974" s="44" t="n">
        <v>89</v>
      </c>
      <c r="C11974" s="7" t="n">
        <v>65533</v>
      </c>
      <c r="D11974" s="7" t="n">
        <v>1</v>
      </c>
    </row>
    <row r="11975" spans="1:6">
      <c r="A11975" t="s">
        <v>4</v>
      </c>
      <c r="B11975" s="4" t="s">
        <v>5</v>
      </c>
      <c r="C11975" s="4" t="s">
        <v>7</v>
      </c>
      <c r="D11975" s="4" t="s">
        <v>11</v>
      </c>
      <c r="E11975" s="4" t="s">
        <v>11</v>
      </c>
      <c r="F11975" s="4" t="s">
        <v>7</v>
      </c>
    </row>
    <row r="11976" spans="1:6">
      <c r="A11976" t="n">
        <v>120545</v>
      </c>
      <c r="B11976" s="43" t="n">
        <v>25</v>
      </c>
      <c r="C11976" s="7" t="n">
        <v>1</v>
      </c>
      <c r="D11976" s="7" t="n">
        <v>160</v>
      </c>
      <c r="E11976" s="7" t="n">
        <v>570</v>
      </c>
      <c r="F11976" s="7" t="n">
        <v>1</v>
      </c>
    </row>
    <row r="11977" spans="1:6">
      <c r="A11977" t="s">
        <v>4</v>
      </c>
      <c r="B11977" s="4" t="s">
        <v>5</v>
      </c>
      <c r="C11977" s="4" t="s">
        <v>7</v>
      </c>
      <c r="D11977" s="4" t="s">
        <v>11</v>
      </c>
      <c r="E11977" s="4" t="s">
        <v>8</v>
      </c>
    </row>
    <row r="11978" spans="1:6">
      <c r="A11978" t="n">
        <v>120552</v>
      </c>
      <c r="B11978" s="38" t="n">
        <v>51</v>
      </c>
      <c r="C11978" s="7" t="n">
        <v>4</v>
      </c>
      <c r="D11978" s="7" t="n">
        <v>0</v>
      </c>
      <c r="E11978" s="7" t="s">
        <v>285</v>
      </c>
    </row>
    <row r="11979" spans="1:6">
      <c r="A11979" t="s">
        <v>4</v>
      </c>
      <c r="B11979" s="4" t="s">
        <v>5</v>
      </c>
      <c r="C11979" s="4" t="s">
        <v>11</v>
      </c>
    </row>
    <row r="11980" spans="1:6">
      <c r="A11980" t="n">
        <v>120566</v>
      </c>
      <c r="B11980" s="24" t="n">
        <v>16</v>
      </c>
      <c r="C11980" s="7" t="n">
        <v>0</v>
      </c>
    </row>
    <row r="11981" spans="1:6">
      <c r="A11981" t="s">
        <v>4</v>
      </c>
      <c r="B11981" s="4" t="s">
        <v>5</v>
      </c>
      <c r="C11981" s="4" t="s">
        <v>11</v>
      </c>
      <c r="D11981" s="4" t="s">
        <v>79</v>
      </c>
      <c r="E11981" s="4" t="s">
        <v>7</v>
      </c>
      <c r="F11981" s="4" t="s">
        <v>7</v>
      </c>
    </row>
    <row r="11982" spans="1:6">
      <c r="A11982" t="n">
        <v>120569</v>
      </c>
      <c r="B11982" s="39" t="n">
        <v>26</v>
      </c>
      <c r="C11982" s="7" t="n">
        <v>0</v>
      </c>
      <c r="D11982" s="7" t="s">
        <v>930</v>
      </c>
      <c r="E11982" s="7" t="n">
        <v>2</v>
      </c>
      <c r="F11982" s="7" t="n">
        <v>0</v>
      </c>
    </row>
    <row r="11983" spans="1:6">
      <c r="A11983" t="s">
        <v>4</v>
      </c>
      <c r="B11983" s="4" t="s">
        <v>5</v>
      </c>
    </row>
    <row r="11984" spans="1:6">
      <c r="A11984" t="n">
        <v>120667</v>
      </c>
      <c r="B11984" s="40" t="n">
        <v>28</v>
      </c>
    </row>
    <row r="11985" spans="1:6">
      <c r="A11985" t="s">
        <v>4</v>
      </c>
      <c r="B11985" s="4" t="s">
        <v>5</v>
      </c>
      <c r="C11985" s="4" t="s">
        <v>11</v>
      </c>
      <c r="D11985" s="4" t="s">
        <v>7</v>
      </c>
    </row>
    <row r="11986" spans="1:6">
      <c r="A11986" t="n">
        <v>120668</v>
      </c>
      <c r="B11986" s="44" t="n">
        <v>89</v>
      </c>
      <c r="C11986" s="7" t="n">
        <v>65533</v>
      </c>
      <c r="D11986" s="7" t="n">
        <v>1</v>
      </c>
    </row>
    <row r="11987" spans="1:6">
      <c r="A11987" t="s">
        <v>4</v>
      </c>
      <c r="B11987" s="4" t="s">
        <v>5</v>
      </c>
      <c r="C11987" s="4" t="s">
        <v>7</v>
      </c>
      <c r="D11987" s="4" t="s">
        <v>11</v>
      </c>
      <c r="E11987" s="4" t="s">
        <v>11</v>
      </c>
      <c r="F11987" s="4" t="s">
        <v>7</v>
      </c>
    </row>
    <row r="11988" spans="1:6">
      <c r="A11988" t="n">
        <v>120672</v>
      </c>
      <c r="B11988" s="43" t="n">
        <v>25</v>
      </c>
      <c r="C11988" s="7" t="n">
        <v>1</v>
      </c>
      <c r="D11988" s="7" t="n">
        <v>65535</v>
      </c>
      <c r="E11988" s="7" t="n">
        <v>65535</v>
      </c>
      <c r="F11988" s="7" t="n">
        <v>0</v>
      </c>
    </row>
    <row r="11989" spans="1:6">
      <c r="A11989" t="s">
        <v>4</v>
      </c>
      <c r="B11989" s="4" t="s">
        <v>5</v>
      </c>
      <c r="C11989" s="4" t="s">
        <v>11</v>
      </c>
      <c r="D11989" s="4" t="s">
        <v>7</v>
      </c>
      <c r="E11989" s="4" t="s">
        <v>8</v>
      </c>
      <c r="F11989" s="4" t="s">
        <v>13</v>
      </c>
      <c r="G11989" s="4" t="s">
        <v>13</v>
      </c>
      <c r="H11989" s="4" t="s">
        <v>13</v>
      </c>
    </row>
    <row r="11990" spans="1:6">
      <c r="A11990" t="n">
        <v>120679</v>
      </c>
      <c r="B11990" s="33" t="n">
        <v>48</v>
      </c>
      <c r="C11990" s="7" t="n">
        <v>9</v>
      </c>
      <c r="D11990" s="7" t="n">
        <v>0</v>
      </c>
      <c r="E11990" s="7" t="s">
        <v>914</v>
      </c>
      <c r="F11990" s="7" t="n">
        <v>-1</v>
      </c>
      <c r="G11990" s="7" t="n">
        <v>1</v>
      </c>
      <c r="H11990" s="7" t="n">
        <v>0</v>
      </c>
    </row>
    <row r="11991" spans="1:6">
      <c r="A11991" t="s">
        <v>4</v>
      </c>
      <c r="B11991" s="4" t="s">
        <v>5</v>
      </c>
      <c r="C11991" s="4" t="s">
        <v>7</v>
      </c>
      <c r="D11991" s="4" t="s">
        <v>11</v>
      </c>
      <c r="E11991" s="4" t="s">
        <v>8</v>
      </c>
    </row>
    <row r="11992" spans="1:6">
      <c r="A11992" t="n">
        <v>120709</v>
      </c>
      <c r="B11992" s="38" t="n">
        <v>51</v>
      </c>
      <c r="C11992" s="7" t="n">
        <v>4</v>
      </c>
      <c r="D11992" s="7" t="n">
        <v>9</v>
      </c>
      <c r="E11992" s="7" t="s">
        <v>296</v>
      </c>
    </row>
    <row r="11993" spans="1:6">
      <c r="A11993" t="s">
        <v>4</v>
      </c>
      <c r="B11993" s="4" t="s">
        <v>5</v>
      </c>
      <c r="C11993" s="4" t="s">
        <v>11</v>
      </c>
    </row>
    <row r="11994" spans="1:6">
      <c r="A11994" t="n">
        <v>120722</v>
      </c>
      <c r="B11994" s="24" t="n">
        <v>16</v>
      </c>
      <c r="C11994" s="7" t="n">
        <v>0</v>
      </c>
    </row>
    <row r="11995" spans="1:6">
      <c r="A11995" t="s">
        <v>4</v>
      </c>
      <c r="B11995" s="4" t="s">
        <v>5</v>
      </c>
      <c r="C11995" s="4" t="s">
        <v>11</v>
      </c>
      <c r="D11995" s="4" t="s">
        <v>79</v>
      </c>
      <c r="E11995" s="4" t="s">
        <v>7</v>
      </c>
      <c r="F11995" s="4" t="s">
        <v>7</v>
      </c>
    </row>
    <row r="11996" spans="1:6">
      <c r="A11996" t="n">
        <v>120725</v>
      </c>
      <c r="B11996" s="39" t="n">
        <v>26</v>
      </c>
      <c r="C11996" s="7" t="n">
        <v>9</v>
      </c>
      <c r="D11996" s="7" t="s">
        <v>931</v>
      </c>
      <c r="E11996" s="7" t="n">
        <v>2</v>
      </c>
      <c r="F11996" s="7" t="n">
        <v>0</v>
      </c>
    </row>
    <row r="11997" spans="1:6">
      <c r="A11997" t="s">
        <v>4</v>
      </c>
      <c r="B11997" s="4" t="s">
        <v>5</v>
      </c>
    </row>
    <row r="11998" spans="1:6">
      <c r="A11998" t="n">
        <v>120795</v>
      </c>
      <c r="B11998" s="40" t="n">
        <v>28</v>
      </c>
    </row>
    <row r="11999" spans="1:6">
      <c r="A11999" t="s">
        <v>4</v>
      </c>
      <c r="B11999" s="4" t="s">
        <v>5</v>
      </c>
      <c r="C11999" s="4" t="s">
        <v>11</v>
      </c>
      <c r="D11999" s="4" t="s">
        <v>7</v>
      </c>
    </row>
    <row r="12000" spans="1:6">
      <c r="A12000" t="n">
        <v>120796</v>
      </c>
      <c r="B12000" s="44" t="n">
        <v>89</v>
      </c>
      <c r="C12000" s="7" t="n">
        <v>65533</v>
      </c>
      <c r="D12000" s="7" t="n">
        <v>1</v>
      </c>
    </row>
    <row r="12001" spans="1:8">
      <c r="A12001" t="s">
        <v>4</v>
      </c>
      <c r="B12001" s="4" t="s">
        <v>5</v>
      </c>
      <c r="C12001" s="4" t="s">
        <v>7</v>
      </c>
      <c r="D12001" s="4" t="s">
        <v>11</v>
      </c>
      <c r="E12001" s="4" t="s">
        <v>11</v>
      </c>
      <c r="F12001" s="4" t="s">
        <v>7</v>
      </c>
    </row>
    <row r="12002" spans="1:8">
      <c r="A12002" t="n">
        <v>120800</v>
      </c>
      <c r="B12002" s="43" t="n">
        <v>25</v>
      </c>
      <c r="C12002" s="7" t="n">
        <v>1</v>
      </c>
      <c r="D12002" s="7" t="n">
        <v>65535</v>
      </c>
      <c r="E12002" s="7" t="n">
        <v>65535</v>
      </c>
      <c r="F12002" s="7" t="n">
        <v>0</v>
      </c>
    </row>
    <row r="12003" spans="1:8">
      <c r="A12003" t="s">
        <v>4</v>
      </c>
      <c r="B12003" s="4" t="s">
        <v>5</v>
      </c>
      <c r="C12003" s="4" t="s">
        <v>7</v>
      </c>
      <c r="D12003" s="4" t="s">
        <v>11</v>
      </c>
      <c r="E12003" s="4" t="s">
        <v>11</v>
      </c>
      <c r="F12003" s="4" t="s">
        <v>7</v>
      </c>
    </row>
    <row r="12004" spans="1:8">
      <c r="A12004" t="n">
        <v>120807</v>
      </c>
      <c r="B12004" s="43" t="n">
        <v>25</v>
      </c>
      <c r="C12004" s="7" t="n">
        <v>1</v>
      </c>
      <c r="D12004" s="7" t="n">
        <v>60</v>
      </c>
      <c r="E12004" s="7" t="n">
        <v>640</v>
      </c>
      <c r="F12004" s="7" t="n">
        <v>1</v>
      </c>
    </row>
    <row r="12005" spans="1:8">
      <c r="A12005" t="s">
        <v>4</v>
      </c>
      <c r="B12005" s="4" t="s">
        <v>5</v>
      </c>
      <c r="C12005" s="4" t="s">
        <v>7</v>
      </c>
      <c r="D12005" s="4" t="s">
        <v>11</v>
      </c>
      <c r="E12005" s="4" t="s">
        <v>8</v>
      </c>
    </row>
    <row r="12006" spans="1:8">
      <c r="A12006" t="n">
        <v>120814</v>
      </c>
      <c r="B12006" s="38" t="n">
        <v>51</v>
      </c>
      <c r="C12006" s="7" t="n">
        <v>4</v>
      </c>
      <c r="D12006" s="7" t="n">
        <v>2</v>
      </c>
      <c r="E12006" s="7" t="s">
        <v>290</v>
      </c>
    </row>
    <row r="12007" spans="1:8">
      <c r="A12007" t="s">
        <v>4</v>
      </c>
      <c r="B12007" s="4" t="s">
        <v>5</v>
      </c>
      <c r="C12007" s="4" t="s">
        <v>11</v>
      </c>
    </row>
    <row r="12008" spans="1:8">
      <c r="A12008" t="n">
        <v>120828</v>
      </c>
      <c r="B12008" s="24" t="n">
        <v>16</v>
      </c>
      <c r="C12008" s="7" t="n">
        <v>0</v>
      </c>
    </row>
    <row r="12009" spans="1:8">
      <c r="A12009" t="s">
        <v>4</v>
      </c>
      <c r="B12009" s="4" t="s">
        <v>5</v>
      </c>
      <c r="C12009" s="4" t="s">
        <v>11</v>
      </c>
      <c r="D12009" s="4" t="s">
        <v>79</v>
      </c>
      <c r="E12009" s="4" t="s">
        <v>7</v>
      </c>
      <c r="F12009" s="4" t="s">
        <v>7</v>
      </c>
    </row>
    <row r="12010" spans="1:8">
      <c r="A12010" t="n">
        <v>120831</v>
      </c>
      <c r="B12010" s="39" t="n">
        <v>26</v>
      </c>
      <c r="C12010" s="7" t="n">
        <v>2</v>
      </c>
      <c r="D12010" s="7" t="s">
        <v>932</v>
      </c>
      <c r="E12010" s="7" t="n">
        <v>2</v>
      </c>
      <c r="F12010" s="7" t="n">
        <v>0</v>
      </c>
    </row>
    <row r="12011" spans="1:8">
      <c r="A12011" t="s">
        <v>4</v>
      </c>
      <c r="B12011" s="4" t="s">
        <v>5</v>
      </c>
    </row>
    <row r="12012" spans="1:8">
      <c r="A12012" t="n">
        <v>120878</v>
      </c>
      <c r="B12012" s="40" t="n">
        <v>28</v>
      </c>
    </row>
    <row r="12013" spans="1:8">
      <c r="A12013" t="s">
        <v>4</v>
      </c>
      <c r="B12013" s="4" t="s">
        <v>5</v>
      </c>
      <c r="C12013" s="4" t="s">
        <v>11</v>
      </c>
      <c r="D12013" s="4" t="s">
        <v>7</v>
      </c>
    </row>
    <row r="12014" spans="1:8">
      <c r="A12014" t="n">
        <v>120879</v>
      </c>
      <c r="B12014" s="44" t="n">
        <v>89</v>
      </c>
      <c r="C12014" s="7" t="n">
        <v>65533</v>
      </c>
      <c r="D12014" s="7" t="n">
        <v>1</v>
      </c>
    </row>
    <row r="12015" spans="1:8">
      <c r="A12015" t="s">
        <v>4</v>
      </c>
      <c r="B12015" s="4" t="s">
        <v>5</v>
      </c>
      <c r="C12015" s="4" t="s">
        <v>7</v>
      </c>
      <c r="D12015" s="4" t="s">
        <v>11</v>
      </c>
      <c r="E12015" s="4" t="s">
        <v>11</v>
      </c>
      <c r="F12015" s="4" t="s">
        <v>7</v>
      </c>
    </row>
    <row r="12016" spans="1:8">
      <c r="A12016" t="n">
        <v>120883</v>
      </c>
      <c r="B12016" s="43" t="n">
        <v>25</v>
      </c>
      <c r="C12016" s="7" t="n">
        <v>1</v>
      </c>
      <c r="D12016" s="7" t="n">
        <v>65535</v>
      </c>
      <c r="E12016" s="7" t="n">
        <v>65535</v>
      </c>
      <c r="F12016" s="7" t="n">
        <v>0</v>
      </c>
    </row>
    <row r="12017" spans="1:6">
      <c r="A12017" t="s">
        <v>4</v>
      </c>
      <c r="B12017" s="4" t="s">
        <v>5</v>
      </c>
      <c r="C12017" s="4" t="s">
        <v>7</v>
      </c>
      <c r="D12017" s="4" t="s">
        <v>11</v>
      </c>
      <c r="E12017" s="4" t="s">
        <v>11</v>
      </c>
      <c r="F12017" s="4" t="s">
        <v>7</v>
      </c>
    </row>
    <row r="12018" spans="1:6">
      <c r="A12018" t="n">
        <v>120890</v>
      </c>
      <c r="B12018" s="43" t="n">
        <v>25</v>
      </c>
      <c r="C12018" s="7" t="n">
        <v>1</v>
      </c>
      <c r="D12018" s="7" t="n">
        <v>60</v>
      </c>
      <c r="E12018" s="7" t="n">
        <v>420</v>
      </c>
      <c r="F12018" s="7" t="n">
        <v>1</v>
      </c>
    </row>
    <row r="12019" spans="1:6">
      <c r="A12019" t="s">
        <v>4</v>
      </c>
      <c r="B12019" s="4" t="s">
        <v>5</v>
      </c>
      <c r="C12019" s="4" t="s">
        <v>7</v>
      </c>
      <c r="D12019" s="4" t="s">
        <v>11</v>
      </c>
      <c r="E12019" s="4" t="s">
        <v>8</v>
      </c>
    </row>
    <row r="12020" spans="1:6">
      <c r="A12020" t="n">
        <v>120897</v>
      </c>
      <c r="B12020" s="38" t="n">
        <v>51</v>
      </c>
      <c r="C12020" s="7" t="n">
        <v>4</v>
      </c>
      <c r="D12020" s="7" t="n">
        <v>8</v>
      </c>
      <c r="E12020" s="7" t="s">
        <v>248</v>
      </c>
    </row>
    <row r="12021" spans="1:6">
      <c r="A12021" t="s">
        <v>4</v>
      </c>
      <c r="B12021" s="4" t="s">
        <v>5</v>
      </c>
      <c r="C12021" s="4" t="s">
        <v>11</v>
      </c>
    </row>
    <row r="12022" spans="1:6">
      <c r="A12022" t="n">
        <v>120911</v>
      </c>
      <c r="B12022" s="24" t="n">
        <v>16</v>
      </c>
      <c r="C12022" s="7" t="n">
        <v>0</v>
      </c>
    </row>
    <row r="12023" spans="1:6">
      <c r="A12023" t="s">
        <v>4</v>
      </c>
      <c r="B12023" s="4" t="s">
        <v>5</v>
      </c>
      <c r="C12023" s="4" t="s">
        <v>11</v>
      </c>
      <c r="D12023" s="4" t="s">
        <v>79</v>
      </c>
      <c r="E12023" s="4" t="s">
        <v>7</v>
      </c>
      <c r="F12023" s="4" t="s">
        <v>7</v>
      </c>
    </row>
    <row r="12024" spans="1:6">
      <c r="A12024" t="n">
        <v>120914</v>
      </c>
      <c r="B12024" s="39" t="n">
        <v>26</v>
      </c>
      <c r="C12024" s="7" t="n">
        <v>8</v>
      </c>
      <c r="D12024" s="7" t="s">
        <v>933</v>
      </c>
      <c r="E12024" s="7" t="n">
        <v>2</v>
      </c>
      <c r="F12024" s="7" t="n">
        <v>0</v>
      </c>
    </row>
    <row r="12025" spans="1:6">
      <c r="A12025" t="s">
        <v>4</v>
      </c>
      <c r="B12025" s="4" t="s">
        <v>5</v>
      </c>
    </row>
    <row r="12026" spans="1:6">
      <c r="A12026" t="n">
        <v>120978</v>
      </c>
      <c r="B12026" s="40" t="n">
        <v>28</v>
      </c>
    </row>
    <row r="12027" spans="1:6">
      <c r="A12027" t="s">
        <v>4</v>
      </c>
      <c r="B12027" s="4" t="s">
        <v>5</v>
      </c>
      <c r="C12027" s="4" t="s">
        <v>11</v>
      </c>
      <c r="D12027" s="4" t="s">
        <v>7</v>
      </c>
    </row>
    <row r="12028" spans="1:6">
      <c r="A12028" t="n">
        <v>120979</v>
      </c>
      <c r="B12028" s="44" t="n">
        <v>89</v>
      </c>
      <c r="C12028" s="7" t="n">
        <v>65533</v>
      </c>
      <c r="D12028" s="7" t="n">
        <v>1</v>
      </c>
    </row>
    <row r="12029" spans="1:6">
      <c r="A12029" t="s">
        <v>4</v>
      </c>
      <c r="B12029" s="4" t="s">
        <v>5</v>
      </c>
      <c r="C12029" s="4" t="s">
        <v>7</v>
      </c>
      <c r="D12029" s="4" t="s">
        <v>11</v>
      </c>
      <c r="E12029" s="4" t="s">
        <v>11</v>
      </c>
      <c r="F12029" s="4" t="s">
        <v>7</v>
      </c>
    </row>
    <row r="12030" spans="1:6">
      <c r="A12030" t="n">
        <v>120983</v>
      </c>
      <c r="B12030" s="43" t="n">
        <v>25</v>
      </c>
      <c r="C12030" s="7" t="n">
        <v>1</v>
      </c>
      <c r="D12030" s="7" t="n">
        <v>65535</v>
      </c>
      <c r="E12030" s="7" t="n">
        <v>65535</v>
      </c>
      <c r="F12030" s="7" t="n">
        <v>0</v>
      </c>
    </row>
    <row r="12031" spans="1:6">
      <c r="A12031" t="s">
        <v>4</v>
      </c>
      <c r="B12031" s="4" t="s">
        <v>5</v>
      </c>
      <c r="C12031" s="4" t="s">
        <v>7</v>
      </c>
      <c r="D12031" s="4" t="s">
        <v>11</v>
      </c>
      <c r="E12031" s="4" t="s">
        <v>11</v>
      </c>
      <c r="F12031" s="4" t="s">
        <v>7</v>
      </c>
    </row>
    <row r="12032" spans="1:6">
      <c r="A12032" t="n">
        <v>120990</v>
      </c>
      <c r="B12032" s="43" t="n">
        <v>25</v>
      </c>
      <c r="C12032" s="7" t="n">
        <v>1</v>
      </c>
      <c r="D12032" s="7" t="n">
        <v>160</v>
      </c>
      <c r="E12032" s="7" t="n">
        <v>570</v>
      </c>
      <c r="F12032" s="7" t="n">
        <v>1</v>
      </c>
    </row>
    <row r="12033" spans="1:6">
      <c r="A12033" t="s">
        <v>4</v>
      </c>
      <c r="B12033" s="4" t="s">
        <v>5</v>
      </c>
      <c r="C12033" s="4" t="s">
        <v>7</v>
      </c>
      <c r="D12033" s="4" t="s">
        <v>11</v>
      </c>
      <c r="E12033" s="4" t="s">
        <v>8</v>
      </c>
    </row>
    <row r="12034" spans="1:6">
      <c r="A12034" t="n">
        <v>120997</v>
      </c>
      <c r="B12034" s="38" t="n">
        <v>51</v>
      </c>
      <c r="C12034" s="7" t="n">
        <v>4</v>
      </c>
      <c r="D12034" s="7" t="n">
        <v>0</v>
      </c>
      <c r="E12034" s="7" t="s">
        <v>934</v>
      </c>
    </row>
    <row r="12035" spans="1:6">
      <c r="A12035" t="s">
        <v>4</v>
      </c>
      <c r="B12035" s="4" t="s">
        <v>5</v>
      </c>
      <c r="C12035" s="4" t="s">
        <v>11</v>
      </c>
    </row>
    <row r="12036" spans="1:6">
      <c r="A12036" t="n">
        <v>121011</v>
      </c>
      <c r="B12036" s="24" t="n">
        <v>16</v>
      </c>
      <c r="C12036" s="7" t="n">
        <v>0</v>
      </c>
    </row>
    <row r="12037" spans="1:6">
      <c r="A12037" t="s">
        <v>4</v>
      </c>
      <c r="B12037" s="4" t="s">
        <v>5</v>
      </c>
      <c r="C12037" s="4" t="s">
        <v>11</v>
      </c>
      <c r="D12037" s="4" t="s">
        <v>79</v>
      </c>
      <c r="E12037" s="4" t="s">
        <v>7</v>
      </c>
      <c r="F12037" s="4" t="s">
        <v>7</v>
      </c>
    </row>
    <row r="12038" spans="1:6">
      <c r="A12038" t="n">
        <v>121014</v>
      </c>
      <c r="B12038" s="39" t="n">
        <v>26</v>
      </c>
      <c r="C12038" s="7" t="n">
        <v>0</v>
      </c>
      <c r="D12038" s="7" t="s">
        <v>935</v>
      </c>
      <c r="E12038" s="7" t="n">
        <v>2</v>
      </c>
      <c r="F12038" s="7" t="n">
        <v>0</v>
      </c>
    </row>
    <row r="12039" spans="1:6">
      <c r="A12039" t="s">
        <v>4</v>
      </c>
      <c r="B12039" s="4" t="s">
        <v>5</v>
      </c>
    </row>
    <row r="12040" spans="1:6">
      <c r="A12040" t="n">
        <v>121090</v>
      </c>
      <c r="B12040" s="40" t="n">
        <v>28</v>
      </c>
    </row>
    <row r="12041" spans="1:6">
      <c r="A12041" t="s">
        <v>4</v>
      </c>
      <c r="B12041" s="4" t="s">
        <v>5</v>
      </c>
      <c r="C12041" s="4" t="s">
        <v>11</v>
      </c>
      <c r="D12041" s="4" t="s">
        <v>7</v>
      </c>
    </row>
    <row r="12042" spans="1:6">
      <c r="A12042" t="n">
        <v>121091</v>
      </c>
      <c r="B12042" s="44" t="n">
        <v>89</v>
      </c>
      <c r="C12042" s="7" t="n">
        <v>65533</v>
      </c>
      <c r="D12042" s="7" t="n">
        <v>1</v>
      </c>
    </row>
    <row r="12043" spans="1:6">
      <c r="A12043" t="s">
        <v>4</v>
      </c>
      <c r="B12043" s="4" t="s">
        <v>5</v>
      </c>
      <c r="C12043" s="4" t="s">
        <v>7</v>
      </c>
      <c r="D12043" s="4" t="s">
        <v>11</v>
      </c>
      <c r="E12043" s="4" t="s">
        <v>11</v>
      </c>
      <c r="F12043" s="4" t="s">
        <v>7</v>
      </c>
    </row>
    <row r="12044" spans="1:6">
      <c r="A12044" t="n">
        <v>121095</v>
      </c>
      <c r="B12044" s="43" t="n">
        <v>25</v>
      </c>
      <c r="C12044" s="7" t="n">
        <v>1</v>
      </c>
      <c r="D12044" s="7" t="n">
        <v>65535</v>
      </c>
      <c r="E12044" s="7" t="n">
        <v>65535</v>
      </c>
      <c r="F12044" s="7" t="n">
        <v>0</v>
      </c>
    </row>
    <row r="12045" spans="1:6">
      <c r="A12045" t="s">
        <v>4</v>
      </c>
      <c r="B12045" s="4" t="s">
        <v>5</v>
      </c>
      <c r="C12045" s="4" t="s">
        <v>7</v>
      </c>
      <c r="D12045" s="4" t="s">
        <v>11</v>
      </c>
      <c r="E12045" s="4" t="s">
        <v>13</v>
      </c>
    </row>
    <row r="12046" spans="1:6">
      <c r="A12046" t="n">
        <v>121102</v>
      </c>
      <c r="B12046" s="17" t="n">
        <v>58</v>
      </c>
      <c r="C12046" s="7" t="n">
        <v>0</v>
      </c>
      <c r="D12046" s="7" t="n">
        <v>1000</v>
      </c>
      <c r="E12046" s="7" t="n">
        <v>1</v>
      </c>
    </row>
    <row r="12047" spans="1:6">
      <c r="A12047" t="s">
        <v>4</v>
      </c>
      <c r="B12047" s="4" t="s">
        <v>5</v>
      </c>
      <c r="C12047" s="4" t="s">
        <v>7</v>
      </c>
      <c r="D12047" s="4" t="s">
        <v>11</v>
      </c>
    </row>
    <row r="12048" spans="1:6">
      <c r="A12048" t="n">
        <v>121110</v>
      </c>
      <c r="B12048" s="17" t="n">
        <v>58</v>
      </c>
      <c r="C12048" s="7" t="n">
        <v>255</v>
      </c>
      <c r="D12048" s="7" t="n">
        <v>0</v>
      </c>
    </row>
    <row r="12049" spans="1:6">
      <c r="A12049" t="s">
        <v>4</v>
      </c>
      <c r="B12049" s="4" t="s">
        <v>5</v>
      </c>
      <c r="C12049" s="4" t="s">
        <v>7</v>
      </c>
      <c r="D12049" s="4" t="s">
        <v>11</v>
      </c>
      <c r="E12049" s="4" t="s">
        <v>7</v>
      </c>
    </row>
    <row r="12050" spans="1:6">
      <c r="A12050" t="n">
        <v>121114</v>
      </c>
      <c r="B12050" s="30" t="n">
        <v>36</v>
      </c>
      <c r="C12050" s="7" t="n">
        <v>9</v>
      </c>
      <c r="D12050" s="7" t="n">
        <v>0</v>
      </c>
      <c r="E12050" s="7" t="n">
        <v>0</v>
      </c>
    </row>
    <row r="12051" spans="1:6">
      <c r="A12051" t="s">
        <v>4</v>
      </c>
      <c r="B12051" s="4" t="s">
        <v>5</v>
      </c>
      <c r="C12051" s="4" t="s">
        <v>7</v>
      </c>
      <c r="D12051" s="4" t="s">
        <v>11</v>
      </c>
      <c r="E12051" s="4" t="s">
        <v>7</v>
      </c>
    </row>
    <row r="12052" spans="1:6">
      <c r="A12052" t="n">
        <v>121119</v>
      </c>
      <c r="B12052" s="30" t="n">
        <v>36</v>
      </c>
      <c r="C12052" s="7" t="n">
        <v>9</v>
      </c>
      <c r="D12052" s="7" t="n">
        <v>2</v>
      </c>
      <c r="E12052" s="7" t="n">
        <v>0</v>
      </c>
    </row>
    <row r="12053" spans="1:6">
      <c r="A12053" t="s">
        <v>4</v>
      </c>
      <c r="B12053" s="4" t="s">
        <v>5</v>
      </c>
      <c r="C12053" s="4" t="s">
        <v>7</v>
      </c>
      <c r="D12053" s="4" t="s">
        <v>11</v>
      </c>
      <c r="E12053" s="4" t="s">
        <v>7</v>
      </c>
    </row>
    <row r="12054" spans="1:6">
      <c r="A12054" t="n">
        <v>121124</v>
      </c>
      <c r="B12054" s="30" t="n">
        <v>36</v>
      </c>
      <c r="C12054" s="7" t="n">
        <v>9</v>
      </c>
      <c r="D12054" s="7" t="n">
        <v>4</v>
      </c>
      <c r="E12054" s="7" t="n">
        <v>0</v>
      </c>
    </row>
    <row r="12055" spans="1:6">
      <c r="A12055" t="s">
        <v>4</v>
      </c>
      <c r="B12055" s="4" t="s">
        <v>5</v>
      </c>
      <c r="C12055" s="4" t="s">
        <v>7</v>
      </c>
      <c r="D12055" s="4" t="s">
        <v>11</v>
      </c>
      <c r="E12055" s="4" t="s">
        <v>7</v>
      </c>
    </row>
    <row r="12056" spans="1:6">
      <c r="A12056" t="n">
        <v>121129</v>
      </c>
      <c r="B12056" s="30" t="n">
        <v>36</v>
      </c>
      <c r="C12056" s="7" t="n">
        <v>9</v>
      </c>
      <c r="D12056" s="7" t="n">
        <v>6</v>
      </c>
      <c r="E12056" s="7" t="n">
        <v>0</v>
      </c>
    </row>
    <row r="12057" spans="1:6">
      <c r="A12057" t="s">
        <v>4</v>
      </c>
      <c r="B12057" s="4" t="s">
        <v>5</v>
      </c>
      <c r="C12057" s="4" t="s">
        <v>7</v>
      </c>
      <c r="D12057" s="4" t="s">
        <v>11</v>
      </c>
      <c r="E12057" s="4" t="s">
        <v>7</v>
      </c>
    </row>
    <row r="12058" spans="1:6">
      <c r="A12058" t="n">
        <v>121134</v>
      </c>
      <c r="B12058" s="30" t="n">
        <v>36</v>
      </c>
      <c r="C12058" s="7" t="n">
        <v>9</v>
      </c>
      <c r="D12058" s="7" t="n">
        <v>8</v>
      </c>
      <c r="E12058" s="7" t="n">
        <v>0</v>
      </c>
    </row>
    <row r="12059" spans="1:6">
      <c r="A12059" t="s">
        <v>4</v>
      </c>
      <c r="B12059" s="4" t="s">
        <v>5</v>
      </c>
      <c r="C12059" s="4" t="s">
        <v>7</v>
      </c>
      <c r="D12059" s="4" t="s">
        <v>11</v>
      </c>
      <c r="E12059" s="4" t="s">
        <v>7</v>
      </c>
    </row>
    <row r="12060" spans="1:6">
      <c r="A12060" t="n">
        <v>121139</v>
      </c>
      <c r="B12060" s="30" t="n">
        <v>36</v>
      </c>
      <c r="C12060" s="7" t="n">
        <v>9</v>
      </c>
      <c r="D12060" s="7" t="n">
        <v>9</v>
      </c>
      <c r="E12060" s="7" t="n">
        <v>0</v>
      </c>
    </row>
    <row r="12061" spans="1:6">
      <c r="A12061" t="s">
        <v>4</v>
      </c>
      <c r="B12061" s="4" t="s">
        <v>5</v>
      </c>
      <c r="C12061" s="4" t="s">
        <v>7</v>
      </c>
      <c r="D12061" s="4" t="s">
        <v>11</v>
      </c>
    </row>
    <row r="12062" spans="1:6">
      <c r="A12062" t="n">
        <v>121144</v>
      </c>
      <c r="B12062" s="8" t="n">
        <v>162</v>
      </c>
      <c r="C12062" s="7" t="n">
        <v>1</v>
      </c>
      <c r="D12062" s="7" t="n">
        <v>0</v>
      </c>
    </row>
    <row r="12063" spans="1:6">
      <c r="A12063" t="s">
        <v>4</v>
      </c>
      <c r="B12063" s="4" t="s">
        <v>5</v>
      </c>
    </row>
    <row r="12064" spans="1:6">
      <c r="A12064" t="n">
        <v>121148</v>
      </c>
      <c r="B12064" s="5" t="n">
        <v>1</v>
      </c>
    </row>
    <row r="12065" spans="1:5" s="3" customFormat="1" customHeight="0">
      <c r="A12065" s="3" t="s">
        <v>2</v>
      </c>
      <c r="B12065" s="3" t="s">
        <v>936</v>
      </c>
    </row>
    <row r="12066" spans="1:5">
      <c r="A12066" t="s">
        <v>4</v>
      </c>
      <c r="B12066" s="4" t="s">
        <v>5</v>
      </c>
      <c r="C12066" s="4" t="s">
        <v>7</v>
      </c>
      <c r="D12066" s="4" t="s">
        <v>7</v>
      </c>
      <c r="E12066" s="4" t="s">
        <v>7</v>
      </c>
      <c r="F12066" s="4" t="s">
        <v>7</v>
      </c>
    </row>
    <row r="12067" spans="1:5">
      <c r="A12067" t="n">
        <v>121152</v>
      </c>
      <c r="B12067" s="9" t="n">
        <v>14</v>
      </c>
      <c r="C12067" s="7" t="n">
        <v>2</v>
      </c>
      <c r="D12067" s="7" t="n">
        <v>0</v>
      </c>
      <c r="E12067" s="7" t="n">
        <v>0</v>
      </c>
      <c r="F12067" s="7" t="n">
        <v>0</v>
      </c>
    </row>
    <row r="12068" spans="1:5">
      <c r="A12068" t="s">
        <v>4</v>
      </c>
      <c r="B12068" s="4" t="s">
        <v>5</v>
      </c>
      <c r="C12068" s="4" t="s">
        <v>7</v>
      </c>
      <c r="D12068" s="16" t="s">
        <v>21</v>
      </c>
      <c r="E12068" s="4" t="s">
        <v>5</v>
      </c>
      <c r="F12068" s="4" t="s">
        <v>7</v>
      </c>
      <c r="G12068" s="4" t="s">
        <v>11</v>
      </c>
      <c r="H12068" s="16" t="s">
        <v>22</v>
      </c>
      <c r="I12068" s="4" t="s">
        <v>7</v>
      </c>
      <c r="J12068" s="4" t="s">
        <v>14</v>
      </c>
      <c r="K12068" s="4" t="s">
        <v>7</v>
      </c>
      <c r="L12068" s="4" t="s">
        <v>7</v>
      </c>
      <c r="M12068" s="16" t="s">
        <v>21</v>
      </c>
      <c r="N12068" s="4" t="s">
        <v>5</v>
      </c>
      <c r="O12068" s="4" t="s">
        <v>7</v>
      </c>
      <c r="P12068" s="4" t="s">
        <v>11</v>
      </c>
      <c r="Q12068" s="16" t="s">
        <v>22</v>
      </c>
      <c r="R12068" s="4" t="s">
        <v>7</v>
      </c>
      <c r="S12068" s="4" t="s">
        <v>14</v>
      </c>
      <c r="T12068" s="4" t="s">
        <v>7</v>
      </c>
      <c r="U12068" s="4" t="s">
        <v>7</v>
      </c>
      <c r="V12068" s="4" t="s">
        <v>7</v>
      </c>
      <c r="W12068" s="4" t="s">
        <v>12</v>
      </c>
    </row>
    <row r="12069" spans="1:5">
      <c r="A12069" t="n">
        <v>121157</v>
      </c>
      <c r="B12069" s="11" t="n">
        <v>5</v>
      </c>
      <c r="C12069" s="7" t="n">
        <v>28</v>
      </c>
      <c r="D12069" s="16" t="s">
        <v>3</v>
      </c>
      <c r="E12069" s="8" t="n">
        <v>162</v>
      </c>
      <c r="F12069" s="7" t="n">
        <v>3</v>
      </c>
      <c r="G12069" s="7" t="n">
        <v>28751</v>
      </c>
      <c r="H12069" s="16" t="s">
        <v>3</v>
      </c>
      <c r="I12069" s="7" t="n">
        <v>0</v>
      </c>
      <c r="J12069" s="7" t="n">
        <v>1</v>
      </c>
      <c r="K12069" s="7" t="n">
        <v>2</v>
      </c>
      <c r="L12069" s="7" t="n">
        <v>28</v>
      </c>
      <c r="M12069" s="16" t="s">
        <v>3</v>
      </c>
      <c r="N12069" s="8" t="n">
        <v>162</v>
      </c>
      <c r="O12069" s="7" t="n">
        <v>3</v>
      </c>
      <c r="P12069" s="7" t="n">
        <v>28751</v>
      </c>
      <c r="Q12069" s="16" t="s">
        <v>3</v>
      </c>
      <c r="R12069" s="7" t="n">
        <v>0</v>
      </c>
      <c r="S12069" s="7" t="n">
        <v>2</v>
      </c>
      <c r="T12069" s="7" t="n">
        <v>2</v>
      </c>
      <c r="U12069" s="7" t="n">
        <v>11</v>
      </c>
      <c r="V12069" s="7" t="n">
        <v>1</v>
      </c>
      <c r="W12069" s="12" t="n">
        <f t="normal" ca="1">A12073</f>
        <v>0</v>
      </c>
    </row>
    <row r="12070" spans="1:5">
      <c r="A12070" t="s">
        <v>4</v>
      </c>
      <c r="B12070" s="4" t="s">
        <v>5</v>
      </c>
      <c r="C12070" s="4" t="s">
        <v>7</v>
      </c>
      <c r="D12070" s="4" t="s">
        <v>11</v>
      </c>
      <c r="E12070" s="4" t="s">
        <v>13</v>
      </c>
    </row>
    <row r="12071" spans="1:5">
      <c r="A12071" t="n">
        <v>121186</v>
      </c>
      <c r="B12071" s="17" t="n">
        <v>58</v>
      </c>
      <c r="C12071" s="7" t="n">
        <v>0</v>
      </c>
      <c r="D12071" s="7" t="n">
        <v>0</v>
      </c>
      <c r="E12071" s="7" t="n">
        <v>1</v>
      </c>
    </row>
    <row r="12072" spans="1:5">
      <c r="A12072" t="s">
        <v>4</v>
      </c>
      <c r="B12072" s="4" t="s">
        <v>5</v>
      </c>
      <c r="C12072" s="4" t="s">
        <v>7</v>
      </c>
      <c r="D12072" s="16" t="s">
        <v>21</v>
      </c>
      <c r="E12072" s="4" t="s">
        <v>5</v>
      </c>
      <c r="F12072" s="4" t="s">
        <v>7</v>
      </c>
      <c r="G12072" s="4" t="s">
        <v>11</v>
      </c>
      <c r="H12072" s="16" t="s">
        <v>22</v>
      </c>
      <c r="I12072" s="4" t="s">
        <v>7</v>
      </c>
      <c r="J12072" s="4" t="s">
        <v>14</v>
      </c>
      <c r="K12072" s="4" t="s">
        <v>7</v>
      </c>
      <c r="L12072" s="4" t="s">
        <v>7</v>
      </c>
      <c r="M12072" s="16" t="s">
        <v>21</v>
      </c>
      <c r="N12072" s="4" t="s">
        <v>5</v>
      </c>
      <c r="O12072" s="4" t="s">
        <v>7</v>
      </c>
      <c r="P12072" s="4" t="s">
        <v>11</v>
      </c>
      <c r="Q12072" s="16" t="s">
        <v>22</v>
      </c>
      <c r="R12072" s="4" t="s">
        <v>7</v>
      </c>
      <c r="S12072" s="4" t="s">
        <v>14</v>
      </c>
      <c r="T12072" s="4" t="s">
        <v>7</v>
      </c>
      <c r="U12072" s="4" t="s">
        <v>7</v>
      </c>
      <c r="V12072" s="4" t="s">
        <v>7</v>
      </c>
      <c r="W12072" s="4" t="s">
        <v>12</v>
      </c>
    </row>
    <row r="12073" spans="1:5">
      <c r="A12073" t="n">
        <v>121194</v>
      </c>
      <c r="B12073" s="11" t="n">
        <v>5</v>
      </c>
      <c r="C12073" s="7" t="n">
        <v>28</v>
      </c>
      <c r="D12073" s="16" t="s">
        <v>3</v>
      </c>
      <c r="E12073" s="8" t="n">
        <v>162</v>
      </c>
      <c r="F12073" s="7" t="n">
        <v>3</v>
      </c>
      <c r="G12073" s="7" t="n">
        <v>28751</v>
      </c>
      <c r="H12073" s="16" t="s">
        <v>3</v>
      </c>
      <c r="I12073" s="7" t="n">
        <v>0</v>
      </c>
      <c r="J12073" s="7" t="n">
        <v>1</v>
      </c>
      <c r="K12073" s="7" t="n">
        <v>3</v>
      </c>
      <c r="L12073" s="7" t="n">
        <v>28</v>
      </c>
      <c r="M12073" s="16" t="s">
        <v>3</v>
      </c>
      <c r="N12073" s="8" t="n">
        <v>162</v>
      </c>
      <c r="O12073" s="7" t="n">
        <v>3</v>
      </c>
      <c r="P12073" s="7" t="n">
        <v>28751</v>
      </c>
      <c r="Q12073" s="16" t="s">
        <v>3</v>
      </c>
      <c r="R12073" s="7" t="n">
        <v>0</v>
      </c>
      <c r="S12073" s="7" t="n">
        <v>2</v>
      </c>
      <c r="T12073" s="7" t="n">
        <v>3</v>
      </c>
      <c r="U12073" s="7" t="n">
        <v>9</v>
      </c>
      <c r="V12073" s="7" t="n">
        <v>1</v>
      </c>
      <c r="W12073" s="12" t="n">
        <f t="normal" ca="1">A12083</f>
        <v>0</v>
      </c>
    </row>
    <row r="12074" spans="1:5">
      <c r="A12074" t="s">
        <v>4</v>
      </c>
      <c r="B12074" s="4" t="s">
        <v>5</v>
      </c>
      <c r="C12074" s="4" t="s">
        <v>7</v>
      </c>
      <c r="D12074" s="16" t="s">
        <v>21</v>
      </c>
      <c r="E12074" s="4" t="s">
        <v>5</v>
      </c>
      <c r="F12074" s="4" t="s">
        <v>11</v>
      </c>
      <c r="G12074" s="4" t="s">
        <v>7</v>
      </c>
      <c r="H12074" s="4" t="s">
        <v>7</v>
      </c>
      <c r="I12074" s="4" t="s">
        <v>8</v>
      </c>
      <c r="J12074" s="16" t="s">
        <v>22</v>
      </c>
      <c r="K12074" s="4" t="s">
        <v>7</v>
      </c>
      <c r="L12074" s="4" t="s">
        <v>7</v>
      </c>
      <c r="M12074" s="16" t="s">
        <v>21</v>
      </c>
      <c r="N12074" s="4" t="s">
        <v>5</v>
      </c>
      <c r="O12074" s="4" t="s">
        <v>7</v>
      </c>
      <c r="P12074" s="16" t="s">
        <v>22</v>
      </c>
      <c r="Q12074" s="4" t="s">
        <v>7</v>
      </c>
      <c r="R12074" s="4" t="s">
        <v>14</v>
      </c>
      <c r="S12074" s="4" t="s">
        <v>7</v>
      </c>
      <c r="T12074" s="4" t="s">
        <v>7</v>
      </c>
      <c r="U12074" s="4" t="s">
        <v>7</v>
      </c>
      <c r="V12074" s="16" t="s">
        <v>21</v>
      </c>
      <c r="W12074" s="4" t="s">
        <v>5</v>
      </c>
      <c r="X12074" s="4" t="s">
        <v>7</v>
      </c>
      <c r="Y12074" s="16" t="s">
        <v>22</v>
      </c>
      <c r="Z12074" s="4" t="s">
        <v>7</v>
      </c>
      <c r="AA12074" s="4" t="s">
        <v>14</v>
      </c>
      <c r="AB12074" s="4" t="s">
        <v>7</v>
      </c>
      <c r="AC12074" s="4" t="s">
        <v>7</v>
      </c>
      <c r="AD12074" s="4" t="s">
        <v>7</v>
      </c>
      <c r="AE12074" s="4" t="s">
        <v>12</v>
      </c>
    </row>
    <row r="12075" spans="1:5">
      <c r="A12075" t="n">
        <v>121223</v>
      </c>
      <c r="B12075" s="11" t="n">
        <v>5</v>
      </c>
      <c r="C12075" s="7" t="n">
        <v>28</v>
      </c>
      <c r="D12075" s="16" t="s">
        <v>3</v>
      </c>
      <c r="E12075" s="18" t="n">
        <v>47</v>
      </c>
      <c r="F12075" s="7" t="n">
        <v>61456</v>
      </c>
      <c r="G12075" s="7" t="n">
        <v>2</v>
      </c>
      <c r="H12075" s="7" t="n">
        <v>0</v>
      </c>
      <c r="I12075" s="7" t="s">
        <v>23</v>
      </c>
      <c r="J12075" s="16" t="s">
        <v>3</v>
      </c>
      <c r="K12075" s="7" t="n">
        <v>8</v>
      </c>
      <c r="L12075" s="7" t="n">
        <v>28</v>
      </c>
      <c r="M12075" s="16" t="s">
        <v>3</v>
      </c>
      <c r="N12075" s="19" t="n">
        <v>74</v>
      </c>
      <c r="O12075" s="7" t="n">
        <v>65</v>
      </c>
      <c r="P12075" s="16" t="s">
        <v>3</v>
      </c>
      <c r="Q12075" s="7" t="n">
        <v>0</v>
      </c>
      <c r="R12075" s="7" t="n">
        <v>1</v>
      </c>
      <c r="S12075" s="7" t="n">
        <v>3</v>
      </c>
      <c r="T12075" s="7" t="n">
        <v>9</v>
      </c>
      <c r="U12075" s="7" t="n">
        <v>28</v>
      </c>
      <c r="V12075" s="16" t="s">
        <v>3</v>
      </c>
      <c r="W12075" s="19" t="n">
        <v>74</v>
      </c>
      <c r="X12075" s="7" t="n">
        <v>65</v>
      </c>
      <c r="Y12075" s="16" t="s">
        <v>3</v>
      </c>
      <c r="Z12075" s="7" t="n">
        <v>0</v>
      </c>
      <c r="AA12075" s="7" t="n">
        <v>2</v>
      </c>
      <c r="AB12075" s="7" t="n">
        <v>3</v>
      </c>
      <c r="AC12075" s="7" t="n">
        <v>9</v>
      </c>
      <c r="AD12075" s="7" t="n">
        <v>1</v>
      </c>
      <c r="AE12075" s="12" t="n">
        <f t="normal" ca="1">A12079</f>
        <v>0</v>
      </c>
    </row>
    <row r="12076" spans="1:5">
      <c r="A12076" t="s">
        <v>4</v>
      </c>
      <c r="B12076" s="4" t="s">
        <v>5</v>
      </c>
      <c r="C12076" s="4" t="s">
        <v>11</v>
      </c>
      <c r="D12076" s="4" t="s">
        <v>7</v>
      </c>
      <c r="E12076" s="4" t="s">
        <v>7</v>
      </c>
      <c r="F12076" s="4" t="s">
        <v>8</v>
      </c>
    </row>
    <row r="12077" spans="1:5">
      <c r="A12077" t="n">
        <v>121271</v>
      </c>
      <c r="B12077" s="18" t="n">
        <v>47</v>
      </c>
      <c r="C12077" s="7" t="n">
        <v>61456</v>
      </c>
      <c r="D12077" s="7" t="n">
        <v>0</v>
      </c>
      <c r="E12077" s="7" t="n">
        <v>0</v>
      </c>
      <c r="F12077" s="7" t="s">
        <v>24</v>
      </c>
    </row>
    <row r="12078" spans="1:5">
      <c r="A12078" t="s">
        <v>4</v>
      </c>
      <c r="B12078" s="4" t="s">
        <v>5</v>
      </c>
      <c r="C12078" s="4" t="s">
        <v>7</v>
      </c>
      <c r="D12078" s="4" t="s">
        <v>11</v>
      </c>
      <c r="E12078" s="4" t="s">
        <v>13</v>
      </c>
    </row>
    <row r="12079" spans="1:5">
      <c r="A12079" t="n">
        <v>121284</v>
      </c>
      <c r="B12079" s="17" t="n">
        <v>58</v>
      </c>
      <c r="C12079" s="7" t="n">
        <v>0</v>
      </c>
      <c r="D12079" s="7" t="n">
        <v>300</v>
      </c>
      <c r="E12079" s="7" t="n">
        <v>1</v>
      </c>
    </row>
    <row r="12080" spans="1:5">
      <c r="A12080" t="s">
        <v>4</v>
      </c>
      <c r="B12080" s="4" t="s">
        <v>5</v>
      </c>
      <c r="C12080" s="4" t="s">
        <v>7</v>
      </c>
      <c r="D12080" s="4" t="s">
        <v>11</v>
      </c>
    </row>
    <row r="12081" spans="1:31">
      <c r="A12081" t="n">
        <v>121292</v>
      </c>
      <c r="B12081" s="17" t="n">
        <v>58</v>
      </c>
      <c r="C12081" s="7" t="n">
        <v>255</v>
      </c>
      <c r="D12081" s="7" t="n">
        <v>0</v>
      </c>
    </row>
    <row r="12082" spans="1:31">
      <c r="A12082" t="s">
        <v>4</v>
      </c>
      <c r="B12082" s="4" t="s">
        <v>5</v>
      </c>
      <c r="C12082" s="4" t="s">
        <v>7</v>
      </c>
      <c r="D12082" s="4" t="s">
        <v>7</v>
      </c>
      <c r="E12082" s="4" t="s">
        <v>7</v>
      </c>
      <c r="F12082" s="4" t="s">
        <v>7</v>
      </c>
    </row>
    <row r="12083" spans="1:31">
      <c r="A12083" t="n">
        <v>121296</v>
      </c>
      <c r="B12083" s="9" t="n">
        <v>14</v>
      </c>
      <c r="C12083" s="7" t="n">
        <v>0</v>
      </c>
      <c r="D12083" s="7" t="n">
        <v>0</v>
      </c>
      <c r="E12083" s="7" t="n">
        <v>0</v>
      </c>
      <c r="F12083" s="7" t="n">
        <v>64</v>
      </c>
    </row>
    <row r="12084" spans="1:31">
      <c r="A12084" t="s">
        <v>4</v>
      </c>
      <c r="B12084" s="4" t="s">
        <v>5</v>
      </c>
      <c r="C12084" s="4" t="s">
        <v>7</v>
      </c>
      <c r="D12084" s="4" t="s">
        <v>11</v>
      </c>
    </row>
    <row r="12085" spans="1:31">
      <c r="A12085" t="n">
        <v>121301</v>
      </c>
      <c r="B12085" s="20" t="n">
        <v>22</v>
      </c>
      <c r="C12085" s="7" t="n">
        <v>0</v>
      </c>
      <c r="D12085" s="7" t="n">
        <v>28751</v>
      </c>
    </row>
    <row r="12086" spans="1:31">
      <c r="A12086" t="s">
        <v>4</v>
      </c>
      <c r="B12086" s="4" t="s">
        <v>5</v>
      </c>
      <c r="C12086" s="4" t="s">
        <v>7</v>
      </c>
      <c r="D12086" s="4" t="s">
        <v>11</v>
      </c>
    </row>
    <row r="12087" spans="1:31">
      <c r="A12087" t="n">
        <v>121305</v>
      </c>
      <c r="B12087" s="17" t="n">
        <v>58</v>
      </c>
      <c r="C12087" s="7" t="n">
        <v>5</v>
      </c>
      <c r="D12087" s="7" t="n">
        <v>300</v>
      </c>
    </row>
    <row r="12088" spans="1:31">
      <c r="A12088" t="s">
        <v>4</v>
      </c>
      <c r="B12088" s="4" t="s">
        <v>5</v>
      </c>
      <c r="C12088" s="4" t="s">
        <v>13</v>
      </c>
      <c r="D12088" s="4" t="s">
        <v>11</v>
      </c>
    </row>
    <row r="12089" spans="1:31">
      <c r="A12089" t="n">
        <v>121309</v>
      </c>
      <c r="B12089" s="21" t="n">
        <v>103</v>
      </c>
      <c r="C12089" s="7" t="n">
        <v>0</v>
      </c>
      <c r="D12089" s="7" t="n">
        <v>300</v>
      </c>
    </row>
    <row r="12090" spans="1:31">
      <c r="A12090" t="s">
        <v>4</v>
      </c>
      <c r="B12090" s="4" t="s">
        <v>5</v>
      </c>
      <c r="C12090" s="4" t="s">
        <v>7</v>
      </c>
    </row>
    <row r="12091" spans="1:31">
      <c r="A12091" t="n">
        <v>121316</v>
      </c>
      <c r="B12091" s="22" t="n">
        <v>64</v>
      </c>
      <c r="C12091" s="7" t="n">
        <v>7</v>
      </c>
    </row>
    <row r="12092" spans="1:31">
      <c r="A12092" t="s">
        <v>4</v>
      </c>
      <c r="B12092" s="4" t="s">
        <v>5</v>
      </c>
      <c r="C12092" s="4" t="s">
        <v>7</v>
      </c>
      <c r="D12092" s="4" t="s">
        <v>11</v>
      </c>
    </row>
    <row r="12093" spans="1:31">
      <c r="A12093" t="n">
        <v>121318</v>
      </c>
      <c r="B12093" s="23" t="n">
        <v>72</v>
      </c>
      <c r="C12093" s="7" t="n">
        <v>5</v>
      </c>
      <c r="D12093" s="7" t="n">
        <v>0</v>
      </c>
    </row>
    <row r="12094" spans="1:31">
      <c r="A12094" t="s">
        <v>4</v>
      </c>
      <c r="B12094" s="4" t="s">
        <v>5</v>
      </c>
      <c r="C12094" s="4" t="s">
        <v>7</v>
      </c>
      <c r="D12094" s="16" t="s">
        <v>21</v>
      </c>
      <c r="E12094" s="4" t="s">
        <v>5</v>
      </c>
      <c r="F12094" s="4" t="s">
        <v>7</v>
      </c>
      <c r="G12094" s="4" t="s">
        <v>11</v>
      </c>
      <c r="H12094" s="16" t="s">
        <v>22</v>
      </c>
      <c r="I12094" s="4" t="s">
        <v>7</v>
      </c>
      <c r="J12094" s="4" t="s">
        <v>14</v>
      </c>
      <c r="K12094" s="4" t="s">
        <v>7</v>
      </c>
      <c r="L12094" s="4" t="s">
        <v>7</v>
      </c>
      <c r="M12094" s="4" t="s">
        <v>12</v>
      </c>
    </row>
    <row r="12095" spans="1:31">
      <c r="A12095" t="n">
        <v>121322</v>
      </c>
      <c r="B12095" s="11" t="n">
        <v>5</v>
      </c>
      <c r="C12095" s="7" t="n">
        <v>28</v>
      </c>
      <c r="D12095" s="16" t="s">
        <v>3</v>
      </c>
      <c r="E12095" s="8" t="n">
        <v>162</v>
      </c>
      <c r="F12095" s="7" t="n">
        <v>4</v>
      </c>
      <c r="G12095" s="7" t="n">
        <v>28751</v>
      </c>
      <c r="H12095" s="16" t="s">
        <v>3</v>
      </c>
      <c r="I12095" s="7" t="n">
        <v>0</v>
      </c>
      <c r="J12095" s="7" t="n">
        <v>1</v>
      </c>
      <c r="K12095" s="7" t="n">
        <v>2</v>
      </c>
      <c r="L12095" s="7" t="n">
        <v>1</v>
      </c>
      <c r="M12095" s="12" t="n">
        <f t="normal" ca="1">A12101</f>
        <v>0</v>
      </c>
    </row>
    <row r="12096" spans="1:31">
      <c r="A12096" t="s">
        <v>4</v>
      </c>
      <c r="B12096" s="4" t="s">
        <v>5</v>
      </c>
      <c r="C12096" s="4" t="s">
        <v>7</v>
      </c>
      <c r="D12096" s="4" t="s">
        <v>8</v>
      </c>
    </row>
    <row r="12097" spans="1:13">
      <c r="A12097" t="n">
        <v>121339</v>
      </c>
      <c r="B12097" s="6" t="n">
        <v>2</v>
      </c>
      <c r="C12097" s="7" t="n">
        <v>10</v>
      </c>
      <c r="D12097" s="7" t="s">
        <v>25</v>
      </c>
    </row>
    <row r="12098" spans="1:13">
      <c r="A12098" t="s">
        <v>4</v>
      </c>
      <c r="B12098" s="4" t="s">
        <v>5</v>
      </c>
      <c r="C12098" s="4" t="s">
        <v>11</v>
      </c>
    </row>
    <row r="12099" spans="1:13">
      <c r="A12099" t="n">
        <v>121356</v>
      </c>
      <c r="B12099" s="24" t="n">
        <v>16</v>
      </c>
      <c r="C12099" s="7" t="n">
        <v>0</v>
      </c>
    </row>
    <row r="12100" spans="1:13">
      <c r="A12100" t="s">
        <v>4</v>
      </c>
      <c r="B12100" s="4" t="s">
        <v>5</v>
      </c>
      <c r="C12100" s="4" t="s">
        <v>7</v>
      </c>
      <c r="D12100" s="4" t="s">
        <v>11</v>
      </c>
      <c r="E12100" s="4" t="s">
        <v>7</v>
      </c>
      <c r="F12100" s="4" t="s">
        <v>12</v>
      </c>
    </row>
    <row r="12101" spans="1:13">
      <c r="A12101" t="n">
        <v>121359</v>
      </c>
      <c r="B12101" s="11" t="n">
        <v>5</v>
      </c>
      <c r="C12101" s="7" t="n">
        <v>30</v>
      </c>
      <c r="D12101" s="7" t="n">
        <v>6471</v>
      </c>
      <c r="E12101" s="7" t="n">
        <v>1</v>
      </c>
      <c r="F12101" s="12" t="n">
        <f t="normal" ca="1">A12103</f>
        <v>0</v>
      </c>
    </row>
    <row r="12102" spans="1:13">
      <c r="A12102" t="s">
        <v>4</v>
      </c>
      <c r="B12102" s="4" t="s">
        <v>5</v>
      </c>
      <c r="C12102" s="4" t="s">
        <v>7</v>
      </c>
      <c r="D12102" s="4" t="s">
        <v>11</v>
      </c>
      <c r="E12102" s="4" t="s">
        <v>7</v>
      </c>
      <c r="F12102" s="4" t="s">
        <v>8</v>
      </c>
    </row>
    <row r="12103" spans="1:13">
      <c r="A12103" t="n">
        <v>121368</v>
      </c>
      <c r="B12103" s="27" t="n">
        <v>39</v>
      </c>
      <c r="C12103" s="7" t="n">
        <v>10</v>
      </c>
      <c r="D12103" s="7" t="n">
        <v>65533</v>
      </c>
      <c r="E12103" s="7" t="n">
        <v>200</v>
      </c>
      <c r="F12103" s="7" t="s">
        <v>937</v>
      </c>
    </row>
    <row r="12104" spans="1:13">
      <c r="A12104" t="s">
        <v>4</v>
      </c>
      <c r="B12104" s="4" t="s">
        <v>5</v>
      </c>
      <c r="C12104" s="4" t="s">
        <v>7</v>
      </c>
      <c r="D12104" s="4" t="s">
        <v>11</v>
      </c>
      <c r="E12104" s="4" t="s">
        <v>7</v>
      </c>
      <c r="F12104" s="4" t="s">
        <v>8</v>
      </c>
    </row>
    <row r="12105" spans="1:13">
      <c r="A12105" t="n">
        <v>121392</v>
      </c>
      <c r="B12105" s="27" t="n">
        <v>39</v>
      </c>
      <c r="C12105" s="7" t="n">
        <v>10</v>
      </c>
      <c r="D12105" s="7" t="n">
        <v>65533</v>
      </c>
      <c r="E12105" s="7" t="n">
        <v>201</v>
      </c>
      <c r="F12105" s="7" t="s">
        <v>938</v>
      </c>
    </row>
    <row r="12106" spans="1:13">
      <c r="A12106" t="s">
        <v>4</v>
      </c>
      <c r="B12106" s="4" t="s">
        <v>5</v>
      </c>
      <c r="C12106" s="4" t="s">
        <v>11</v>
      </c>
      <c r="D12106" s="4" t="s">
        <v>8</v>
      </c>
      <c r="E12106" s="4" t="s">
        <v>8</v>
      </c>
      <c r="F12106" s="4" t="s">
        <v>8</v>
      </c>
      <c r="G12106" s="4" t="s">
        <v>7</v>
      </c>
      <c r="H12106" s="4" t="s">
        <v>14</v>
      </c>
      <c r="I12106" s="4" t="s">
        <v>13</v>
      </c>
      <c r="J12106" s="4" t="s">
        <v>13</v>
      </c>
      <c r="K12106" s="4" t="s">
        <v>13</v>
      </c>
      <c r="L12106" s="4" t="s">
        <v>13</v>
      </c>
      <c r="M12106" s="4" t="s">
        <v>13</v>
      </c>
      <c r="N12106" s="4" t="s">
        <v>13</v>
      </c>
      <c r="O12106" s="4" t="s">
        <v>13</v>
      </c>
      <c r="P12106" s="4" t="s">
        <v>8</v>
      </c>
      <c r="Q12106" s="4" t="s">
        <v>8</v>
      </c>
      <c r="R12106" s="4" t="s">
        <v>14</v>
      </c>
      <c r="S12106" s="4" t="s">
        <v>7</v>
      </c>
      <c r="T12106" s="4" t="s">
        <v>14</v>
      </c>
      <c r="U12106" s="4" t="s">
        <v>14</v>
      </c>
      <c r="V12106" s="4" t="s">
        <v>11</v>
      </c>
    </row>
    <row r="12107" spans="1:13">
      <c r="A12107" t="n">
        <v>121417</v>
      </c>
      <c r="B12107" s="28" t="n">
        <v>19</v>
      </c>
      <c r="C12107" s="7" t="n">
        <v>1</v>
      </c>
      <c r="D12107" s="7" t="s">
        <v>405</v>
      </c>
      <c r="E12107" s="7" t="s">
        <v>339</v>
      </c>
      <c r="F12107" s="7" t="s">
        <v>17</v>
      </c>
      <c r="G12107" s="7" t="n">
        <v>0</v>
      </c>
      <c r="H12107" s="7" t="n">
        <v>1</v>
      </c>
      <c r="I12107" s="7" t="n">
        <v>0</v>
      </c>
      <c r="J12107" s="7" t="n">
        <v>0</v>
      </c>
      <c r="K12107" s="7" t="n">
        <v>0</v>
      </c>
      <c r="L12107" s="7" t="n">
        <v>0</v>
      </c>
      <c r="M12107" s="7" t="n">
        <v>1</v>
      </c>
      <c r="N12107" s="7" t="n">
        <v>1.60000002384186</v>
      </c>
      <c r="O12107" s="7" t="n">
        <v>0.0900000035762787</v>
      </c>
      <c r="P12107" s="7" t="s">
        <v>17</v>
      </c>
      <c r="Q12107" s="7" t="s">
        <v>17</v>
      </c>
      <c r="R12107" s="7" t="n">
        <v>-1</v>
      </c>
      <c r="S12107" s="7" t="n">
        <v>0</v>
      </c>
      <c r="T12107" s="7" t="n">
        <v>0</v>
      </c>
      <c r="U12107" s="7" t="n">
        <v>0</v>
      </c>
      <c r="V12107" s="7" t="n">
        <v>0</v>
      </c>
    </row>
    <row r="12108" spans="1:13">
      <c r="A12108" t="s">
        <v>4</v>
      </c>
      <c r="B12108" s="4" t="s">
        <v>5</v>
      </c>
      <c r="C12108" s="4" t="s">
        <v>11</v>
      </c>
      <c r="D12108" s="4" t="s">
        <v>8</v>
      </c>
      <c r="E12108" s="4" t="s">
        <v>8</v>
      </c>
      <c r="F12108" s="4" t="s">
        <v>8</v>
      </c>
      <c r="G12108" s="4" t="s">
        <v>7</v>
      </c>
      <c r="H12108" s="4" t="s">
        <v>14</v>
      </c>
      <c r="I12108" s="4" t="s">
        <v>13</v>
      </c>
      <c r="J12108" s="4" t="s">
        <v>13</v>
      </c>
      <c r="K12108" s="4" t="s">
        <v>13</v>
      </c>
      <c r="L12108" s="4" t="s">
        <v>13</v>
      </c>
      <c r="M12108" s="4" t="s">
        <v>13</v>
      </c>
      <c r="N12108" s="4" t="s">
        <v>13</v>
      </c>
      <c r="O12108" s="4" t="s">
        <v>13</v>
      </c>
      <c r="P12108" s="4" t="s">
        <v>8</v>
      </c>
      <c r="Q12108" s="4" t="s">
        <v>8</v>
      </c>
      <c r="R12108" s="4" t="s">
        <v>14</v>
      </c>
      <c r="S12108" s="4" t="s">
        <v>7</v>
      </c>
      <c r="T12108" s="4" t="s">
        <v>14</v>
      </c>
      <c r="U12108" s="4" t="s">
        <v>14</v>
      </c>
      <c r="V12108" s="4" t="s">
        <v>11</v>
      </c>
    </row>
    <row r="12109" spans="1:13">
      <c r="A12109" t="n">
        <v>121490</v>
      </c>
      <c r="B12109" s="28" t="n">
        <v>19</v>
      </c>
      <c r="C12109" s="7" t="n">
        <v>2</v>
      </c>
      <c r="D12109" s="7" t="s">
        <v>476</v>
      </c>
      <c r="E12109" s="7" t="s">
        <v>340</v>
      </c>
      <c r="F12109" s="7" t="s">
        <v>17</v>
      </c>
      <c r="G12109" s="7" t="n">
        <v>0</v>
      </c>
      <c r="H12109" s="7" t="n">
        <v>1</v>
      </c>
      <c r="I12109" s="7" t="n">
        <v>0</v>
      </c>
      <c r="J12109" s="7" t="n">
        <v>0</v>
      </c>
      <c r="K12109" s="7" t="n">
        <v>0</v>
      </c>
      <c r="L12109" s="7" t="n">
        <v>0</v>
      </c>
      <c r="M12109" s="7" t="n">
        <v>1</v>
      </c>
      <c r="N12109" s="7" t="n">
        <v>1.60000002384186</v>
      </c>
      <c r="O12109" s="7" t="n">
        <v>0.0900000035762787</v>
      </c>
      <c r="P12109" s="7" t="s">
        <v>17</v>
      </c>
      <c r="Q12109" s="7" t="s">
        <v>17</v>
      </c>
      <c r="R12109" s="7" t="n">
        <v>-1</v>
      </c>
      <c r="S12109" s="7" t="n">
        <v>0</v>
      </c>
      <c r="T12109" s="7" t="n">
        <v>0</v>
      </c>
      <c r="U12109" s="7" t="n">
        <v>0</v>
      </c>
      <c r="V12109" s="7" t="n">
        <v>0</v>
      </c>
    </row>
    <row r="12110" spans="1:13">
      <c r="A12110" t="s">
        <v>4</v>
      </c>
      <c r="B12110" s="4" t="s">
        <v>5</v>
      </c>
      <c r="C12110" s="4" t="s">
        <v>11</v>
      </c>
      <c r="D12110" s="4" t="s">
        <v>8</v>
      </c>
      <c r="E12110" s="4" t="s">
        <v>8</v>
      </c>
      <c r="F12110" s="4" t="s">
        <v>8</v>
      </c>
      <c r="G12110" s="4" t="s">
        <v>7</v>
      </c>
      <c r="H12110" s="4" t="s">
        <v>14</v>
      </c>
      <c r="I12110" s="4" t="s">
        <v>13</v>
      </c>
      <c r="J12110" s="4" t="s">
        <v>13</v>
      </c>
      <c r="K12110" s="4" t="s">
        <v>13</v>
      </c>
      <c r="L12110" s="4" t="s">
        <v>13</v>
      </c>
      <c r="M12110" s="4" t="s">
        <v>13</v>
      </c>
      <c r="N12110" s="4" t="s">
        <v>13</v>
      </c>
      <c r="O12110" s="4" t="s">
        <v>13</v>
      </c>
      <c r="P12110" s="4" t="s">
        <v>8</v>
      </c>
      <c r="Q12110" s="4" t="s">
        <v>8</v>
      </c>
      <c r="R12110" s="4" t="s">
        <v>14</v>
      </c>
      <c r="S12110" s="4" t="s">
        <v>7</v>
      </c>
      <c r="T12110" s="4" t="s">
        <v>14</v>
      </c>
      <c r="U12110" s="4" t="s">
        <v>14</v>
      </c>
      <c r="V12110" s="4" t="s">
        <v>11</v>
      </c>
    </row>
    <row r="12111" spans="1:13">
      <c r="A12111" t="n">
        <v>121564</v>
      </c>
      <c r="B12111" s="28" t="n">
        <v>19</v>
      </c>
      <c r="C12111" s="7" t="n">
        <v>3</v>
      </c>
      <c r="D12111" s="7" t="s">
        <v>517</v>
      </c>
      <c r="E12111" s="7" t="s">
        <v>341</v>
      </c>
      <c r="F12111" s="7" t="s">
        <v>17</v>
      </c>
      <c r="G12111" s="7" t="n">
        <v>0</v>
      </c>
      <c r="H12111" s="7" t="n">
        <v>1</v>
      </c>
      <c r="I12111" s="7" t="n">
        <v>0</v>
      </c>
      <c r="J12111" s="7" t="n">
        <v>0</v>
      </c>
      <c r="K12111" s="7" t="n">
        <v>0</v>
      </c>
      <c r="L12111" s="7" t="n">
        <v>0</v>
      </c>
      <c r="M12111" s="7" t="n">
        <v>1</v>
      </c>
      <c r="N12111" s="7" t="n">
        <v>1.60000002384186</v>
      </c>
      <c r="O12111" s="7" t="n">
        <v>0.0900000035762787</v>
      </c>
      <c r="P12111" s="7" t="s">
        <v>17</v>
      </c>
      <c r="Q12111" s="7" t="s">
        <v>17</v>
      </c>
      <c r="R12111" s="7" t="n">
        <v>-1</v>
      </c>
      <c r="S12111" s="7" t="n">
        <v>0</v>
      </c>
      <c r="T12111" s="7" t="n">
        <v>0</v>
      </c>
      <c r="U12111" s="7" t="n">
        <v>0</v>
      </c>
      <c r="V12111" s="7" t="n">
        <v>0</v>
      </c>
    </row>
    <row r="12112" spans="1:13">
      <c r="A12112" t="s">
        <v>4</v>
      </c>
      <c r="B12112" s="4" t="s">
        <v>5</v>
      </c>
      <c r="C12112" s="4" t="s">
        <v>11</v>
      </c>
      <c r="D12112" s="4" t="s">
        <v>8</v>
      </c>
      <c r="E12112" s="4" t="s">
        <v>8</v>
      </c>
      <c r="F12112" s="4" t="s">
        <v>8</v>
      </c>
      <c r="G12112" s="4" t="s">
        <v>7</v>
      </c>
      <c r="H12112" s="4" t="s">
        <v>14</v>
      </c>
      <c r="I12112" s="4" t="s">
        <v>13</v>
      </c>
      <c r="J12112" s="4" t="s">
        <v>13</v>
      </c>
      <c r="K12112" s="4" t="s">
        <v>13</v>
      </c>
      <c r="L12112" s="4" t="s">
        <v>13</v>
      </c>
      <c r="M12112" s="4" t="s">
        <v>13</v>
      </c>
      <c r="N12112" s="4" t="s">
        <v>13</v>
      </c>
      <c r="O12112" s="4" t="s">
        <v>13</v>
      </c>
      <c r="P12112" s="4" t="s">
        <v>8</v>
      </c>
      <c r="Q12112" s="4" t="s">
        <v>8</v>
      </c>
      <c r="R12112" s="4" t="s">
        <v>14</v>
      </c>
      <c r="S12112" s="4" t="s">
        <v>7</v>
      </c>
      <c r="T12112" s="4" t="s">
        <v>14</v>
      </c>
      <c r="U12112" s="4" t="s">
        <v>14</v>
      </c>
      <c r="V12112" s="4" t="s">
        <v>11</v>
      </c>
    </row>
    <row r="12113" spans="1:22">
      <c r="A12113" t="n">
        <v>121637</v>
      </c>
      <c r="B12113" s="28" t="n">
        <v>19</v>
      </c>
      <c r="C12113" s="7" t="n">
        <v>4</v>
      </c>
      <c r="D12113" s="7" t="s">
        <v>561</v>
      </c>
      <c r="E12113" s="7" t="s">
        <v>342</v>
      </c>
      <c r="F12113" s="7" t="s">
        <v>17</v>
      </c>
      <c r="G12113" s="7" t="n">
        <v>0</v>
      </c>
      <c r="H12113" s="7" t="n">
        <v>1</v>
      </c>
      <c r="I12113" s="7" t="n">
        <v>0</v>
      </c>
      <c r="J12113" s="7" t="n">
        <v>0</v>
      </c>
      <c r="K12113" s="7" t="n">
        <v>0</v>
      </c>
      <c r="L12113" s="7" t="n">
        <v>0</v>
      </c>
      <c r="M12113" s="7" t="n">
        <v>1</v>
      </c>
      <c r="N12113" s="7" t="n">
        <v>1.60000002384186</v>
      </c>
      <c r="O12113" s="7" t="n">
        <v>0.0900000035762787</v>
      </c>
      <c r="P12113" s="7" t="s">
        <v>17</v>
      </c>
      <c r="Q12113" s="7" t="s">
        <v>17</v>
      </c>
      <c r="R12113" s="7" t="n">
        <v>-1</v>
      </c>
      <c r="S12113" s="7" t="n">
        <v>0</v>
      </c>
      <c r="T12113" s="7" t="n">
        <v>0</v>
      </c>
      <c r="U12113" s="7" t="n">
        <v>0</v>
      </c>
      <c r="V12113" s="7" t="n">
        <v>0</v>
      </c>
    </row>
    <row r="12114" spans="1:22">
      <c r="A12114" t="s">
        <v>4</v>
      </c>
      <c r="B12114" s="4" t="s">
        <v>5</v>
      </c>
      <c r="C12114" s="4" t="s">
        <v>11</v>
      </c>
      <c r="D12114" s="4" t="s">
        <v>8</v>
      </c>
      <c r="E12114" s="4" t="s">
        <v>8</v>
      </c>
      <c r="F12114" s="4" t="s">
        <v>8</v>
      </c>
      <c r="G12114" s="4" t="s">
        <v>7</v>
      </c>
      <c r="H12114" s="4" t="s">
        <v>14</v>
      </c>
      <c r="I12114" s="4" t="s">
        <v>13</v>
      </c>
      <c r="J12114" s="4" t="s">
        <v>13</v>
      </c>
      <c r="K12114" s="4" t="s">
        <v>13</v>
      </c>
      <c r="L12114" s="4" t="s">
        <v>13</v>
      </c>
      <c r="M12114" s="4" t="s">
        <v>13</v>
      </c>
      <c r="N12114" s="4" t="s">
        <v>13</v>
      </c>
      <c r="O12114" s="4" t="s">
        <v>13</v>
      </c>
      <c r="P12114" s="4" t="s">
        <v>8</v>
      </c>
      <c r="Q12114" s="4" t="s">
        <v>8</v>
      </c>
      <c r="R12114" s="4" t="s">
        <v>14</v>
      </c>
      <c r="S12114" s="4" t="s">
        <v>7</v>
      </c>
      <c r="T12114" s="4" t="s">
        <v>14</v>
      </c>
      <c r="U12114" s="4" t="s">
        <v>14</v>
      </c>
      <c r="V12114" s="4" t="s">
        <v>11</v>
      </c>
    </row>
    <row r="12115" spans="1:22">
      <c r="A12115" t="n">
        <v>121712</v>
      </c>
      <c r="B12115" s="28" t="n">
        <v>19</v>
      </c>
      <c r="C12115" s="7" t="n">
        <v>5</v>
      </c>
      <c r="D12115" s="7" t="s">
        <v>590</v>
      </c>
      <c r="E12115" s="7" t="s">
        <v>343</v>
      </c>
      <c r="F12115" s="7" t="s">
        <v>17</v>
      </c>
      <c r="G12115" s="7" t="n">
        <v>0</v>
      </c>
      <c r="H12115" s="7" t="n">
        <v>1</v>
      </c>
      <c r="I12115" s="7" t="n">
        <v>0</v>
      </c>
      <c r="J12115" s="7" t="n">
        <v>0</v>
      </c>
      <c r="K12115" s="7" t="n">
        <v>0</v>
      </c>
      <c r="L12115" s="7" t="n">
        <v>0</v>
      </c>
      <c r="M12115" s="7" t="n">
        <v>1</v>
      </c>
      <c r="N12115" s="7" t="n">
        <v>1.60000002384186</v>
      </c>
      <c r="O12115" s="7" t="n">
        <v>0.0900000035762787</v>
      </c>
      <c r="P12115" s="7" t="s">
        <v>17</v>
      </c>
      <c r="Q12115" s="7" t="s">
        <v>17</v>
      </c>
      <c r="R12115" s="7" t="n">
        <v>-1</v>
      </c>
      <c r="S12115" s="7" t="n">
        <v>0</v>
      </c>
      <c r="T12115" s="7" t="n">
        <v>0</v>
      </c>
      <c r="U12115" s="7" t="n">
        <v>0</v>
      </c>
      <c r="V12115" s="7" t="n">
        <v>0</v>
      </c>
    </row>
    <row r="12116" spans="1:22">
      <c r="A12116" t="s">
        <v>4</v>
      </c>
      <c r="B12116" s="4" t="s">
        <v>5</v>
      </c>
      <c r="C12116" s="4" t="s">
        <v>11</v>
      </c>
      <c r="D12116" s="4" t="s">
        <v>8</v>
      </c>
      <c r="E12116" s="4" t="s">
        <v>8</v>
      </c>
      <c r="F12116" s="4" t="s">
        <v>8</v>
      </c>
      <c r="G12116" s="4" t="s">
        <v>7</v>
      </c>
      <c r="H12116" s="4" t="s">
        <v>14</v>
      </c>
      <c r="I12116" s="4" t="s">
        <v>13</v>
      </c>
      <c r="J12116" s="4" t="s">
        <v>13</v>
      </c>
      <c r="K12116" s="4" t="s">
        <v>13</v>
      </c>
      <c r="L12116" s="4" t="s">
        <v>13</v>
      </c>
      <c r="M12116" s="4" t="s">
        <v>13</v>
      </c>
      <c r="N12116" s="4" t="s">
        <v>13</v>
      </c>
      <c r="O12116" s="4" t="s">
        <v>13</v>
      </c>
      <c r="P12116" s="4" t="s">
        <v>8</v>
      </c>
      <c r="Q12116" s="4" t="s">
        <v>8</v>
      </c>
      <c r="R12116" s="4" t="s">
        <v>14</v>
      </c>
      <c r="S12116" s="4" t="s">
        <v>7</v>
      </c>
      <c r="T12116" s="4" t="s">
        <v>14</v>
      </c>
      <c r="U12116" s="4" t="s">
        <v>14</v>
      </c>
      <c r="V12116" s="4" t="s">
        <v>11</v>
      </c>
    </row>
    <row r="12117" spans="1:22">
      <c r="A12117" t="n">
        <v>121784</v>
      </c>
      <c r="B12117" s="28" t="n">
        <v>19</v>
      </c>
      <c r="C12117" s="7" t="n">
        <v>7</v>
      </c>
      <c r="D12117" s="7" t="s">
        <v>650</v>
      </c>
      <c r="E12117" s="7" t="s">
        <v>345</v>
      </c>
      <c r="F12117" s="7" t="s">
        <v>17</v>
      </c>
      <c r="G12117" s="7" t="n">
        <v>0</v>
      </c>
      <c r="H12117" s="7" t="n">
        <v>1</v>
      </c>
      <c r="I12117" s="7" t="n">
        <v>0</v>
      </c>
      <c r="J12117" s="7" t="n">
        <v>0</v>
      </c>
      <c r="K12117" s="7" t="n">
        <v>0</v>
      </c>
      <c r="L12117" s="7" t="n">
        <v>0</v>
      </c>
      <c r="M12117" s="7" t="n">
        <v>1</v>
      </c>
      <c r="N12117" s="7" t="n">
        <v>1.60000002384186</v>
      </c>
      <c r="O12117" s="7" t="n">
        <v>0.0900000035762787</v>
      </c>
      <c r="P12117" s="7" t="s">
        <v>17</v>
      </c>
      <c r="Q12117" s="7" t="s">
        <v>17</v>
      </c>
      <c r="R12117" s="7" t="n">
        <v>-1</v>
      </c>
      <c r="S12117" s="7" t="n">
        <v>0</v>
      </c>
      <c r="T12117" s="7" t="n">
        <v>0</v>
      </c>
      <c r="U12117" s="7" t="n">
        <v>0</v>
      </c>
      <c r="V12117" s="7" t="n">
        <v>0</v>
      </c>
    </row>
    <row r="12118" spans="1:22">
      <c r="A12118" t="s">
        <v>4</v>
      </c>
      <c r="B12118" s="4" t="s">
        <v>5</v>
      </c>
      <c r="C12118" s="4" t="s">
        <v>11</v>
      </c>
      <c r="D12118" s="4" t="s">
        <v>8</v>
      </c>
      <c r="E12118" s="4" t="s">
        <v>8</v>
      </c>
      <c r="F12118" s="4" t="s">
        <v>8</v>
      </c>
      <c r="G12118" s="4" t="s">
        <v>7</v>
      </c>
      <c r="H12118" s="4" t="s">
        <v>14</v>
      </c>
      <c r="I12118" s="4" t="s">
        <v>13</v>
      </c>
      <c r="J12118" s="4" t="s">
        <v>13</v>
      </c>
      <c r="K12118" s="4" t="s">
        <v>13</v>
      </c>
      <c r="L12118" s="4" t="s">
        <v>13</v>
      </c>
      <c r="M12118" s="4" t="s">
        <v>13</v>
      </c>
      <c r="N12118" s="4" t="s">
        <v>13</v>
      </c>
      <c r="O12118" s="4" t="s">
        <v>13</v>
      </c>
      <c r="P12118" s="4" t="s">
        <v>8</v>
      </c>
      <c r="Q12118" s="4" t="s">
        <v>8</v>
      </c>
      <c r="R12118" s="4" t="s">
        <v>14</v>
      </c>
      <c r="S12118" s="4" t="s">
        <v>7</v>
      </c>
      <c r="T12118" s="4" t="s">
        <v>14</v>
      </c>
      <c r="U12118" s="4" t="s">
        <v>14</v>
      </c>
      <c r="V12118" s="4" t="s">
        <v>11</v>
      </c>
    </row>
    <row r="12119" spans="1:22">
      <c r="A12119" t="n">
        <v>121855</v>
      </c>
      <c r="B12119" s="28" t="n">
        <v>19</v>
      </c>
      <c r="C12119" s="7" t="n">
        <v>11</v>
      </c>
      <c r="D12119" s="7" t="s">
        <v>876</v>
      </c>
      <c r="E12119" s="7" t="s">
        <v>351</v>
      </c>
      <c r="F12119" s="7" t="s">
        <v>17</v>
      </c>
      <c r="G12119" s="7" t="n">
        <v>0</v>
      </c>
      <c r="H12119" s="7" t="n">
        <v>1</v>
      </c>
      <c r="I12119" s="7" t="n">
        <v>0</v>
      </c>
      <c r="J12119" s="7" t="n">
        <v>0</v>
      </c>
      <c r="K12119" s="7" t="n">
        <v>0</v>
      </c>
      <c r="L12119" s="7" t="n">
        <v>0</v>
      </c>
      <c r="M12119" s="7" t="n">
        <v>1</v>
      </c>
      <c r="N12119" s="7" t="n">
        <v>1.60000002384186</v>
      </c>
      <c r="O12119" s="7" t="n">
        <v>0.0900000035762787</v>
      </c>
      <c r="P12119" s="7" t="s">
        <v>17</v>
      </c>
      <c r="Q12119" s="7" t="s">
        <v>17</v>
      </c>
      <c r="R12119" s="7" t="n">
        <v>-1</v>
      </c>
      <c r="S12119" s="7" t="n">
        <v>0</v>
      </c>
      <c r="T12119" s="7" t="n">
        <v>0</v>
      </c>
      <c r="U12119" s="7" t="n">
        <v>0</v>
      </c>
      <c r="V12119" s="7" t="n">
        <v>0</v>
      </c>
    </row>
    <row r="12120" spans="1:22">
      <c r="A12120" t="s">
        <v>4</v>
      </c>
      <c r="B12120" s="4" t="s">
        <v>5</v>
      </c>
      <c r="C12120" s="4" t="s">
        <v>11</v>
      </c>
      <c r="D12120" s="4" t="s">
        <v>8</v>
      </c>
      <c r="E12120" s="4" t="s">
        <v>8</v>
      </c>
      <c r="F12120" s="4" t="s">
        <v>8</v>
      </c>
      <c r="G12120" s="4" t="s">
        <v>7</v>
      </c>
      <c r="H12120" s="4" t="s">
        <v>14</v>
      </c>
      <c r="I12120" s="4" t="s">
        <v>13</v>
      </c>
      <c r="J12120" s="4" t="s">
        <v>13</v>
      </c>
      <c r="K12120" s="4" t="s">
        <v>13</v>
      </c>
      <c r="L12120" s="4" t="s">
        <v>13</v>
      </c>
      <c r="M12120" s="4" t="s">
        <v>13</v>
      </c>
      <c r="N12120" s="4" t="s">
        <v>13</v>
      </c>
      <c r="O12120" s="4" t="s">
        <v>13</v>
      </c>
      <c r="P12120" s="4" t="s">
        <v>8</v>
      </c>
      <c r="Q12120" s="4" t="s">
        <v>8</v>
      </c>
      <c r="R12120" s="4" t="s">
        <v>14</v>
      </c>
      <c r="S12120" s="4" t="s">
        <v>7</v>
      </c>
      <c r="T12120" s="4" t="s">
        <v>14</v>
      </c>
      <c r="U12120" s="4" t="s">
        <v>14</v>
      </c>
      <c r="V12120" s="4" t="s">
        <v>11</v>
      </c>
    </row>
    <row r="12121" spans="1:22">
      <c r="A12121" t="n">
        <v>121938</v>
      </c>
      <c r="B12121" s="28" t="n">
        <v>19</v>
      </c>
      <c r="C12121" s="7" t="n">
        <v>7032</v>
      </c>
      <c r="D12121" s="7" t="s">
        <v>55</v>
      </c>
      <c r="E12121" s="7" t="s">
        <v>56</v>
      </c>
      <c r="F12121" s="7" t="s">
        <v>17</v>
      </c>
      <c r="G12121" s="7" t="n">
        <v>0</v>
      </c>
      <c r="H12121" s="7" t="n">
        <v>1</v>
      </c>
      <c r="I12121" s="7" t="n">
        <v>0</v>
      </c>
      <c r="J12121" s="7" t="n">
        <v>0</v>
      </c>
      <c r="K12121" s="7" t="n">
        <v>0</v>
      </c>
      <c r="L12121" s="7" t="n">
        <v>0</v>
      </c>
      <c r="M12121" s="7" t="n">
        <v>1</v>
      </c>
      <c r="N12121" s="7" t="n">
        <v>1.60000002384186</v>
      </c>
      <c r="O12121" s="7" t="n">
        <v>0.0900000035762787</v>
      </c>
      <c r="P12121" s="7" t="s">
        <v>17</v>
      </c>
      <c r="Q12121" s="7" t="s">
        <v>17</v>
      </c>
      <c r="R12121" s="7" t="n">
        <v>-1</v>
      </c>
      <c r="S12121" s="7" t="n">
        <v>0</v>
      </c>
      <c r="T12121" s="7" t="n">
        <v>0</v>
      </c>
      <c r="U12121" s="7" t="n">
        <v>0</v>
      </c>
      <c r="V12121" s="7" t="n">
        <v>0</v>
      </c>
    </row>
    <row r="12122" spans="1:22">
      <c r="A12122" t="s">
        <v>4</v>
      </c>
      <c r="B12122" s="4" t="s">
        <v>5</v>
      </c>
      <c r="C12122" s="4" t="s">
        <v>11</v>
      </c>
      <c r="D12122" s="4" t="s">
        <v>8</v>
      </c>
      <c r="E12122" s="4" t="s">
        <v>8</v>
      </c>
      <c r="F12122" s="4" t="s">
        <v>8</v>
      </c>
      <c r="G12122" s="4" t="s">
        <v>7</v>
      </c>
      <c r="H12122" s="4" t="s">
        <v>14</v>
      </c>
      <c r="I12122" s="4" t="s">
        <v>13</v>
      </c>
      <c r="J12122" s="4" t="s">
        <v>13</v>
      </c>
      <c r="K12122" s="4" t="s">
        <v>13</v>
      </c>
      <c r="L12122" s="4" t="s">
        <v>13</v>
      </c>
      <c r="M12122" s="4" t="s">
        <v>13</v>
      </c>
      <c r="N12122" s="4" t="s">
        <v>13</v>
      </c>
      <c r="O12122" s="4" t="s">
        <v>13</v>
      </c>
      <c r="P12122" s="4" t="s">
        <v>8</v>
      </c>
      <c r="Q12122" s="4" t="s">
        <v>8</v>
      </c>
      <c r="R12122" s="4" t="s">
        <v>14</v>
      </c>
      <c r="S12122" s="4" t="s">
        <v>7</v>
      </c>
      <c r="T12122" s="4" t="s">
        <v>14</v>
      </c>
      <c r="U12122" s="4" t="s">
        <v>14</v>
      </c>
      <c r="V12122" s="4" t="s">
        <v>11</v>
      </c>
    </row>
    <row r="12123" spans="1:22">
      <c r="A12123" t="n">
        <v>122008</v>
      </c>
      <c r="B12123" s="28" t="n">
        <v>19</v>
      </c>
      <c r="C12123" s="7" t="n">
        <v>2000</v>
      </c>
      <c r="D12123" s="7" t="s">
        <v>939</v>
      </c>
      <c r="E12123" s="7" t="s">
        <v>940</v>
      </c>
      <c r="F12123" s="7" t="s">
        <v>17</v>
      </c>
      <c r="G12123" s="7" t="n">
        <v>0</v>
      </c>
      <c r="H12123" s="7" t="n">
        <v>1</v>
      </c>
      <c r="I12123" s="7" t="n">
        <v>0</v>
      </c>
      <c r="J12123" s="7" t="n">
        <v>0</v>
      </c>
      <c r="K12123" s="7" t="n">
        <v>0</v>
      </c>
      <c r="L12123" s="7" t="n">
        <v>0</v>
      </c>
      <c r="M12123" s="7" t="n">
        <v>1</v>
      </c>
      <c r="N12123" s="7" t="n">
        <v>1.60000002384186</v>
      </c>
      <c r="O12123" s="7" t="n">
        <v>0.0900000035762787</v>
      </c>
      <c r="P12123" s="7" t="s">
        <v>941</v>
      </c>
      <c r="Q12123" s="7" t="s">
        <v>17</v>
      </c>
      <c r="R12123" s="7" t="n">
        <v>-1</v>
      </c>
      <c r="S12123" s="7" t="n">
        <v>0</v>
      </c>
      <c r="T12123" s="7" t="n">
        <v>0</v>
      </c>
      <c r="U12123" s="7" t="n">
        <v>0</v>
      </c>
      <c r="V12123" s="7" t="n">
        <v>0</v>
      </c>
    </row>
    <row r="12124" spans="1:22">
      <c r="A12124" t="s">
        <v>4</v>
      </c>
      <c r="B12124" s="4" t="s">
        <v>5</v>
      </c>
      <c r="C12124" s="4" t="s">
        <v>11</v>
      </c>
      <c r="D12124" s="4" t="s">
        <v>8</v>
      </c>
      <c r="E12124" s="4" t="s">
        <v>8</v>
      </c>
      <c r="F12124" s="4" t="s">
        <v>8</v>
      </c>
      <c r="G12124" s="4" t="s">
        <v>7</v>
      </c>
      <c r="H12124" s="4" t="s">
        <v>14</v>
      </c>
      <c r="I12124" s="4" t="s">
        <v>13</v>
      </c>
      <c r="J12124" s="4" t="s">
        <v>13</v>
      </c>
      <c r="K12124" s="4" t="s">
        <v>13</v>
      </c>
      <c r="L12124" s="4" t="s">
        <v>13</v>
      </c>
      <c r="M12124" s="4" t="s">
        <v>13</v>
      </c>
      <c r="N12124" s="4" t="s">
        <v>13</v>
      </c>
      <c r="O12124" s="4" t="s">
        <v>13</v>
      </c>
      <c r="P12124" s="4" t="s">
        <v>8</v>
      </c>
      <c r="Q12124" s="4" t="s">
        <v>8</v>
      </c>
      <c r="R12124" s="4" t="s">
        <v>14</v>
      </c>
      <c r="S12124" s="4" t="s">
        <v>7</v>
      </c>
      <c r="T12124" s="4" t="s">
        <v>14</v>
      </c>
      <c r="U12124" s="4" t="s">
        <v>14</v>
      </c>
      <c r="V12124" s="4" t="s">
        <v>11</v>
      </c>
    </row>
    <row r="12125" spans="1:22">
      <c r="A12125" t="n">
        <v>122092</v>
      </c>
      <c r="B12125" s="28" t="n">
        <v>19</v>
      </c>
      <c r="C12125" s="7" t="n">
        <v>2001</v>
      </c>
      <c r="D12125" s="7" t="s">
        <v>939</v>
      </c>
      <c r="E12125" s="7" t="s">
        <v>940</v>
      </c>
      <c r="F12125" s="7" t="s">
        <v>17</v>
      </c>
      <c r="G12125" s="7" t="n">
        <v>0</v>
      </c>
      <c r="H12125" s="7" t="n">
        <v>1</v>
      </c>
      <c r="I12125" s="7" t="n">
        <v>0</v>
      </c>
      <c r="J12125" s="7" t="n">
        <v>0</v>
      </c>
      <c r="K12125" s="7" t="n">
        <v>0</v>
      </c>
      <c r="L12125" s="7" t="n">
        <v>0</v>
      </c>
      <c r="M12125" s="7" t="n">
        <v>1</v>
      </c>
      <c r="N12125" s="7" t="n">
        <v>1.60000002384186</v>
      </c>
      <c r="O12125" s="7" t="n">
        <v>0.0900000035762787</v>
      </c>
      <c r="P12125" s="7" t="s">
        <v>941</v>
      </c>
      <c r="Q12125" s="7" t="s">
        <v>17</v>
      </c>
      <c r="R12125" s="7" t="n">
        <v>-1</v>
      </c>
      <c r="S12125" s="7" t="n">
        <v>0</v>
      </c>
      <c r="T12125" s="7" t="n">
        <v>0</v>
      </c>
      <c r="U12125" s="7" t="n">
        <v>0</v>
      </c>
      <c r="V12125" s="7" t="n">
        <v>0</v>
      </c>
    </row>
    <row r="12126" spans="1:22">
      <c r="A12126" t="s">
        <v>4</v>
      </c>
      <c r="B12126" s="4" t="s">
        <v>5</v>
      </c>
      <c r="C12126" s="4" t="s">
        <v>11</v>
      </c>
      <c r="D12126" s="4" t="s">
        <v>14</v>
      </c>
    </row>
    <row r="12127" spans="1:22">
      <c r="A12127" t="n">
        <v>122176</v>
      </c>
      <c r="B12127" s="34" t="n">
        <v>43</v>
      </c>
      <c r="C12127" s="7" t="n">
        <v>61456</v>
      </c>
      <c r="D12127" s="7" t="n">
        <v>1</v>
      </c>
    </row>
    <row r="12128" spans="1:22">
      <c r="A12128" t="s">
        <v>4</v>
      </c>
      <c r="B12128" s="4" t="s">
        <v>5</v>
      </c>
      <c r="C12128" s="4" t="s">
        <v>11</v>
      </c>
      <c r="D12128" s="4" t="s">
        <v>7</v>
      </c>
      <c r="E12128" s="4" t="s">
        <v>7</v>
      </c>
      <c r="F12128" s="4" t="s">
        <v>8</v>
      </c>
    </row>
    <row r="12129" spans="1:22">
      <c r="A12129" t="n">
        <v>122183</v>
      </c>
      <c r="B12129" s="29" t="n">
        <v>20</v>
      </c>
      <c r="C12129" s="7" t="n">
        <v>0</v>
      </c>
      <c r="D12129" s="7" t="n">
        <v>3</v>
      </c>
      <c r="E12129" s="7" t="n">
        <v>10</v>
      </c>
      <c r="F12129" s="7" t="s">
        <v>60</v>
      </c>
    </row>
    <row r="12130" spans="1:22">
      <c r="A12130" t="s">
        <v>4</v>
      </c>
      <c r="B12130" s="4" t="s">
        <v>5</v>
      </c>
      <c r="C12130" s="4" t="s">
        <v>11</v>
      </c>
    </row>
    <row r="12131" spans="1:22">
      <c r="A12131" t="n">
        <v>122201</v>
      </c>
      <c r="B12131" s="24" t="n">
        <v>16</v>
      </c>
      <c r="C12131" s="7" t="n">
        <v>0</v>
      </c>
    </row>
    <row r="12132" spans="1:22">
      <c r="A12132" t="s">
        <v>4</v>
      </c>
      <c r="B12132" s="4" t="s">
        <v>5</v>
      </c>
      <c r="C12132" s="4" t="s">
        <v>11</v>
      </c>
      <c r="D12132" s="4" t="s">
        <v>7</v>
      </c>
      <c r="E12132" s="4" t="s">
        <v>7</v>
      </c>
      <c r="F12132" s="4" t="s">
        <v>8</v>
      </c>
    </row>
    <row r="12133" spans="1:22">
      <c r="A12133" t="n">
        <v>122204</v>
      </c>
      <c r="B12133" s="29" t="n">
        <v>20</v>
      </c>
      <c r="C12133" s="7" t="n">
        <v>9</v>
      </c>
      <c r="D12133" s="7" t="n">
        <v>3</v>
      </c>
      <c r="E12133" s="7" t="n">
        <v>10</v>
      </c>
      <c r="F12133" s="7" t="s">
        <v>60</v>
      </c>
    </row>
    <row r="12134" spans="1:22">
      <c r="A12134" t="s">
        <v>4</v>
      </c>
      <c r="B12134" s="4" t="s">
        <v>5</v>
      </c>
      <c r="C12134" s="4" t="s">
        <v>11</v>
      </c>
    </row>
    <row r="12135" spans="1:22">
      <c r="A12135" t="n">
        <v>122222</v>
      </c>
      <c r="B12135" s="24" t="n">
        <v>16</v>
      </c>
      <c r="C12135" s="7" t="n">
        <v>0</v>
      </c>
    </row>
    <row r="12136" spans="1:22">
      <c r="A12136" t="s">
        <v>4</v>
      </c>
      <c r="B12136" s="4" t="s">
        <v>5</v>
      </c>
      <c r="C12136" s="4" t="s">
        <v>11</v>
      </c>
      <c r="D12136" s="4" t="s">
        <v>7</v>
      </c>
      <c r="E12136" s="4" t="s">
        <v>7</v>
      </c>
      <c r="F12136" s="4" t="s">
        <v>8</v>
      </c>
    </row>
    <row r="12137" spans="1:22">
      <c r="A12137" t="n">
        <v>122225</v>
      </c>
      <c r="B12137" s="29" t="n">
        <v>20</v>
      </c>
      <c r="C12137" s="7" t="n">
        <v>1</v>
      </c>
      <c r="D12137" s="7" t="n">
        <v>3</v>
      </c>
      <c r="E12137" s="7" t="n">
        <v>10</v>
      </c>
      <c r="F12137" s="7" t="s">
        <v>60</v>
      </c>
    </row>
    <row r="12138" spans="1:22">
      <c r="A12138" t="s">
        <v>4</v>
      </c>
      <c r="B12138" s="4" t="s">
        <v>5</v>
      </c>
      <c r="C12138" s="4" t="s">
        <v>11</v>
      </c>
    </row>
    <row r="12139" spans="1:22">
      <c r="A12139" t="n">
        <v>122243</v>
      </c>
      <c r="B12139" s="24" t="n">
        <v>16</v>
      </c>
      <c r="C12139" s="7" t="n">
        <v>0</v>
      </c>
    </row>
    <row r="12140" spans="1:22">
      <c r="A12140" t="s">
        <v>4</v>
      </c>
      <c r="B12140" s="4" t="s">
        <v>5</v>
      </c>
      <c r="C12140" s="4" t="s">
        <v>11</v>
      </c>
      <c r="D12140" s="4" t="s">
        <v>7</v>
      </c>
      <c r="E12140" s="4" t="s">
        <v>7</v>
      </c>
      <c r="F12140" s="4" t="s">
        <v>8</v>
      </c>
    </row>
    <row r="12141" spans="1:22">
      <c r="A12141" t="n">
        <v>122246</v>
      </c>
      <c r="B12141" s="29" t="n">
        <v>20</v>
      </c>
      <c r="C12141" s="7" t="n">
        <v>3</v>
      </c>
      <c r="D12141" s="7" t="n">
        <v>3</v>
      </c>
      <c r="E12141" s="7" t="n">
        <v>10</v>
      </c>
      <c r="F12141" s="7" t="s">
        <v>60</v>
      </c>
    </row>
    <row r="12142" spans="1:22">
      <c r="A12142" t="s">
        <v>4</v>
      </c>
      <c r="B12142" s="4" t="s">
        <v>5</v>
      </c>
      <c r="C12142" s="4" t="s">
        <v>11</v>
      </c>
    </row>
    <row r="12143" spans="1:22">
      <c r="A12143" t="n">
        <v>122264</v>
      </c>
      <c r="B12143" s="24" t="n">
        <v>16</v>
      </c>
      <c r="C12143" s="7" t="n">
        <v>0</v>
      </c>
    </row>
    <row r="12144" spans="1:22">
      <c r="A12144" t="s">
        <v>4</v>
      </c>
      <c r="B12144" s="4" t="s">
        <v>5</v>
      </c>
      <c r="C12144" s="4" t="s">
        <v>11</v>
      </c>
      <c r="D12144" s="4" t="s">
        <v>7</v>
      </c>
      <c r="E12144" s="4" t="s">
        <v>7</v>
      </c>
      <c r="F12144" s="4" t="s">
        <v>8</v>
      </c>
    </row>
    <row r="12145" spans="1:6">
      <c r="A12145" t="n">
        <v>122267</v>
      </c>
      <c r="B12145" s="29" t="n">
        <v>20</v>
      </c>
      <c r="C12145" s="7" t="n">
        <v>5</v>
      </c>
      <c r="D12145" s="7" t="n">
        <v>3</v>
      </c>
      <c r="E12145" s="7" t="n">
        <v>10</v>
      </c>
      <c r="F12145" s="7" t="s">
        <v>60</v>
      </c>
    </row>
    <row r="12146" spans="1:6">
      <c r="A12146" t="s">
        <v>4</v>
      </c>
      <c r="B12146" s="4" t="s">
        <v>5</v>
      </c>
      <c r="C12146" s="4" t="s">
        <v>11</v>
      </c>
    </row>
    <row r="12147" spans="1:6">
      <c r="A12147" t="n">
        <v>122285</v>
      </c>
      <c r="B12147" s="24" t="n">
        <v>16</v>
      </c>
      <c r="C12147" s="7" t="n">
        <v>0</v>
      </c>
    </row>
    <row r="12148" spans="1:6">
      <c r="A12148" t="s">
        <v>4</v>
      </c>
      <c r="B12148" s="4" t="s">
        <v>5</v>
      </c>
      <c r="C12148" s="4" t="s">
        <v>11</v>
      </c>
      <c r="D12148" s="4" t="s">
        <v>7</v>
      </c>
      <c r="E12148" s="4" t="s">
        <v>7</v>
      </c>
      <c r="F12148" s="4" t="s">
        <v>8</v>
      </c>
    </row>
    <row r="12149" spans="1:6">
      <c r="A12149" t="n">
        <v>122288</v>
      </c>
      <c r="B12149" s="29" t="n">
        <v>20</v>
      </c>
      <c r="C12149" s="7" t="n">
        <v>7</v>
      </c>
      <c r="D12149" s="7" t="n">
        <v>3</v>
      </c>
      <c r="E12149" s="7" t="n">
        <v>10</v>
      </c>
      <c r="F12149" s="7" t="s">
        <v>60</v>
      </c>
    </row>
    <row r="12150" spans="1:6">
      <c r="A12150" t="s">
        <v>4</v>
      </c>
      <c r="B12150" s="4" t="s">
        <v>5</v>
      </c>
      <c r="C12150" s="4" t="s">
        <v>11</v>
      </c>
    </row>
    <row r="12151" spans="1:6">
      <c r="A12151" t="n">
        <v>122306</v>
      </c>
      <c r="B12151" s="24" t="n">
        <v>16</v>
      </c>
      <c r="C12151" s="7" t="n">
        <v>0</v>
      </c>
    </row>
    <row r="12152" spans="1:6">
      <c r="A12152" t="s">
        <v>4</v>
      </c>
      <c r="B12152" s="4" t="s">
        <v>5</v>
      </c>
      <c r="C12152" s="4" t="s">
        <v>11</v>
      </c>
      <c r="D12152" s="4" t="s">
        <v>7</v>
      </c>
      <c r="E12152" s="4" t="s">
        <v>7</v>
      </c>
      <c r="F12152" s="4" t="s">
        <v>8</v>
      </c>
    </row>
    <row r="12153" spans="1:6">
      <c r="A12153" t="n">
        <v>122309</v>
      </c>
      <c r="B12153" s="29" t="n">
        <v>20</v>
      </c>
      <c r="C12153" s="7" t="n">
        <v>11</v>
      </c>
      <c r="D12153" s="7" t="n">
        <v>3</v>
      </c>
      <c r="E12153" s="7" t="n">
        <v>10</v>
      </c>
      <c r="F12153" s="7" t="s">
        <v>60</v>
      </c>
    </row>
    <row r="12154" spans="1:6">
      <c r="A12154" t="s">
        <v>4</v>
      </c>
      <c r="B12154" s="4" t="s">
        <v>5</v>
      </c>
      <c r="C12154" s="4" t="s">
        <v>11</v>
      </c>
    </row>
    <row r="12155" spans="1:6">
      <c r="A12155" t="n">
        <v>122327</v>
      </c>
      <c r="B12155" s="24" t="n">
        <v>16</v>
      </c>
      <c r="C12155" s="7" t="n">
        <v>0</v>
      </c>
    </row>
    <row r="12156" spans="1:6">
      <c r="A12156" t="s">
        <v>4</v>
      </c>
      <c r="B12156" s="4" t="s">
        <v>5</v>
      </c>
      <c r="C12156" s="4" t="s">
        <v>11</v>
      </c>
      <c r="D12156" s="4" t="s">
        <v>7</v>
      </c>
      <c r="E12156" s="4" t="s">
        <v>7</v>
      </c>
      <c r="F12156" s="4" t="s">
        <v>8</v>
      </c>
    </row>
    <row r="12157" spans="1:6">
      <c r="A12157" t="n">
        <v>122330</v>
      </c>
      <c r="B12157" s="29" t="n">
        <v>20</v>
      </c>
      <c r="C12157" s="7" t="n">
        <v>2</v>
      </c>
      <c r="D12157" s="7" t="n">
        <v>3</v>
      </c>
      <c r="E12157" s="7" t="n">
        <v>10</v>
      </c>
      <c r="F12157" s="7" t="s">
        <v>60</v>
      </c>
    </row>
    <row r="12158" spans="1:6">
      <c r="A12158" t="s">
        <v>4</v>
      </c>
      <c r="B12158" s="4" t="s">
        <v>5</v>
      </c>
      <c r="C12158" s="4" t="s">
        <v>11</v>
      </c>
    </row>
    <row r="12159" spans="1:6">
      <c r="A12159" t="n">
        <v>122348</v>
      </c>
      <c r="B12159" s="24" t="n">
        <v>16</v>
      </c>
      <c r="C12159" s="7" t="n">
        <v>0</v>
      </c>
    </row>
    <row r="12160" spans="1:6">
      <c r="A12160" t="s">
        <v>4</v>
      </c>
      <c r="B12160" s="4" t="s">
        <v>5</v>
      </c>
      <c r="C12160" s="4" t="s">
        <v>11</v>
      </c>
      <c r="D12160" s="4" t="s">
        <v>7</v>
      </c>
      <c r="E12160" s="4" t="s">
        <v>7</v>
      </c>
      <c r="F12160" s="4" t="s">
        <v>8</v>
      </c>
    </row>
    <row r="12161" spans="1:6">
      <c r="A12161" t="n">
        <v>122351</v>
      </c>
      <c r="B12161" s="29" t="n">
        <v>20</v>
      </c>
      <c r="C12161" s="7" t="n">
        <v>4</v>
      </c>
      <c r="D12161" s="7" t="n">
        <v>3</v>
      </c>
      <c r="E12161" s="7" t="n">
        <v>10</v>
      </c>
      <c r="F12161" s="7" t="s">
        <v>60</v>
      </c>
    </row>
    <row r="12162" spans="1:6">
      <c r="A12162" t="s">
        <v>4</v>
      </c>
      <c r="B12162" s="4" t="s">
        <v>5</v>
      </c>
      <c r="C12162" s="4" t="s">
        <v>11</v>
      </c>
    </row>
    <row r="12163" spans="1:6">
      <c r="A12163" t="n">
        <v>122369</v>
      </c>
      <c r="B12163" s="24" t="n">
        <v>16</v>
      </c>
      <c r="C12163" s="7" t="n">
        <v>0</v>
      </c>
    </row>
    <row r="12164" spans="1:6">
      <c r="A12164" t="s">
        <v>4</v>
      </c>
      <c r="B12164" s="4" t="s">
        <v>5</v>
      </c>
      <c r="C12164" s="4" t="s">
        <v>11</v>
      </c>
      <c r="D12164" s="4" t="s">
        <v>7</v>
      </c>
      <c r="E12164" s="4" t="s">
        <v>7</v>
      </c>
      <c r="F12164" s="4" t="s">
        <v>8</v>
      </c>
    </row>
    <row r="12165" spans="1:6">
      <c r="A12165" t="n">
        <v>122372</v>
      </c>
      <c r="B12165" s="29" t="n">
        <v>20</v>
      </c>
      <c r="C12165" s="7" t="n">
        <v>7032</v>
      </c>
      <c r="D12165" s="7" t="n">
        <v>3</v>
      </c>
      <c r="E12165" s="7" t="n">
        <v>10</v>
      </c>
      <c r="F12165" s="7" t="s">
        <v>60</v>
      </c>
    </row>
    <row r="12166" spans="1:6">
      <c r="A12166" t="s">
        <v>4</v>
      </c>
      <c r="B12166" s="4" t="s">
        <v>5</v>
      </c>
      <c r="C12166" s="4" t="s">
        <v>11</v>
      </c>
    </row>
    <row r="12167" spans="1:6">
      <c r="A12167" t="n">
        <v>122390</v>
      </c>
      <c r="B12167" s="24" t="n">
        <v>16</v>
      </c>
      <c r="C12167" s="7" t="n">
        <v>0</v>
      </c>
    </row>
    <row r="12168" spans="1:6">
      <c r="A12168" t="s">
        <v>4</v>
      </c>
      <c r="B12168" s="4" t="s">
        <v>5</v>
      </c>
      <c r="C12168" s="4" t="s">
        <v>11</v>
      </c>
      <c r="D12168" s="4" t="s">
        <v>7</v>
      </c>
      <c r="E12168" s="4" t="s">
        <v>7</v>
      </c>
      <c r="F12168" s="4" t="s">
        <v>8</v>
      </c>
    </row>
    <row r="12169" spans="1:6">
      <c r="A12169" t="n">
        <v>122393</v>
      </c>
      <c r="B12169" s="29" t="n">
        <v>20</v>
      </c>
      <c r="C12169" s="7" t="n">
        <v>2000</v>
      </c>
      <c r="D12169" s="7" t="n">
        <v>3</v>
      </c>
      <c r="E12169" s="7" t="n">
        <v>10</v>
      </c>
      <c r="F12169" s="7" t="s">
        <v>60</v>
      </c>
    </row>
    <row r="12170" spans="1:6">
      <c r="A12170" t="s">
        <v>4</v>
      </c>
      <c r="B12170" s="4" t="s">
        <v>5</v>
      </c>
      <c r="C12170" s="4" t="s">
        <v>11</v>
      </c>
    </row>
    <row r="12171" spans="1:6">
      <c r="A12171" t="n">
        <v>122411</v>
      </c>
      <c r="B12171" s="24" t="n">
        <v>16</v>
      </c>
      <c r="C12171" s="7" t="n">
        <v>0</v>
      </c>
    </row>
    <row r="12172" spans="1:6">
      <c r="A12172" t="s">
        <v>4</v>
      </c>
      <c r="B12172" s="4" t="s">
        <v>5</v>
      </c>
      <c r="C12172" s="4" t="s">
        <v>11</v>
      </c>
      <c r="D12172" s="4" t="s">
        <v>7</v>
      </c>
      <c r="E12172" s="4" t="s">
        <v>7</v>
      </c>
      <c r="F12172" s="4" t="s">
        <v>8</v>
      </c>
    </row>
    <row r="12173" spans="1:6">
      <c r="A12173" t="n">
        <v>122414</v>
      </c>
      <c r="B12173" s="29" t="n">
        <v>20</v>
      </c>
      <c r="C12173" s="7" t="n">
        <v>2001</v>
      </c>
      <c r="D12173" s="7" t="n">
        <v>3</v>
      </c>
      <c r="E12173" s="7" t="n">
        <v>10</v>
      </c>
      <c r="F12173" s="7" t="s">
        <v>60</v>
      </c>
    </row>
    <row r="12174" spans="1:6">
      <c r="A12174" t="s">
        <v>4</v>
      </c>
      <c r="B12174" s="4" t="s">
        <v>5</v>
      </c>
      <c r="C12174" s="4" t="s">
        <v>11</v>
      </c>
    </row>
    <row r="12175" spans="1:6">
      <c r="A12175" t="n">
        <v>122432</v>
      </c>
      <c r="B12175" s="24" t="n">
        <v>16</v>
      </c>
      <c r="C12175" s="7" t="n">
        <v>0</v>
      </c>
    </row>
    <row r="12176" spans="1:6">
      <c r="A12176" t="s">
        <v>4</v>
      </c>
      <c r="B12176" s="4" t="s">
        <v>5</v>
      </c>
      <c r="C12176" s="4" t="s">
        <v>7</v>
      </c>
      <c r="D12176" s="4" t="s">
        <v>11</v>
      </c>
      <c r="E12176" s="4" t="s">
        <v>8</v>
      </c>
      <c r="F12176" s="4" t="s">
        <v>8</v>
      </c>
    </row>
    <row r="12177" spans="1:6">
      <c r="A12177" t="n">
        <v>122435</v>
      </c>
      <c r="B12177" s="30" t="n">
        <v>36</v>
      </c>
      <c r="C12177" s="7" t="n">
        <v>10</v>
      </c>
      <c r="D12177" s="7" t="n">
        <v>0</v>
      </c>
      <c r="E12177" s="7" t="s">
        <v>17</v>
      </c>
      <c r="F12177" s="7" t="s">
        <v>17</v>
      </c>
    </row>
    <row r="12178" spans="1:6">
      <c r="A12178" t="s">
        <v>4</v>
      </c>
      <c r="B12178" s="4" t="s">
        <v>5</v>
      </c>
      <c r="C12178" s="4" t="s">
        <v>7</v>
      </c>
      <c r="D12178" s="4" t="s">
        <v>11</v>
      </c>
      <c r="E12178" s="4" t="s">
        <v>8</v>
      </c>
      <c r="F12178" s="4" t="s">
        <v>8</v>
      </c>
    </row>
    <row r="12179" spans="1:6">
      <c r="A12179" t="n">
        <v>122441</v>
      </c>
      <c r="B12179" s="30" t="n">
        <v>36</v>
      </c>
      <c r="C12179" s="7" t="n">
        <v>10</v>
      </c>
      <c r="D12179" s="7" t="n">
        <v>9</v>
      </c>
      <c r="E12179" s="7" t="s">
        <v>715</v>
      </c>
      <c r="F12179" s="7" t="s">
        <v>17</v>
      </c>
    </row>
    <row r="12180" spans="1:6">
      <c r="A12180" t="s">
        <v>4</v>
      </c>
      <c r="B12180" s="4" t="s">
        <v>5</v>
      </c>
      <c r="C12180" s="4" t="s">
        <v>7</v>
      </c>
      <c r="D12180" s="4" t="s">
        <v>11</v>
      </c>
      <c r="E12180" s="4" t="s">
        <v>8</v>
      </c>
      <c r="F12180" s="4" t="s">
        <v>8</v>
      </c>
    </row>
    <row r="12181" spans="1:6">
      <c r="A12181" t="n">
        <v>122459</v>
      </c>
      <c r="B12181" s="30" t="n">
        <v>36</v>
      </c>
      <c r="C12181" s="7" t="n">
        <v>10</v>
      </c>
      <c r="D12181" s="7" t="n">
        <v>1</v>
      </c>
      <c r="E12181" s="7" t="s">
        <v>405</v>
      </c>
      <c r="F12181" s="7" t="s">
        <v>17</v>
      </c>
    </row>
    <row r="12182" spans="1:6">
      <c r="A12182" t="s">
        <v>4</v>
      </c>
      <c r="B12182" s="4" t="s">
        <v>5</v>
      </c>
      <c r="C12182" s="4" t="s">
        <v>7</v>
      </c>
      <c r="D12182" s="4" t="s">
        <v>11</v>
      </c>
      <c r="E12182" s="4" t="s">
        <v>8</v>
      </c>
      <c r="F12182" s="4" t="s">
        <v>8</v>
      </c>
    </row>
    <row r="12183" spans="1:6">
      <c r="A12183" t="n">
        <v>122477</v>
      </c>
      <c r="B12183" s="30" t="n">
        <v>36</v>
      </c>
      <c r="C12183" s="7" t="n">
        <v>10</v>
      </c>
      <c r="D12183" s="7" t="n">
        <v>3</v>
      </c>
      <c r="E12183" s="7" t="s">
        <v>517</v>
      </c>
      <c r="F12183" s="7" t="s">
        <v>17</v>
      </c>
    </row>
    <row r="12184" spans="1:6">
      <c r="A12184" t="s">
        <v>4</v>
      </c>
      <c r="B12184" s="4" t="s">
        <v>5</v>
      </c>
      <c r="C12184" s="4" t="s">
        <v>7</v>
      </c>
      <c r="D12184" s="4" t="s">
        <v>11</v>
      </c>
      <c r="E12184" s="4" t="s">
        <v>8</v>
      </c>
      <c r="F12184" s="4" t="s">
        <v>8</v>
      </c>
    </row>
    <row r="12185" spans="1:6">
      <c r="A12185" t="n">
        <v>122495</v>
      </c>
      <c r="B12185" s="30" t="n">
        <v>36</v>
      </c>
      <c r="C12185" s="7" t="n">
        <v>10</v>
      </c>
      <c r="D12185" s="7" t="n">
        <v>5</v>
      </c>
      <c r="E12185" s="7" t="s">
        <v>590</v>
      </c>
      <c r="F12185" s="7" t="s">
        <v>17</v>
      </c>
    </row>
    <row r="12186" spans="1:6">
      <c r="A12186" t="s">
        <v>4</v>
      </c>
      <c r="B12186" s="4" t="s">
        <v>5</v>
      </c>
      <c r="C12186" s="4" t="s">
        <v>7</v>
      </c>
      <c r="D12186" s="4" t="s">
        <v>11</v>
      </c>
      <c r="E12186" s="4" t="s">
        <v>8</v>
      </c>
      <c r="F12186" s="4" t="s">
        <v>8</v>
      </c>
    </row>
    <row r="12187" spans="1:6">
      <c r="A12187" t="n">
        <v>122513</v>
      </c>
      <c r="B12187" s="30" t="n">
        <v>36</v>
      </c>
      <c r="C12187" s="7" t="n">
        <v>10</v>
      </c>
      <c r="D12187" s="7" t="n">
        <v>7</v>
      </c>
      <c r="E12187" s="7" t="s">
        <v>650</v>
      </c>
      <c r="F12187" s="7" t="s">
        <v>17</v>
      </c>
    </row>
    <row r="12188" spans="1:6">
      <c r="A12188" t="s">
        <v>4</v>
      </c>
      <c r="B12188" s="4" t="s">
        <v>5</v>
      </c>
      <c r="C12188" s="4" t="s">
        <v>7</v>
      </c>
      <c r="D12188" s="4" t="s">
        <v>11</v>
      </c>
      <c r="E12188" s="4" t="s">
        <v>8</v>
      </c>
      <c r="F12188" s="4" t="s">
        <v>8</v>
      </c>
    </row>
    <row r="12189" spans="1:6">
      <c r="A12189" t="n">
        <v>122531</v>
      </c>
      <c r="B12189" s="30" t="n">
        <v>36</v>
      </c>
      <c r="C12189" s="7" t="n">
        <v>10</v>
      </c>
      <c r="D12189" s="7" t="n">
        <v>11</v>
      </c>
      <c r="E12189" s="7" t="s">
        <v>876</v>
      </c>
      <c r="F12189" s="7" t="s">
        <v>17</v>
      </c>
    </row>
    <row r="12190" spans="1:6">
      <c r="A12190" t="s">
        <v>4</v>
      </c>
      <c r="B12190" s="4" t="s">
        <v>5</v>
      </c>
      <c r="C12190" s="4" t="s">
        <v>11</v>
      </c>
      <c r="D12190" s="4" t="s">
        <v>14</v>
      </c>
    </row>
    <row r="12191" spans="1:6">
      <c r="A12191" t="n">
        <v>122549</v>
      </c>
      <c r="B12191" s="34" t="n">
        <v>43</v>
      </c>
      <c r="C12191" s="7" t="n">
        <v>2001</v>
      </c>
      <c r="D12191" s="7" t="n">
        <v>512</v>
      </c>
    </row>
    <row r="12192" spans="1:6">
      <c r="A12192" t="s">
        <v>4</v>
      </c>
      <c r="B12192" s="4" t="s">
        <v>5</v>
      </c>
      <c r="C12192" s="4" t="s">
        <v>7</v>
      </c>
      <c r="D12192" s="4" t="s">
        <v>11</v>
      </c>
      <c r="E12192" s="4" t="s">
        <v>7</v>
      </c>
      <c r="F12192" s="4" t="s">
        <v>8</v>
      </c>
      <c r="G12192" s="4" t="s">
        <v>8</v>
      </c>
      <c r="H12192" s="4" t="s">
        <v>8</v>
      </c>
      <c r="I12192" s="4" t="s">
        <v>8</v>
      </c>
      <c r="J12192" s="4" t="s">
        <v>8</v>
      </c>
      <c r="K12192" s="4" t="s">
        <v>8</v>
      </c>
      <c r="L12192" s="4" t="s">
        <v>8</v>
      </c>
      <c r="M12192" s="4" t="s">
        <v>8</v>
      </c>
      <c r="N12192" s="4" t="s">
        <v>8</v>
      </c>
      <c r="O12192" s="4" t="s">
        <v>8</v>
      </c>
      <c r="P12192" s="4" t="s">
        <v>8</v>
      </c>
      <c r="Q12192" s="4" t="s">
        <v>8</v>
      </c>
      <c r="R12192" s="4" t="s">
        <v>8</v>
      </c>
      <c r="S12192" s="4" t="s">
        <v>8</v>
      </c>
      <c r="T12192" s="4" t="s">
        <v>8</v>
      </c>
      <c r="U12192" s="4" t="s">
        <v>8</v>
      </c>
    </row>
    <row r="12193" spans="1:21">
      <c r="A12193" t="n">
        <v>122556</v>
      </c>
      <c r="B12193" s="30" t="n">
        <v>36</v>
      </c>
      <c r="C12193" s="7" t="n">
        <v>8</v>
      </c>
      <c r="D12193" s="7" t="n">
        <v>9</v>
      </c>
      <c r="E12193" s="7" t="n">
        <v>0</v>
      </c>
      <c r="F12193" s="7" t="s">
        <v>63</v>
      </c>
      <c r="G12193" s="7" t="s">
        <v>914</v>
      </c>
      <c r="H12193" s="7" t="s">
        <v>17</v>
      </c>
      <c r="I12193" s="7" t="s">
        <v>17</v>
      </c>
      <c r="J12193" s="7" t="s">
        <v>17</v>
      </c>
      <c r="K12193" s="7" t="s">
        <v>17</v>
      </c>
      <c r="L12193" s="7" t="s">
        <v>17</v>
      </c>
      <c r="M12193" s="7" t="s">
        <v>17</v>
      </c>
      <c r="N12193" s="7" t="s">
        <v>17</v>
      </c>
      <c r="O12193" s="7" t="s">
        <v>17</v>
      </c>
      <c r="P12193" s="7" t="s">
        <v>17</v>
      </c>
      <c r="Q12193" s="7" t="s">
        <v>17</v>
      </c>
      <c r="R12193" s="7" t="s">
        <v>17</v>
      </c>
      <c r="S12193" s="7" t="s">
        <v>17</v>
      </c>
      <c r="T12193" s="7" t="s">
        <v>17</v>
      </c>
      <c r="U12193" s="7" t="s">
        <v>17</v>
      </c>
    </row>
    <row r="12194" spans="1:21">
      <c r="A12194" t="s">
        <v>4</v>
      </c>
      <c r="B12194" s="4" t="s">
        <v>5</v>
      </c>
      <c r="C12194" s="4" t="s">
        <v>7</v>
      </c>
      <c r="D12194" s="4" t="s">
        <v>11</v>
      </c>
      <c r="E12194" s="4" t="s">
        <v>7</v>
      </c>
      <c r="F12194" s="4" t="s">
        <v>8</v>
      </c>
      <c r="G12194" s="4" t="s">
        <v>8</v>
      </c>
      <c r="H12194" s="4" t="s">
        <v>8</v>
      </c>
      <c r="I12194" s="4" t="s">
        <v>8</v>
      </c>
      <c r="J12194" s="4" t="s">
        <v>8</v>
      </c>
      <c r="K12194" s="4" t="s">
        <v>8</v>
      </c>
      <c r="L12194" s="4" t="s">
        <v>8</v>
      </c>
      <c r="M12194" s="4" t="s">
        <v>8</v>
      </c>
      <c r="N12194" s="4" t="s">
        <v>8</v>
      </c>
      <c r="O12194" s="4" t="s">
        <v>8</v>
      </c>
      <c r="P12194" s="4" t="s">
        <v>8</v>
      </c>
      <c r="Q12194" s="4" t="s">
        <v>8</v>
      </c>
      <c r="R12194" s="4" t="s">
        <v>8</v>
      </c>
      <c r="S12194" s="4" t="s">
        <v>8</v>
      </c>
      <c r="T12194" s="4" t="s">
        <v>8</v>
      </c>
      <c r="U12194" s="4" t="s">
        <v>8</v>
      </c>
    </row>
    <row r="12195" spans="1:21">
      <c r="A12195" t="n">
        <v>122599</v>
      </c>
      <c r="B12195" s="30" t="n">
        <v>36</v>
      </c>
      <c r="C12195" s="7" t="n">
        <v>8</v>
      </c>
      <c r="D12195" s="7" t="n">
        <v>1</v>
      </c>
      <c r="E12195" s="7" t="n">
        <v>0</v>
      </c>
      <c r="F12195" s="7" t="s">
        <v>63</v>
      </c>
      <c r="G12195" s="7" t="s">
        <v>942</v>
      </c>
      <c r="H12195" s="7" t="s">
        <v>17</v>
      </c>
      <c r="I12195" s="7" t="s">
        <v>17</v>
      </c>
      <c r="J12195" s="7" t="s">
        <v>17</v>
      </c>
      <c r="K12195" s="7" t="s">
        <v>17</v>
      </c>
      <c r="L12195" s="7" t="s">
        <v>17</v>
      </c>
      <c r="M12195" s="7" t="s">
        <v>17</v>
      </c>
      <c r="N12195" s="7" t="s">
        <v>17</v>
      </c>
      <c r="O12195" s="7" t="s">
        <v>17</v>
      </c>
      <c r="P12195" s="7" t="s">
        <v>17</v>
      </c>
      <c r="Q12195" s="7" t="s">
        <v>17</v>
      </c>
      <c r="R12195" s="7" t="s">
        <v>17</v>
      </c>
      <c r="S12195" s="7" t="s">
        <v>17</v>
      </c>
      <c r="T12195" s="7" t="s">
        <v>17</v>
      </c>
      <c r="U12195" s="7" t="s">
        <v>17</v>
      </c>
    </row>
    <row r="12196" spans="1:21">
      <c r="A12196" t="s">
        <v>4</v>
      </c>
      <c r="B12196" s="4" t="s">
        <v>5</v>
      </c>
      <c r="C12196" s="4" t="s">
        <v>7</v>
      </c>
      <c r="D12196" s="4" t="s">
        <v>11</v>
      </c>
      <c r="E12196" s="4" t="s">
        <v>7</v>
      </c>
      <c r="F12196" s="4" t="s">
        <v>8</v>
      </c>
      <c r="G12196" s="4" t="s">
        <v>8</v>
      </c>
      <c r="H12196" s="4" t="s">
        <v>8</v>
      </c>
      <c r="I12196" s="4" t="s">
        <v>8</v>
      </c>
      <c r="J12196" s="4" t="s">
        <v>8</v>
      </c>
      <c r="K12196" s="4" t="s">
        <v>8</v>
      </c>
      <c r="L12196" s="4" t="s">
        <v>8</v>
      </c>
      <c r="M12196" s="4" t="s">
        <v>8</v>
      </c>
      <c r="N12196" s="4" t="s">
        <v>8</v>
      </c>
      <c r="O12196" s="4" t="s">
        <v>8</v>
      </c>
      <c r="P12196" s="4" t="s">
        <v>8</v>
      </c>
      <c r="Q12196" s="4" t="s">
        <v>8</v>
      </c>
      <c r="R12196" s="4" t="s">
        <v>8</v>
      </c>
      <c r="S12196" s="4" t="s">
        <v>8</v>
      </c>
      <c r="T12196" s="4" t="s">
        <v>8</v>
      </c>
      <c r="U12196" s="4" t="s">
        <v>8</v>
      </c>
    </row>
    <row r="12197" spans="1:21">
      <c r="A12197" t="n">
        <v>122642</v>
      </c>
      <c r="B12197" s="30" t="n">
        <v>36</v>
      </c>
      <c r="C12197" s="7" t="n">
        <v>8</v>
      </c>
      <c r="D12197" s="7" t="n">
        <v>3</v>
      </c>
      <c r="E12197" s="7" t="n">
        <v>0</v>
      </c>
      <c r="F12197" s="7" t="s">
        <v>63</v>
      </c>
      <c r="G12197" s="7" t="s">
        <v>943</v>
      </c>
      <c r="H12197" s="7" t="s">
        <v>17</v>
      </c>
      <c r="I12197" s="7" t="s">
        <v>17</v>
      </c>
      <c r="J12197" s="7" t="s">
        <v>17</v>
      </c>
      <c r="K12197" s="7" t="s">
        <v>17</v>
      </c>
      <c r="L12197" s="7" t="s">
        <v>17</v>
      </c>
      <c r="M12197" s="7" t="s">
        <v>17</v>
      </c>
      <c r="N12197" s="7" t="s">
        <v>17</v>
      </c>
      <c r="O12197" s="7" t="s">
        <v>17</v>
      </c>
      <c r="P12197" s="7" t="s">
        <v>17</v>
      </c>
      <c r="Q12197" s="7" t="s">
        <v>17</v>
      </c>
      <c r="R12197" s="7" t="s">
        <v>17</v>
      </c>
      <c r="S12197" s="7" t="s">
        <v>17</v>
      </c>
      <c r="T12197" s="7" t="s">
        <v>17</v>
      </c>
      <c r="U12197" s="7" t="s">
        <v>17</v>
      </c>
    </row>
    <row r="12198" spans="1:21">
      <c r="A12198" t="s">
        <v>4</v>
      </c>
      <c r="B12198" s="4" t="s">
        <v>5</v>
      </c>
      <c r="C12198" s="4" t="s">
        <v>7</v>
      </c>
      <c r="D12198" s="4" t="s">
        <v>11</v>
      </c>
      <c r="E12198" s="4" t="s">
        <v>7</v>
      </c>
      <c r="F12198" s="4" t="s">
        <v>8</v>
      </c>
      <c r="G12198" s="4" t="s">
        <v>8</v>
      </c>
      <c r="H12198" s="4" t="s">
        <v>8</v>
      </c>
      <c r="I12198" s="4" t="s">
        <v>8</v>
      </c>
      <c r="J12198" s="4" t="s">
        <v>8</v>
      </c>
      <c r="K12198" s="4" t="s">
        <v>8</v>
      </c>
      <c r="L12198" s="4" t="s">
        <v>8</v>
      </c>
      <c r="M12198" s="4" t="s">
        <v>8</v>
      </c>
      <c r="N12198" s="4" t="s">
        <v>8</v>
      </c>
      <c r="O12198" s="4" t="s">
        <v>8</v>
      </c>
      <c r="P12198" s="4" t="s">
        <v>8</v>
      </c>
      <c r="Q12198" s="4" t="s">
        <v>8</v>
      </c>
      <c r="R12198" s="4" t="s">
        <v>8</v>
      </c>
      <c r="S12198" s="4" t="s">
        <v>8</v>
      </c>
      <c r="T12198" s="4" t="s">
        <v>8</v>
      </c>
      <c r="U12198" s="4" t="s">
        <v>8</v>
      </c>
    </row>
    <row r="12199" spans="1:21">
      <c r="A12199" t="n">
        <v>122683</v>
      </c>
      <c r="B12199" s="30" t="n">
        <v>36</v>
      </c>
      <c r="C12199" s="7" t="n">
        <v>8</v>
      </c>
      <c r="D12199" s="7" t="n">
        <v>5</v>
      </c>
      <c r="E12199" s="7" t="n">
        <v>0</v>
      </c>
      <c r="F12199" s="7" t="s">
        <v>63</v>
      </c>
      <c r="G12199" s="7" t="s">
        <v>76</v>
      </c>
      <c r="H12199" s="7" t="s">
        <v>17</v>
      </c>
      <c r="I12199" s="7" t="s">
        <v>17</v>
      </c>
      <c r="J12199" s="7" t="s">
        <v>17</v>
      </c>
      <c r="K12199" s="7" t="s">
        <v>17</v>
      </c>
      <c r="L12199" s="7" t="s">
        <v>17</v>
      </c>
      <c r="M12199" s="7" t="s">
        <v>17</v>
      </c>
      <c r="N12199" s="7" t="s">
        <v>17</v>
      </c>
      <c r="O12199" s="7" t="s">
        <v>17</v>
      </c>
      <c r="P12199" s="7" t="s">
        <v>17</v>
      </c>
      <c r="Q12199" s="7" t="s">
        <v>17</v>
      </c>
      <c r="R12199" s="7" t="s">
        <v>17</v>
      </c>
      <c r="S12199" s="7" t="s">
        <v>17</v>
      </c>
      <c r="T12199" s="7" t="s">
        <v>17</v>
      </c>
      <c r="U12199" s="7" t="s">
        <v>17</v>
      </c>
    </row>
    <row r="12200" spans="1:21">
      <c r="A12200" t="s">
        <v>4</v>
      </c>
      <c r="B12200" s="4" t="s">
        <v>5</v>
      </c>
      <c r="C12200" s="4" t="s">
        <v>7</v>
      </c>
      <c r="D12200" s="4" t="s">
        <v>11</v>
      </c>
      <c r="E12200" s="4" t="s">
        <v>7</v>
      </c>
      <c r="F12200" s="4" t="s">
        <v>8</v>
      </c>
      <c r="G12200" s="4" t="s">
        <v>8</v>
      </c>
      <c r="H12200" s="4" t="s">
        <v>8</v>
      </c>
      <c r="I12200" s="4" t="s">
        <v>8</v>
      </c>
      <c r="J12200" s="4" t="s">
        <v>8</v>
      </c>
      <c r="K12200" s="4" t="s">
        <v>8</v>
      </c>
      <c r="L12200" s="4" t="s">
        <v>8</v>
      </c>
      <c r="M12200" s="4" t="s">
        <v>8</v>
      </c>
      <c r="N12200" s="4" t="s">
        <v>8</v>
      </c>
      <c r="O12200" s="4" t="s">
        <v>8</v>
      </c>
      <c r="P12200" s="4" t="s">
        <v>8</v>
      </c>
      <c r="Q12200" s="4" t="s">
        <v>8</v>
      </c>
      <c r="R12200" s="4" t="s">
        <v>8</v>
      </c>
      <c r="S12200" s="4" t="s">
        <v>8</v>
      </c>
      <c r="T12200" s="4" t="s">
        <v>8</v>
      </c>
      <c r="U12200" s="4" t="s">
        <v>8</v>
      </c>
    </row>
    <row r="12201" spans="1:21">
      <c r="A12201" t="n">
        <v>122725</v>
      </c>
      <c r="B12201" s="30" t="n">
        <v>36</v>
      </c>
      <c r="C12201" s="7" t="n">
        <v>8</v>
      </c>
      <c r="D12201" s="7" t="n">
        <v>7</v>
      </c>
      <c r="E12201" s="7" t="n">
        <v>0</v>
      </c>
      <c r="F12201" s="7" t="s">
        <v>63</v>
      </c>
      <c r="G12201" s="7" t="s">
        <v>944</v>
      </c>
      <c r="H12201" s="7" t="s">
        <v>17</v>
      </c>
      <c r="I12201" s="7" t="s">
        <v>17</v>
      </c>
      <c r="J12201" s="7" t="s">
        <v>17</v>
      </c>
      <c r="K12201" s="7" t="s">
        <v>17</v>
      </c>
      <c r="L12201" s="7" t="s">
        <v>17</v>
      </c>
      <c r="M12201" s="7" t="s">
        <v>17</v>
      </c>
      <c r="N12201" s="7" t="s">
        <v>17</v>
      </c>
      <c r="O12201" s="7" t="s">
        <v>17</v>
      </c>
      <c r="P12201" s="7" t="s">
        <v>17</v>
      </c>
      <c r="Q12201" s="7" t="s">
        <v>17</v>
      </c>
      <c r="R12201" s="7" t="s">
        <v>17</v>
      </c>
      <c r="S12201" s="7" t="s">
        <v>17</v>
      </c>
      <c r="T12201" s="7" t="s">
        <v>17</v>
      </c>
      <c r="U12201" s="7" t="s">
        <v>17</v>
      </c>
    </row>
    <row r="12202" spans="1:21">
      <c r="A12202" t="s">
        <v>4</v>
      </c>
      <c r="B12202" s="4" t="s">
        <v>5</v>
      </c>
      <c r="C12202" s="4" t="s">
        <v>7</v>
      </c>
      <c r="D12202" s="4" t="s">
        <v>11</v>
      </c>
      <c r="E12202" s="4" t="s">
        <v>7</v>
      </c>
      <c r="F12202" s="4" t="s">
        <v>8</v>
      </c>
      <c r="G12202" s="4" t="s">
        <v>8</v>
      </c>
      <c r="H12202" s="4" t="s">
        <v>8</v>
      </c>
      <c r="I12202" s="4" t="s">
        <v>8</v>
      </c>
      <c r="J12202" s="4" t="s">
        <v>8</v>
      </c>
      <c r="K12202" s="4" t="s">
        <v>8</v>
      </c>
      <c r="L12202" s="4" t="s">
        <v>8</v>
      </c>
      <c r="M12202" s="4" t="s">
        <v>8</v>
      </c>
      <c r="N12202" s="4" t="s">
        <v>8</v>
      </c>
      <c r="O12202" s="4" t="s">
        <v>8</v>
      </c>
      <c r="P12202" s="4" t="s">
        <v>8</v>
      </c>
      <c r="Q12202" s="4" t="s">
        <v>8</v>
      </c>
      <c r="R12202" s="4" t="s">
        <v>8</v>
      </c>
      <c r="S12202" s="4" t="s">
        <v>8</v>
      </c>
      <c r="T12202" s="4" t="s">
        <v>8</v>
      </c>
      <c r="U12202" s="4" t="s">
        <v>8</v>
      </c>
    </row>
    <row r="12203" spans="1:21">
      <c r="A12203" t="n">
        <v>122766</v>
      </c>
      <c r="B12203" s="30" t="n">
        <v>36</v>
      </c>
      <c r="C12203" s="7" t="n">
        <v>8</v>
      </c>
      <c r="D12203" s="7" t="n">
        <v>11</v>
      </c>
      <c r="E12203" s="7" t="n">
        <v>0</v>
      </c>
      <c r="F12203" s="7" t="s">
        <v>63</v>
      </c>
      <c r="G12203" s="7" t="s">
        <v>944</v>
      </c>
      <c r="H12203" s="7" t="s">
        <v>17</v>
      </c>
      <c r="I12203" s="7" t="s">
        <v>17</v>
      </c>
      <c r="J12203" s="7" t="s">
        <v>17</v>
      </c>
      <c r="K12203" s="7" t="s">
        <v>17</v>
      </c>
      <c r="L12203" s="7" t="s">
        <v>17</v>
      </c>
      <c r="M12203" s="7" t="s">
        <v>17</v>
      </c>
      <c r="N12203" s="7" t="s">
        <v>17</v>
      </c>
      <c r="O12203" s="7" t="s">
        <v>17</v>
      </c>
      <c r="P12203" s="7" t="s">
        <v>17</v>
      </c>
      <c r="Q12203" s="7" t="s">
        <v>17</v>
      </c>
      <c r="R12203" s="7" t="s">
        <v>17</v>
      </c>
      <c r="S12203" s="7" t="s">
        <v>17</v>
      </c>
      <c r="T12203" s="7" t="s">
        <v>17</v>
      </c>
      <c r="U12203" s="7" t="s">
        <v>17</v>
      </c>
    </row>
    <row r="12204" spans="1:21">
      <c r="A12204" t="s">
        <v>4</v>
      </c>
      <c r="B12204" s="4" t="s">
        <v>5</v>
      </c>
      <c r="C12204" s="4" t="s">
        <v>7</v>
      </c>
      <c r="D12204" s="4" t="s">
        <v>11</v>
      </c>
      <c r="E12204" s="4" t="s">
        <v>7</v>
      </c>
      <c r="F12204" s="4" t="s">
        <v>8</v>
      </c>
      <c r="G12204" s="4" t="s">
        <v>8</v>
      </c>
      <c r="H12204" s="4" t="s">
        <v>8</v>
      </c>
      <c r="I12204" s="4" t="s">
        <v>8</v>
      </c>
      <c r="J12204" s="4" t="s">
        <v>8</v>
      </c>
      <c r="K12204" s="4" t="s">
        <v>8</v>
      </c>
      <c r="L12204" s="4" t="s">
        <v>8</v>
      </c>
      <c r="M12204" s="4" t="s">
        <v>8</v>
      </c>
      <c r="N12204" s="4" t="s">
        <v>8</v>
      </c>
      <c r="O12204" s="4" t="s">
        <v>8</v>
      </c>
      <c r="P12204" s="4" t="s">
        <v>8</v>
      </c>
      <c r="Q12204" s="4" t="s">
        <v>8</v>
      </c>
      <c r="R12204" s="4" t="s">
        <v>8</v>
      </c>
      <c r="S12204" s="4" t="s">
        <v>8</v>
      </c>
      <c r="T12204" s="4" t="s">
        <v>8</v>
      </c>
      <c r="U12204" s="4" t="s">
        <v>8</v>
      </c>
    </row>
    <row r="12205" spans="1:21">
      <c r="A12205" t="n">
        <v>122807</v>
      </c>
      <c r="B12205" s="30" t="n">
        <v>36</v>
      </c>
      <c r="C12205" s="7" t="n">
        <v>8</v>
      </c>
      <c r="D12205" s="7" t="n">
        <v>0</v>
      </c>
      <c r="E12205" s="7" t="n">
        <v>0</v>
      </c>
      <c r="F12205" s="7" t="s">
        <v>944</v>
      </c>
      <c r="G12205" s="7" t="s">
        <v>945</v>
      </c>
      <c r="H12205" s="7" t="s">
        <v>17</v>
      </c>
      <c r="I12205" s="7" t="s">
        <v>17</v>
      </c>
      <c r="J12205" s="7" t="s">
        <v>17</v>
      </c>
      <c r="K12205" s="7" t="s">
        <v>17</v>
      </c>
      <c r="L12205" s="7" t="s">
        <v>17</v>
      </c>
      <c r="M12205" s="7" t="s">
        <v>17</v>
      </c>
      <c r="N12205" s="7" t="s">
        <v>17</v>
      </c>
      <c r="O12205" s="7" t="s">
        <v>17</v>
      </c>
      <c r="P12205" s="7" t="s">
        <v>17</v>
      </c>
      <c r="Q12205" s="7" t="s">
        <v>17</v>
      </c>
      <c r="R12205" s="7" t="s">
        <v>17</v>
      </c>
      <c r="S12205" s="7" t="s">
        <v>17</v>
      </c>
      <c r="T12205" s="7" t="s">
        <v>17</v>
      </c>
      <c r="U12205" s="7" t="s">
        <v>17</v>
      </c>
    </row>
    <row r="12206" spans="1:21">
      <c r="A12206" t="s">
        <v>4</v>
      </c>
      <c r="B12206" s="4" t="s">
        <v>5</v>
      </c>
      <c r="C12206" s="4" t="s">
        <v>7</v>
      </c>
      <c r="D12206" s="4" t="s">
        <v>11</v>
      </c>
      <c r="E12206" s="4" t="s">
        <v>7</v>
      </c>
      <c r="F12206" s="4" t="s">
        <v>8</v>
      </c>
      <c r="G12206" s="4" t="s">
        <v>8</v>
      </c>
      <c r="H12206" s="4" t="s">
        <v>8</v>
      </c>
      <c r="I12206" s="4" t="s">
        <v>8</v>
      </c>
      <c r="J12206" s="4" t="s">
        <v>8</v>
      </c>
      <c r="K12206" s="4" t="s">
        <v>8</v>
      </c>
      <c r="L12206" s="4" t="s">
        <v>8</v>
      </c>
      <c r="M12206" s="4" t="s">
        <v>8</v>
      </c>
      <c r="N12206" s="4" t="s">
        <v>8</v>
      </c>
      <c r="O12206" s="4" t="s">
        <v>8</v>
      </c>
      <c r="P12206" s="4" t="s">
        <v>8</v>
      </c>
      <c r="Q12206" s="4" t="s">
        <v>8</v>
      </c>
      <c r="R12206" s="4" t="s">
        <v>8</v>
      </c>
      <c r="S12206" s="4" t="s">
        <v>8</v>
      </c>
      <c r="T12206" s="4" t="s">
        <v>8</v>
      </c>
      <c r="U12206" s="4" t="s">
        <v>8</v>
      </c>
    </row>
    <row r="12207" spans="1:21">
      <c r="A12207" t="n">
        <v>122856</v>
      </c>
      <c r="B12207" s="30" t="n">
        <v>36</v>
      </c>
      <c r="C12207" s="7" t="n">
        <v>8</v>
      </c>
      <c r="D12207" s="7" t="n">
        <v>2000</v>
      </c>
      <c r="E12207" s="7" t="n">
        <v>0</v>
      </c>
      <c r="F12207" s="7" t="s">
        <v>24</v>
      </c>
      <c r="G12207" s="7" t="s">
        <v>17</v>
      </c>
      <c r="H12207" s="7" t="s">
        <v>17</v>
      </c>
      <c r="I12207" s="7" t="s">
        <v>17</v>
      </c>
      <c r="J12207" s="7" t="s">
        <v>17</v>
      </c>
      <c r="K12207" s="7" t="s">
        <v>17</v>
      </c>
      <c r="L12207" s="7" t="s">
        <v>17</v>
      </c>
      <c r="M12207" s="7" t="s">
        <v>17</v>
      </c>
      <c r="N12207" s="7" t="s">
        <v>17</v>
      </c>
      <c r="O12207" s="7" t="s">
        <v>17</v>
      </c>
      <c r="P12207" s="7" t="s">
        <v>17</v>
      </c>
      <c r="Q12207" s="7" t="s">
        <v>17</v>
      </c>
      <c r="R12207" s="7" t="s">
        <v>17</v>
      </c>
      <c r="S12207" s="7" t="s">
        <v>17</v>
      </c>
      <c r="T12207" s="7" t="s">
        <v>17</v>
      </c>
      <c r="U12207" s="7" t="s">
        <v>17</v>
      </c>
    </row>
    <row r="12208" spans="1:21">
      <c r="A12208" t="s">
        <v>4</v>
      </c>
      <c r="B12208" s="4" t="s">
        <v>5</v>
      </c>
      <c r="C12208" s="4" t="s">
        <v>7</v>
      </c>
      <c r="D12208" s="4" t="s">
        <v>11</v>
      </c>
      <c r="E12208" s="4" t="s">
        <v>7</v>
      </c>
      <c r="F12208" s="4" t="s">
        <v>8</v>
      </c>
      <c r="G12208" s="4" t="s">
        <v>8</v>
      </c>
      <c r="H12208" s="4" t="s">
        <v>8</v>
      </c>
      <c r="I12208" s="4" t="s">
        <v>8</v>
      </c>
      <c r="J12208" s="4" t="s">
        <v>8</v>
      </c>
      <c r="K12208" s="4" t="s">
        <v>8</v>
      </c>
      <c r="L12208" s="4" t="s">
        <v>8</v>
      </c>
      <c r="M12208" s="4" t="s">
        <v>8</v>
      </c>
      <c r="N12208" s="4" t="s">
        <v>8</v>
      </c>
      <c r="O12208" s="4" t="s">
        <v>8</v>
      </c>
      <c r="P12208" s="4" t="s">
        <v>8</v>
      </c>
      <c r="Q12208" s="4" t="s">
        <v>8</v>
      </c>
      <c r="R12208" s="4" t="s">
        <v>8</v>
      </c>
      <c r="S12208" s="4" t="s">
        <v>8</v>
      </c>
      <c r="T12208" s="4" t="s">
        <v>8</v>
      </c>
      <c r="U12208" s="4" t="s">
        <v>8</v>
      </c>
    </row>
    <row r="12209" spans="1:21">
      <c r="A12209" t="n">
        <v>122884</v>
      </c>
      <c r="B12209" s="30" t="n">
        <v>36</v>
      </c>
      <c r="C12209" s="7" t="n">
        <v>8</v>
      </c>
      <c r="D12209" s="7" t="n">
        <v>2001</v>
      </c>
      <c r="E12209" s="7" t="n">
        <v>0</v>
      </c>
      <c r="F12209" s="7" t="s">
        <v>24</v>
      </c>
      <c r="G12209" s="7" t="s">
        <v>946</v>
      </c>
      <c r="H12209" s="7" t="s">
        <v>17</v>
      </c>
      <c r="I12209" s="7" t="s">
        <v>17</v>
      </c>
      <c r="J12209" s="7" t="s">
        <v>17</v>
      </c>
      <c r="K12209" s="7" t="s">
        <v>17</v>
      </c>
      <c r="L12209" s="7" t="s">
        <v>17</v>
      </c>
      <c r="M12209" s="7" t="s">
        <v>17</v>
      </c>
      <c r="N12209" s="7" t="s">
        <v>17</v>
      </c>
      <c r="O12209" s="7" t="s">
        <v>17</v>
      </c>
      <c r="P12209" s="7" t="s">
        <v>17</v>
      </c>
      <c r="Q12209" s="7" t="s">
        <v>17</v>
      </c>
      <c r="R12209" s="7" t="s">
        <v>17</v>
      </c>
      <c r="S12209" s="7" t="s">
        <v>17</v>
      </c>
      <c r="T12209" s="7" t="s">
        <v>17</v>
      </c>
      <c r="U12209" s="7" t="s">
        <v>17</v>
      </c>
    </row>
    <row r="12210" spans="1:21">
      <c r="A12210" t="s">
        <v>4</v>
      </c>
      <c r="B12210" s="4" t="s">
        <v>5</v>
      </c>
      <c r="C12210" s="4" t="s">
        <v>11</v>
      </c>
      <c r="D12210" s="4" t="s">
        <v>7</v>
      </c>
      <c r="E12210" s="4" t="s">
        <v>8</v>
      </c>
      <c r="F12210" s="4" t="s">
        <v>13</v>
      </c>
      <c r="G12210" s="4" t="s">
        <v>13</v>
      </c>
      <c r="H12210" s="4" t="s">
        <v>13</v>
      </c>
    </row>
    <row r="12211" spans="1:21">
      <c r="A12211" t="n">
        <v>122918</v>
      </c>
      <c r="B12211" s="33" t="n">
        <v>48</v>
      </c>
      <c r="C12211" s="7" t="n">
        <v>2000</v>
      </c>
      <c r="D12211" s="7" t="n">
        <v>0</v>
      </c>
      <c r="E12211" s="7" t="s">
        <v>24</v>
      </c>
      <c r="F12211" s="7" t="n">
        <v>-1</v>
      </c>
      <c r="G12211" s="7" t="n">
        <v>1</v>
      </c>
      <c r="H12211" s="7" t="n">
        <v>0</v>
      </c>
    </row>
    <row r="12212" spans="1:21">
      <c r="A12212" t="s">
        <v>4</v>
      </c>
      <c r="B12212" s="4" t="s">
        <v>5</v>
      </c>
      <c r="C12212" s="4" t="s">
        <v>11</v>
      </c>
      <c r="D12212" s="4" t="s">
        <v>7</v>
      </c>
      <c r="E12212" s="4" t="s">
        <v>8</v>
      </c>
      <c r="F12212" s="4" t="s">
        <v>13</v>
      </c>
      <c r="G12212" s="4" t="s">
        <v>13</v>
      </c>
      <c r="H12212" s="4" t="s">
        <v>13</v>
      </c>
    </row>
    <row r="12213" spans="1:21">
      <c r="A12213" t="n">
        <v>122942</v>
      </c>
      <c r="B12213" s="33" t="n">
        <v>48</v>
      </c>
      <c r="C12213" s="7" t="n">
        <v>2001</v>
      </c>
      <c r="D12213" s="7" t="n">
        <v>0</v>
      </c>
      <c r="E12213" s="7" t="s">
        <v>24</v>
      </c>
      <c r="F12213" s="7" t="n">
        <v>-1</v>
      </c>
      <c r="G12213" s="7" t="n">
        <v>1</v>
      </c>
      <c r="H12213" s="7" t="n">
        <v>0</v>
      </c>
    </row>
    <row r="12214" spans="1:21">
      <c r="A12214" t="s">
        <v>4</v>
      </c>
      <c r="B12214" s="4" t="s">
        <v>5</v>
      </c>
      <c r="C12214" s="4" t="s">
        <v>11</v>
      </c>
      <c r="D12214" s="4" t="s">
        <v>14</v>
      </c>
    </row>
    <row r="12215" spans="1:21">
      <c r="A12215" t="n">
        <v>122966</v>
      </c>
      <c r="B12215" s="34" t="n">
        <v>43</v>
      </c>
      <c r="C12215" s="7" t="n">
        <v>2000</v>
      </c>
      <c r="D12215" s="7" t="n">
        <v>1</v>
      </c>
    </row>
    <row r="12216" spans="1:21">
      <c r="A12216" t="s">
        <v>4</v>
      </c>
      <c r="B12216" s="4" t="s">
        <v>5</v>
      </c>
      <c r="C12216" s="4" t="s">
        <v>11</v>
      </c>
      <c r="D12216" s="4" t="s">
        <v>14</v>
      </c>
    </row>
    <row r="12217" spans="1:21">
      <c r="A12217" t="n">
        <v>122973</v>
      </c>
      <c r="B12217" s="34" t="n">
        <v>43</v>
      </c>
      <c r="C12217" s="7" t="n">
        <v>2001</v>
      </c>
      <c r="D12217" s="7" t="n">
        <v>1</v>
      </c>
    </row>
    <row r="12218" spans="1:21">
      <c r="A12218" t="s">
        <v>4</v>
      </c>
      <c r="B12218" s="4" t="s">
        <v>5</v>
      </c>
      <c r="C12218" s="4" t="s">
        <v>11</v>
      </c>
      <c r="D12218" s="4" t="s">
        <v>13</v>
      </c>
      <c r="E12218" s="4" t="s">
        <v>13</v>
      </c>
      <c r="F12218" s="4" t="s">
        <v>13</v>
      </c>
      <c r="G12218" s="4" t="s">
        <v>13</v>
      </c>
    </row>
    <row r="12219" spans="1:21">
      <c r="A12219" t="n">
        <v>122980</v>
      </c>
      <c r="B12219" s="32" t="n">
        <v>46</v>
      </c>
      <c r="C12219" s="7" t="n">
        <v>1</v>
      </c>
      <c r="D12219" s="7" t="n">
        <v>8.11999988555908</v>
      </c>
      <c r="E12219" s="7" t="n">
        <v>-0.5</v>
      </c>
      <c r="F12219" s="7" t="n">
        <v>-13.9200000762939</v>
      </c>
      <c r="G12219" s="7" t="n">
        <v>347</v>
      </c>
    </row>
    <row r="12220" spans="1:21">
      <c r="A12220" t="s">
        <v>4</v>
      </c>
      <c r="B12220" s="4" t="s">
        <v>5</v>
      </c>
      <c r="C12220" s="4" t="s">
        <v>11</v>
      </c>
      <c r="D12220" s="4" t="s">
        <v>7</v>
      </c>
      <c r="E12220" s="4" t="s">
        <v>8</v>
      </c>
      <c r="F12220" s="4" t="s">
        <v>13</v>
      </c>
      <c r="G12220" s="4" t="s">
        <v>13</v>
      </c>
      <c r="H12220" s="4" t="s">
        <v>13</v>
      </c>
    </row>
    <row r="12221" spans="1:21">
      <c r="A12221" t="n">
        <v>122999</v>
      </c>
      <c r="B12221" s="33" t="n">
        <v>48</v>
      </c>
      <c r="C12221" s="7" t="n">
        <v>1</v>
      </c>
      <c r="D12221" s="7" t="n">
        <v>0</v>
      </c>
      <c r="E12221" s="7" t="s">
        <v>63</v>
      </c>
      <c r="F12221" s="7" t="n">
        <v>0</v>
      </c>
      <c r="G12221" s="7" t="n">
        <v>1</v>
      </c>
      <c r="H12221" s="7" t="n">
        <v>0</v>
      </c>
    </row>
    <row r="12222" spans="1:21">
      <c r="A12222" t="s">
        <v>4</v>
      </c>
      <c r="B12222" s="4" t="s">
        <v>5</v>
      </c>
      <c r="C12222" s="4" t="s">
        <v>11</v>
      </c>
      <c r="D12222" s="4" t="s">
        <v>13</v>
      </c>
      <c r="E12222" s="4" t="s">
        <v>13</v>
      </c>
      <c r="F12222" s="4" t="s">
        <v>13</v>
      </c>
      <c r="G12222" s="4" t="s">
        <v>13</v>
      </c>
    </row>
    <row r="12223" spans="1:21">
      <c r="A12223" t="n">
        <v>123025</v>
      </c>
      <c r="B12223" s="32" t="n">
        <v>46</v>
      </c>
      <c r="C12223" s="7" t="n">
        <v>5</v>
      </c>
      <c r="D12223" s="7" t="n">
        <v>8.85000038146973</v>
      </c>
      <c r="E12223" s="7" t="n">
        <v>-0.5</v>
      </c>
      <c r="F12223" s="7" t="n">
        <v>-13.1800003051758</v>
      </c>
      <c r="G12223" s="7" t="n">
        <v>315.100006103516</v>
      </c>
    </row>
    <row r="12224" spans="1:21">
      <c r="A12224" t="s">
        <v>4</v>
      </c>
      <c r="B12224" s="4" t="s">
        <v>5</v>
      </c>
      <c r="C12224" s="4" t="s">
        <v>11</v>
      </c>
      <c r="D12224" s="4" t="s">
        <v>7</v>
      </c>
      <c r="E12224" s="4" t="s">
        <v>8</v>
      </c>
      <c r="F12224" s="4" t="s">
        <v>13</v>
      </c>
      <c r="G12224" s="4" t="s">
        <v>13</v>
      </c>
      <c r="H12224" s="4" t="s">
        <v>13</v>
      </c>
    </row>
    <row r="12225" spans="1:21">
      <c r="A12225" t="n">
        <v>123044</v>
      </c>
      <c r="B12225" s="33" t="n">
        <v>48</v>
      </c>
      <c r="C12225" s="7" t="n">
        <v>5</v>
      </c>
      <c r="D12225" s="7" t="n">
        <v>0</v>
      </c>
      <c r="E12225" s="7" t="s">
        <v>63</v>
      </c>
      <c r="F12225" s="7" t="n">
        <v>0</v>
      </c>
      <c r="G12225" s="7" t="n">
        <v>1</v>
      </c>
      <c r="H12225" s="7" t="n">
        <v>0</v>
      </c>
    </row>
    <row r="12226" spans="1:21">
      <c r="A12226" t="s">
        <v>4</v>
      </c>
      <c r="B12226" s="4" t="s">
        <v>5</v>
      </c>
      <c r="C12226" s="4" t="s">
        <v>11</v>
      </c>
      <c r="D12226" s="4" t="s">
        <v>13</v>
      </c>
      <c r="E12226" s="4" t="s">
        <v>13</v>
      </c>
      <c r="F12226" s="4" t="s">
        <v>13</v>
      </c>
      <c r="G12226" s="4" t="s">
        <v>13</v>
      </c>
    </row>
    <row r="12227" spans="1:21">
      <c r="A12227" t="n">
        <v>123070</v>
      </c>
      <c r="B12227" s="32" t="n">
        <v>46</v>
      </c>
      <c r="C12227" s="7" t="n">
        <v>3</v>
      </c>
      <c r="D12227" s="7" t="n">
        <v>9.14000034332275</v>
      </c>
      <c r="E12227" s="7" t="n">
        <v>-0.5</v>
      </c>
      <c r="F12227" s="7" t="n">
        <v>-12.1400003433228</v>
      </c>
      <c r="G12227" s="7" t="n">
        <v>271.700012207031</v>
      </c>
    </row>
    <row r="12228" spans="1:21">
      <c r="A12228" t="s">
        <v>4</v>
      </c>
      <c r="B12228" s="4" t="s">
        <v>5</v>
      </c>
      <c r="C12228" s="4" t="s">
        <v>11</v>
      </c>
      <c r="D12228" s="4" t="s">
        <v>7</v>
      </c>
      <c r="E12228" s="4" t="s">
        <v>8</v>
      </c>
      <c r="F12228" s="4" t="s">
        <v>13</v>
      </c>
      <c r="G12228" s="4" t="s">
        <v>13</v>
      </c>
      <c r="H12228" s="4" t="s">
        <v>13</v>
      </c>
    </row>
    <row r="12229" spans="1:21">
      <c r="A12229" t="n">
        <v>123089</v>
      </c>
      <c r="B12229" s="33" t="n">
        <v>48</v>
      </c>
      <c r="C12229" s="7" t="n">
        <v>3</v>
      </c>
      <c r="D12229" s="7" t="n">
        <v>0</v>
      </c>
      <c r="E12229" s="7" t="s">
        <v>63</v>
      </c>
      <c r="F12229" s="7" t="n">
        <v>0</v>
      </c>
      <c r="G12229" s="7" t="n">
        <v>1</v>
      </c>
      <c r="H12229" s="7" t="n">
        <v>0</v>
      </c>
    </row>
    <row r="12230" spans="1:21">
      <c r="A12230" t="s">
        <v>4</v>
      </c>
      <c r="B12230" s="4" t="s">
        <v>5</v>
      </c>
      <c r="C12230" s="4" t="s">
        <v>11</v>
      </c>
      <c r="D12230" s="4" t="s">
        <v>13</v>
      </c>
      <c r="E12230" s="4" t="s">
        <v>13</v>
      </c>
      <c r="F12230" s="4" t="s">
        <v>13</v>
      </c>
      <c r="G12230" s="4" t="s">
        <v>13</v>
      </c>
    </row>
    <row r="12231" spans="1:21">
      <c r="A12231" t="n">
        <v>123115</v>
      </c>
      <c r="B12231" s="32" t="n">
        <v>46</v>
      </c>
      <c r="C12231" s="7" t="n">
        <v>11</v>
      </c>
      <c r="D12231" s="7" t="n">
        <v>6.3600001335144</v>
      </c>
      <c r="E12231" s="7" t="n">
        <v>-0.5</v>
      </c>
      <c r="F12231" s="7" t="n">
        <v>-14.4200000762939</v>
      </c>
      <c r="G12231" s="7" t="n">
        <v>31.1000003814697</v>
      </c>
    </row>
    <row r="12232" spans="1:21">
      <c r="A12232" t="s">
        <v>4</v>
      </c>
      <c r="B12232" s="4" t="s">
        <v>5</v>
      </c>
      <c r="C12232" s="4" t="s">
        <v>11</v>
      </c>
      <c r="D12232" s="4" t="s">
        <v>7</v>
      </c>
      <c r="E12232" s="4" t="s">
        <v>8</v>
      </c>
      <c r="F12232" s="4" t="s">
        <v>13</v>
      </c>
      <c r="G12232" s="4" t="s">
        <v>13</v>
      </c>
      <c r="H12232" s="4" t="s">
        <v>13</v>
      </c>
    </row>
    <row r="12233" spans="1:21">
      <c r="A12233" t="n">
        <v>123134</v>
      </c>
      <c r="B12233" s="33" t="n">
        <v>48</v>
      </c>
      <c r="C12233" s="7" t="n">
        <v>11</v>
      </c>
      <c r="D12233" s="7" t="n">
        <v>0</v>
      </c>
      <c r="E12233" s="7" t="s">
        <v>63</v>
      </c>
      <c r="F12233" s="7" t="n">
        <v>0</v>
      </c>
      <c r="G12233" s="7" t="n">
        <v>1</v>
      </c>
      <c r="H12233" s="7" t="n">
        <v>0</v>
      </c>
    </row>
    <row r="12234" spans="1:21">
      <c r="A12234" t="s">
        <v>4</v>
      </c>
      <c r="B12234" s="4" t="s">
        <v>5</v>
      </c>
      <c r="C12234" s="4" t="s">
        <v>11</v>
      </c>
      <c r="D12234" s="4" t="s">
        <v>13</v>
      </c>
      <c r="E12234" s="4" t="s">
        <v>13</v>
      </c>
      <c r="F12234" s="4" t="s">
        <v>13</v>
      </c>
      <c r="G12234" s="4" t="s">
        <v>13</v>
      </c>
    </row>
    <row r="12235" spans="1:21">
      <c r="A12235" t="n">
        <v>123160</v>
      </c>
      <c r="B12235" s="32" t="n">
        <v>46</v>
      </c>
      <c r="C12235" s="7" t="n">
        <v>9</v>
      </c>
      <c r="D12235" s="7" t="n">
        <v>7.23999977111816</v>
      </c>
      <c r="E12235" s="7" t="n">
        <v>-0.5</v>
      </c>
      <c r="F12235" s="7" t="n">
        <v>-12.3299999237061</v>
      </c>
      <c r="G12235" s="7" t="n">
        <v>106.099998474121</v>
      </c>
    </row>
    <row r="12236" spans="1:21">
      <c r="A12236" t="s">
        <v>4</v>
      </c>
      <c r="B12236" s="4" t="s">
        <v>5</v>
      </c>
      <c r="C12236" s="4" t="s">
        <v>11</v>
      </c>
      <c r="D12236" s="4" t="s">
        <v>7</v>
      </c>
      <c r="E12236" s="4" t="s">
        <v>8</v>
      </c>
      <c r="F12236" s="4" t="s">
        <v>13</v>
      </c>
      <c r="G12236" s="4" t="s">
        <v>13</v>
      </c>
      <c r="H12236" s="4" t="s">
        <v>13</v>
      </c>
    </row>
    <row r="12237" spans="1:21">
      <c r="A12237" t="n">
        <v>123179</v>
      </c>
      <c r="B12237" s="33" t="n">
        <v>48</v>
      </c>
      <c r="C12237" s="7" t="n">
        <v>9</v>
      </c>
      <c r="D12237" s="7" t="n">
        <v>0</v>
      </c>
      <c r="E12237" s="7" t="s">
        <v>63</v>
      </c>
      <c r="F12237" s="7" t="n">
        <v>0</v>
      </c>
      <c r="G12237" s="7" t="n">
        <v>1</v>
      </c>
      <c r="H12237" s="7" t="n">
        <v>0</v>
      </c>
    </row>
    <row r="12238" spans="1:21">
      <c r="A12238" t="s">
        <v>4</v>
      </c>
      <c r="B12238" s="4" t="s">
        <v>5</v>
      </c>
      <c r="C12238" s="4" t="s">
        <v>11</v>
      </c>
      <c r="D12238" s="4" t="s">
        <v>13</v>
      </c>
      <c r="E12238" s="4" t="s">
        <v>13</v>
      </c>
      <c r="F12238" s="4" t="s">
        <v>13</v>
      </c>
      <c r="G12238" s="4" t="s">
        <v>13</v>
      </c>
    </row>
    <row r="12239" spans="1:21">
      <c r="A12239" t="n">
        <v>123205</v>
      </c>
      <c r="B12239" s="32" t="n">
        <v>46</v>
      </c>
      <c r="C12239" s="7" t="n">
        <v>7</v>
      </c>
      <c r="D12239" s="7" t="n">
        <v>7.76000022888184</v>
      </c>
      <c r="E12239" s="7" t="n">
        <v>-0.5</v>
      </c>
      <c r="F12239" s="7" t="n">
        <v>-11.6499996185303</v>
      </c>
      <c r="G12239" s="7" t="n">
        <v>156.600006103516</v>
      </c>
    </row>
    <row r="12240" spans="1:21">
      <c r="A12240" t="s">
        <v>4</v>
      </c>
      <c r="B12240" s="4" t="s">
        <v>5</v>
      </c>
      <c r="C12240" s="4" t="s">
        <v>11</v>
      </c>
      <c r="D12240" s="4" t="s">
        <v>7</v>
      </c>
      <c r="E12240" s="4" t="s">
        <v>8</v>
      </c>
      <c r="F12240" s="4" t="s">
        <v>13</v>
      </c>
      <c r="G12240" s="4" t="s">
        <v>13</v>
      </c>
      <c r="H12240" s="4" t="s">
        <v>13</v>
      </c>
    </row>
    <row r="12241" spans="1:8">
      <c r="A12241" t="n">
        <v>123224</v>
      </c>
      <c r="B12241" s="33" t="n">
        <v>48</v>
      </c>
      <c r="C12241" s="7" t="n">
        <v>7</v>
      </c>
      <c r="D12241" s="7" t="n">
        <v>0</v>
      </c>
      <c r="E12241" s="7" t="s">
        <v>63</v>
      </c>
      <c r="F12241" s="7" t="n">
        <v>0</v>
      </c>
      <c r="G12241" s="7" t="n">
        <v>1</v>
      </c>
      <c r="H12241" s="7" t="n">
        <v>0</v>
      </c>
    </row>
    <row r="12242" spans="1:8">
      <c r="A12242" t="s">
        <v>4</v>
      </c>
      <c r="B12242" s="4" t="s">
        <v>5</v>
      </c>
      <c r="C12242" s="4" t="s">
        <v>11</v>
      </c>
      <c r="D12242" s="4" t="s">
        <v>13</v>
      </c>
      <c r="E12242" s="4" t="s">
        <v>13</v>
      </c>
      <c r="F12242" s="4" t="s">
        <v>13</v>
      </c>
      <c r="G12242" s="4" t="s">
        <v>13</v>
      </c>
    </row>
    <row r="12243" spans="1:8">
      <c r="A12243" t="n">
        <v>123250</v>
      </c>
      <c r="B12243" s="32" t="n">
        <v>46</v>
      </c>
      <c r="C12243" s="7" t="n">
        <v>7032</v>
      </c>
      <c r="D12243" s="7" t="n">
        <v>9.77999973297119</v>
      </c>
      <c r="E12243" s="7" t="n">
        <v>0.209999993443489</v>
      </c>
      <c r="F12243" s="7" t="n">
        <v>-14.3599996566772</v>
      </c>
      <c r="G12243" s="7" t="n">
        <v>301.5</v>
      </c>
    </row>
    <row r="12244" spans="1:8">
      <c r="A12244" t="s">
        <v>4</v>
      </c>
      <c r="B12244" s="4" t="s">
        <v>5</v>
      </c>
      <c r="C12244" s="4" t="s">
        <v>11</v>
      </c>
      <c r="D12244" s="4" t="s">
        <v>13</v>
      </c>
      <c r="E12244" s="4" t="s">
        <v>13</v>
      </c>
      <c r="F12244" s="4" t="s">
        <v>13</v>
      </c>
      <c r="G12244" s="4" t="s">
        <v>13</v>
      </c>
    </row>
    <row r="12245" spans="1:8">
      <c r="A12245" t="n">
        <v>123269</v>
      </c>
      <c r="B12245" s="32" t="n">
        <v>46</v>
      </c>
      <c r="C12245" s="7" t="n">
        <v>0</v>
      </c>
      <c r="D12245" s="7" t="n">
        <v>-6.05000019073486</v>
      </c>
      <c r="E12245" s="7" t="n">
        <v>0.150000005960464</v>
      </c>
      <c r="F12245" s="7" t="n">
        <v>5.19000005722046</v>
      </c>
      <c r="G12245" s="7" t="n">
        <v>180.800003051758</v>
      </c>
    </row>
    <row r="12246" spans="1:8">
      <c r="A12246" t="s">
        <v>4</v>
      </c>
      <c r="B12246" s="4" t="s">
        <v>5</v>
      </c>
      <c r="C12246" s="4" t="s">
        <v>11</v>
      </c>
      <c r="D12246" s="4" t="s">
        <v>13</v>
      </c>
      <c r="E12246" s="4" t="s">
        <v>13</v>
      </c>
      <c r="F12246" s="4" t="s">
        <v>13</v>
      </c>
      <c r="G12246" s="4" t="s">
        <v>13</v>
      </c>
    </row>
    <row r="12247" spans="1:8">
      <c r="A12247" t="n">
        <v>123288</v>
      </c>
      <c r="B12247" s="32" t="n">
        <v>46</v>
      </c>
      <c r="C12247" s="7" t="n">
        <v>2</v>
      </c>
      <c r="D12247" s="7" t="n">
        <v>-6.05000019073486</v>
      </c>
      <c r="E12247" s="7" t="n">
        <v>0.150000005960464</v>
      </c>
      <c r="F12247" s="7" t="n">
        <v>5.19000005722046</v>
      </c>
      <c r="G12247" s="7" t="n">
        <v>180.800003051758</v>
      </c>
    </row>
    <row r="12248" spans="1:8">
      <c r="A12248" t="s">
        <v>4</v>
      </c>
      <c r="B12248" s="4" t="s">
        <v>5</v>
      </c>
      <c r="C12248" s="4" t="s">
        <v>11</v>
      </c>
      <c r="D12248" s="4" t="s">
        <v>13</v>
      </c>
      <c r="E12248" s="4" t="s">
        <v>13</v>
      </c>
      <c r="F12248" s="4" t="s">
        <v>13</v>
      </c>
      <c r="G12248" s="4" t="s">
        <v>13</v>
      </c>
    </row>
    <row r="12249" spans="1:8">
      <c r="A12249" t="n">
        <v>123307</v>
      </c>
      <c r="B12249" s="32" t="n">
        <v>46</v>
      </c>
      <c r="C12249" s="7" t="n">
        <v>4</v>
      </c>
      <c r="D12249" s="7" t="n">
        <v>-6.05000019073486</v>
      </c>
      <c r="E12249" s="7" t="n">
        <v>0.150000005960464</v>
      </c>
      <c r="F12249" s="7" t="n">
        <v>5.19000005722046</v>
      </c>
      <c r="G12249" s="7" t="n">
        <v>180.800003051758</v>
      </c>
    </row>
    <row r="12250" spans="1:8">
      <c r="A12250" t="s">
        <v>4</v>
      </c>
      <c r="B12250" s="4" t="s">
        <v>5</v>
      </c>
      <c r="C12250" s="4" t="s">
        <v>7</v>
      </c>
      <c r="D12250" s="4" t="s">
        <v>7</v>
      </c>
      <c r="E12250" s="4" t="s">
        <v>13</v>
      </c>
      <c r="F12250" s="4" t="s">
        <v>13</v>
      </c>
      <c r="G12250" s="4" t="s">
        <v>13</v>
      </c>
      <c r="H12250" s="4" t="s">
        <v>11</v>
      </c>
    </row>
    <row r="12251" spans="1:8">
      <c r="A12251" t="n">
        <v>123326</v>
      </c>
      <c r="B12251" s="35" t="n">
        <v>45</v>
      </c>
      <c r="C12251" s="7" t="n">
        <v>2</v>
      </c>
      <c r="D12251" s="7" t="n">
        <v>3</v>
      </c>
      <c r="E12251" s="7" t="n">
        <v>7.75</v>
      </c>
      <c r="F12251" s="7" t="n">
        <v>0.219999998807907</v>
      </c>
      <c r="G12251" s="7" t="n">
        <v>-12.1800003051758</v>
      </c>
      <c r="H12251" s="7" t="n">
        <v>0</v>
      </c>
    </row>
    <row r="12252" spans="1:8">
      <c r="A12252" t="s">
        <v>4</v>
      </c>
      <c r="B12252" s="4" t="s">
        <v>5</v>
      </c>
      <c r="C12252" s="4" t="s">
        <v>7</v>
      </c>
      <c r="D12252" s="4" t="s">
        <v>7</v>
      </c>
      <c r="E12252" s="4" t="s">
        <v>13</v>
      </c>
      <c r="F12252" s="4" t="s">
        <v>13</v>
      </c>
      <c r="G12252" s="4" t="s">
        <v>13</v>
      </c>
      <c r="H12252" s="4" t="s">
        <v>11</v>
      </c>
      <c r="I12252" s="4" t="s">
        <v>7</v>
      </c>
    </row>
    <row r="12253" spans="1:8">
      <c r="A12253" t="n">
        <v>123343</v>
      </c>
      <c r="B12253" s="35" t="n">
        <v>45</v>
      </c>
      <c r="C12253" s="7" t="n">
        <v>4</v>
      </c>
      <c r="D12253" s="7" t="n">
        <v>3</v>
      </c>
      <c r="E12253" s="7" t="n">
        <v>10.4200000762939</v>
      </c>
      <c r="F12253" s="7" t="n">
        <v>342.529998779297</v>
      </c>
      <c r="G12253" s="7" t="n">
        <v>0</v>
      </c>
      <c r="H12253" s="7" t="n">
        <v>0</v>
      </c>
      <c r="I12253" s="7" t="n">
        <v>0</v>
      </c>
    </row>
    <row r="12254" spans="1:8">
      <c r="A12254" t="s">
        <v>4</v>
      </c>
      <c r="B12254" s="4" t="s">
        <v>5</v>
      </c>
      <c r="C12254" s="4" t="s">
        <v>7</v>
      </c>
      <c r="D12254" s="4" t="s">
        <v>7</v>
      </c>
      <c r="E12254" s="4" t="s">
        <v>13</v>
      </c>
      <c r="F12254" s="4" t="s">
        <v>11</v>
      </c>
    </row>
    <row r="12255" spans="1:8">
      <c r="A12255" t="n">
        <v>123361</v>
      </c>
      <c r="B12255" s="35" t="n">
        <v>45</v>
      </c>
      <c r="C12255" s="7" t="n">
        <v>5</v>
      </c>
      <c r="D12255" s="7" t="n">
        <v>3</v>
      </c>
      <c r="E12255" s="7" t="n">
        <v>3</v>
      </c>
      <c r="F12255" s="7" t="n">
        <v>0</v>
      </c>
    </row>
    <row r="12256" spans="1:8">
      <c r="A12256" t="s">
        <v>4</v>
      </c>
      <c r="B12256" s="4" t="s">
        <v>5</v>
      </c>
      <c r="C12256" s="4" t="s">
        <v>7</v>
      </c>
      <c r="D12256" s="4" t="s">
        <v>7</v>
      </c>
      <c r="E12256" s="4" t="s">
        <v>13</v>
      </c>
      <c r="F12256" s="4" t="s">
        <v>11</v>
      </c>
    </row>
    <row r="12257" spans="1:9">
      <c r="A12257" t="n">
        <v>123370</v>
      </c>
      <c r="B12257" s="35" t="n">
        <v>45</v>
      </c>
      <c r="C12257" s="7" t="n">
        <v>11</v>
      </c>
      <c r="D12257" s="7" t="n">
        <v>3</v>
      </c>
      <c r="E12257" s="7" t="n">
        <v>35</v>
      </c>
      <c r="F12257" s="7" t="n">
        <v>0</v>
      </c>
    </row>
    <row r="12258" spans="1:9">
      <c r="A12258" t="s">
        <v>4</v>
      </c>
      <c r="B12258" s="4" t="s">
        <v>5</v>
      </c>
      <c r="C12258" s="4" t="s">
        <v>7</v>
      </c>
      <c r="D12258" s="4" t="s">
        <v>7</v>
      </c>
      <c r="E12258" s="4" t="s">
        <v>13</v>
      </c>
      <c r="F12258" s="4" t="s">
        <v>11</v>
      </c>
    </row>
    <row r="12259" spans="1:9">
      <c r="A12259" t="n">
        <v>123379</v>
      </c>
      <c r="B12259" s="35" t="n">
        <v>45</v>
      </c>
      <c r="C12259" s="7" t="n">
        <v>5</v>
      </c>
      <c r="D12259" s="7" t="n">
        <v>3</v>
      </c>
      <c r="E12259" s="7" t="n">
        <v>2.5</v>
      </c>
      <c r="F12259" s="7" t="n">
        <v>3000</v>
      </c>
    </row>
    <row r="12260" spans="1:9">
      <c r="A12260" t="s">
        <v>4</v>
      </c>
      <c r="B12260" s="4" t="s">
        <v>5</v>
      </c>
      <c r="C12260" s="4" t="s">
        <v>7</v>
      </c>
      <c r="D12260" s="4" t="s">
        <v>11</v>
      </c>
      <c r="E12260" s="4" t="s">
        <v>13</v>
      </c>
    </row>
    <row r="12261" spans="1:9">
      <c r="A12261" t="n">
        <v>123388</v>
      </c>
      <c r="B12261" s="17" t="n">
        <v>58</v>
      </c>
      <c r="C12261" s="7" t="n">
        <v>100</v>
      </c>
      <c r="D12261" s="7" t="n">
        <v>2000</v>
      </c>
      <c r="E12261" s="7" t="n">
        <v>1</v>
      </c>
    </row>
    <row r="12262" spans="1:9">
      <c r="A12262" t="s">
        <v>4</v>
      </c>
      <c r="B12262" s="4" t="s">
        <v>5</v>
      </c>
      <c r="C12262" s="4" t="s">
        <v>7</v>
      </c>
      <c r="D12262" s="4" t="s">
        <v>11</v>
      </c>
    </row>
    <row r="12263" spans="1:9">
      <c r="A12263" t="n">
        <v>123396</v>
      </c>
      <c r="B12263" s="17" t="n">
        <v>58</v>
      </c>
      <c r="C12263" s="7" t="n">
        <v>255</v>
      </c>
      <c r="D12263" s="7" t="n">
        <v>0</v>
      </c>
    </row>
    <row r="12264" spans="1:9">
      <c r="A12264" t="s">
        <v>4</v>
      </c>
      <c r="B12264" s="4" t="s">
        <v>5</v>
      </c>
      <c r="C12264" s="4" t="s">
        <v>7</v>
      </c>
      <c r="D12264" s="4" t="s">
        <v>11</v>
      </c>
    </row>
    <row r="12265" spans="1:9">
      <c r="A12265" t="n">
        <v>123400</v>
      </c>
      <c r="B12265" s="35" t="n">
        <v>45</v>
      </c>
      <c r="C12265" s="7" t="n">
        <v>7</v>
      </c>
      <c r="D12265" s="7" t="n">
        <v>255</v>
      </c>
    </row>
    <row r="12266" spans="1:9">
      <c r="A12266" t="s">
        <v>4</v>
      </c>
      <c r="B12266" s="4" t="s">
        <v>5</v>
      </c>
      <c r="C12266" s="4" t="s">
        <v>7</v>
      </c>
      <c r="D12266" s="4" t="s">
        <v>11</v>
      </c>
      <c r="E12266" s="4" t="s">
        <v>8</v>
      </c>
    </row>
    <row r="12267" spans="1:9">
      <c r="A12267" t="n">
        <v>123404</v>
      </c>
      <c r="B12267" s="38" t="n">
        <v>51</v>
      </c>
      <c r="C12267" s="7" t="n">
        <v>4</v>
      </c>
      <c r="D12267" s="7" t="n">
        <v>1</v>
      </c>
      <c r="E12267" s="7" t="s">
        <v>248</v>
      </c>
    </row>
    <row r="12268" spans="1:9">
      <c r="A12268" t="s">
        <v>4</v>
      </c>
      <c r="B12268" s="4" t="s">
        <v>5</v>
      </c>
      <c r="C12268" s="4" t="s">
        <v>11</v>
      </c>
    </row>
    <row r="12269" spans="1:9">
      <c r="A12269" t="n">
        <v>123418</v>
      </c>
      <c r="B12269" s="24" t="n">
        <v>16</v>
      </c>
      <c r="C12269" s="7" t="n">
        <v>0</v>
      </c>
    </row>
    <row r="12270" spans="1:9">
      <c r="A12270" t="s">
        <v>4</v>
      </c>
      <c r="B12270" s="4" t="s">
        <v>5</v>
      </c>
      <c r="C12270" s="4" t="s">
        <v>11</v>
      </c>
      <c r="D12270" s="4" t="s">
        <v>79</v>
      </c>
      <c r="E12270" s="4" t="s">
        <v>7</v>
      </c>
      <c r="F12270" s="4" t="s">
        <v>7</v>
      </c>
    </row>
    <row r="12271" spans="1:9">
      <c r="A12271" t="n">
        <v>123421</v>
      </c>
      <c r="B12271" s="39" t="n">
        <v>26</v>
      </c>
      <c r="C12271" s="7" t="n">
        <v>1</v>
      </c>
      <c r="D12271" s="7" t="s">
        <v>947</v>
      </c>
      <c r="E12271" s="7" t="n">
        <v>2</v>
      </c>
      <c r="F12271" s="7" t="n">
        <v>0</v>
      </c>
    </row>
    <row r="12272" spans="1:9">
      <c r="A12272" t="s">
        <v>4</v>
      </c>
      <c r="B12272" s="4" t="s">
        <v>5</v>
      </c>
    </row>
    <row r="12273" spans="1:6">
      <c r="A12273" t="n">
        <v>123465</v>
      </c>
      <c r="B12273" s="40" t="n">
        <v>28</v>
      </c>
    </row>
    <row r="12274" spans="1:6">
      <c r="A12274" t="s">
        <v>4</v>
      </c>
      <c r="B12274" s="4" t="s">
        <v>5</v>
      </c>
      <c r="C12274" s="4" t="s">
        <v>11</v>
      </c>
      <c r="D12274" s="4" t="s">
        <v>11</v>
      </c>
      <c r="E12274" s="4" t="s">
        <v>11</v>
      </c>
    </row>
    <row r="12275" spans="1:6">
      <c r="A12275" t="n">
        <v>123466</v>
      </c>
      <c r="B12275" s="48" t="n">
        <v>61</v>
      </c>
      <c r="C12275" s="7" t="n">
        <v>5</v>
      </c>
      <c r="D12275" s="7" t="n">
        <v>1</v>
      </c>
      <c r="E12275" s="7" t="n">
        <v>1000</v>
      </c>
    </row>
    <row r="12276" spans="1:6">
      <c r="A12276" t="s">
        <v>4</v>
      </c>
      <c r="B12276" s="4" t="s">
        <v>5</v>
      </c>
      <c r="C12276" s="4" t="s">
        <v>11</v>
      </c>
    </row>
    <row r="12277" spans="1:6">
      <c r="A12277" t="n">
        <v>123473</v>
      </c>
      <c r="B12277" s="24" t="n">
        <v>16</v>
      </c>
      <c r="C12277" s="7" t="n">
        <v>200</v>
      </c>
    </row>
    <row r="12278" spans="1:6">
      <c r="A12278" t="s">
        <v>4</v>
      </c>
      <c r="B12278" s="4" t="s">
        <v>5</v>
      </c>
      <c r="C12278" s="4" t="s">
        <v>11</v>
      </c>
      <c r="D12278" s="4" t="s">
        <v>11</v>
      </c>
      <c r="E12278" s="4" t="s">
        <v>11</v>
      </c>
    </row>
    <row r="12279" spans="1:6">
      <c r="A12279" t="n">
        <v>123476</v>
      </c>
      <c r="B12279" s="48" t="n">
        <v>61</v>
      </c>
      <c r="C12279" s="7" t="n">
        <v>1</v>
      </c>
      <c r="D12279" s="7" t="n">
        <v>5</v>
      </c>
      <c r="E12279" s="7" t="n">
        <v>600</v>
      </c>
    </row>
    <row r="12280" spans="1:6">
      <c r="A12280" t="s">
        <v>4</v>
      </c>
      <c r="B12280" s="4" t="s">
        <v>5</v>
      </c>
      <c r="C12280" s="4" t="s">
        <v>7</v>
      </c>
      <c r="D12280" s="4" t="s">
        <v>11</v>
      </c>
      <c r="E12280" s="4" t="s">
        <v>7</v>
      </c>
      <c r="F12280" s="4" t="s">
        <v>7</v>
      </c>
      <c r="G12280" s="4" t="s">
        <v>7</v>
      </c>
      <c r="H12280" s="4" t="s">
        <v>7</v>
      </c>
    </row>
    <row r="12281" spans="1:6">
      <c r="A12281" t="n">
        <v>123483</v>
      </c>
      <c r="B12281" s="38" t="n">
        <v>51</v>
      </c>
      <c r="C12281" s="7" t="n">
        <v>2</v>
      </c>
      <c r="D12281" s="7" t="n">
        <v>1</v>
      </c>
      <c r="E12281" s="7" t="n">
        <v>0</v>
      </c>
      <c r="F12281" s="7" t="n">
        <v>0</v>
      </c>
      <c r="G12281" s="7" t="n">
        <v>127</v>
      </c>
      <c r="H12281" s="7" t="n">
        <v>0</v>
      </c>
    </row>
    <row r="12282" spans="1:6">
      <c r="A12282" t="s">
        <v>4</v>
      </c>
      <c r="B12282" s="4" t="s">
        <v>5</v>
      </c>
      <c r="C12282" s="4" t="s">
        <v>7</v>
      </c>
      <c r="D12282" s="4" t="s">
        <v>11</v>
      </c>
      <c r="E12282" s="4" t="s">
        <v>8</v>
      </c>
    </row>
    <row r="12283" spans="1:6">
      <c r="A12283" t="n">
        <v>123491</v>
      </c>
      <c r="B12283" s="38" t="n">
        <v>51</v>
      </c>
      <c r="C12283" s="7" t="n">
        <v>4</v>
      </c>
      <c r="D12283" s="7" t="n">
        <v>5</v>
      </c>
      <c r="E12283" s="7" t="s">
        <v>787</v>
      </c>
    </row>
    <row r="12284" spans="1:6">
      <c r="A12284" t="s">
        <v>4</v>
      </c>
      <c r="B12284" s="4" t="s">
        <v>5</v>
      </c>
      <c r="C12284" s="4" t="s">
        <v>11</v>
      </c>
    </row>
    <row r="12285" spans="1:6">
      <c r="A12285" t="n">
        <v>123504</v>
      </c>
      <c r="B12285" s="24" t="n">
        <v>16</v>
      </c>
      <c r="C12285" s="7" t="n">
        <v>0</v>
      </c>
    </row>
    <row r="12286" spans="1:6">
      <c r="A12286" t="s">
        <v>4</v>
      </c>
      <c r="B12286" s="4" t="s">
        <v>5</v>
      </c>
      <c r="C12286" s="4" t="s">
        <v>11</v>
      </c>
      <c r="D12286" s="4" t="s">
        <v>79</v>
      </c>
      <c r="E12286" s="4" t="s">
        <v>7</v>
      </c>
      <c r="F12286" s="4" t="s">
        <v>7</v>
      </c>
    </row>
    <row r="12287" spans="1:6">
      <c r="A12287" t="n">
        <v>123507</v>
      </c>
      <c r="B12287" s="39" t="n">
        <v>26</v>
      </c>
      <c r="C12287" s="7" t="n">
        <v>5</v>
      </c>
      <c r="D12287" s="7" t="s">
        <v>948</v>
      </c>
      <c r="E12287" s="7" t="n">
        <v>2</v>
      </c>
      <c r="F12287" s="7" t="n">
        <v>0</v>
      </c>
    </row>
    <row r="12288" spans="1:6">
      <c r="A12288" t="s">
        <v>4</v>
      </c>
      <c r="B12288" s="4" t="s">
        <v>5</v>
      </c>
    </row>
    <row r="12289" spans="1:8">
      <c r="A12289" t="n">
        <v>123582</v>
      </c>
      <c r="B12289" s="40" t="n">
        <v>28</v>
      </c>
    </row>
    <row r="12290" spans="1:8">
      <c r="A12290" t="s">
        <v>4</v>
      </c>
      <c r="B12290" s="4" t="s">
        <v>5</v>
      </c>
      <c r="C12290" s="4" t="s">
        <v>11</v>
      </c>
      <c r="D12290" s="4" t="s">
        <v>7</v>
      </c>
    </row>
    <row r="12291" spans="1:8">
      <c r="A12291" t="n">
        <v>123583</v>
      </c>
      <c r="B12291" s="44" t="n">
        <v>89</v>
      </c>
      <c r="C12291" s="7" t="n">
        <v>65533</v>
      </c>
      <c r="D12291" s="7" t="n">
        <v>1</v>
      </c>
    </row>
    <row r="12292" spans="1:8">
      <c r="A12292" t="s">
        <v>4</v>
      </c>
      <c r="B12292" s="4" t="s">
        <v>5</v>
      </c>
      <c r="C12292" s="4" t="s">
        <v>7</v>
      </c>
      <c r="D12292" s="4" t="s">
        <v>11</v>
      </c>
      <c r="E12292" s="4" t="s">
        <v>13</v>
      </c>
    </row>
    <row r="12293" spans="1:8">
      <c r="A12293" t="n">
        <v>123587</v>
      </c>
      <c r="B12293" s="17" t="n">
        <v>58</v>
      </c>
      <c r="C12293" s="7" t="n">
        <v>101</v>
      </c>
      <c r="D12293" s="7" t="n">
        <v>500</v>
      </c>
      <c r="E12293" s="7" t="n">
        <v>1</v>
      </c>
    </row>
    <row r="12294" spans="1:8">
      <c r="A12294" t="s">
        <v>4</v>
      </c>
      <c r="B12294" s="4" t="s">
        <v>5</v>
      </c>
      <c r="C12294" s="4" t="s">
        <v>7</v>
      </c>
      <c r="D12294" s="4" t="s">
        <v>11</v>
      </c>
    </row>
    <row r="12295" spans="1:8">
      <c r="A12295" t="n">
        <v>123595</v>
      </c>
      <c r="B12295" s="17" t="n">
        <v>58</v>
      </c>
      <c r="C12295" s="7" t="n">
        <v>254</v>
      </c>
      <c r="D12295" s="7" t="n">
        <v>0</v>
      </c>
    </row>
    <row r="12296" spans="1:8">
      <c r="A12296" t="s">
        <v>4</v>
      </c>
      <c r="B12296" s="4" t="s">
        <v>5</v>
      </c>
      <c r="C12296" s="4" t="s">
        <v>7</v>
      </c>
      <c r="D12296" s="4" t="s">
        <v>7</v>
      </c>
      <c r="E12296" s="4" t="s">
        <v>13</v>
      </c>
      <c r="F12296" s="4" t="s">
        <v>13</v>
      </c>
      <c r="G12296" s="4" t="s">
        <v>13</v>
      </c>
      <c r="H12296" s="4" t="s">
        <v>11</v>
      </c>
    </row>
    <row r="12297" spans="1:8">
      <c r="A12297" t="n">
        <v>123599</v>
      </c>
      <c r="B12297" s="35" t="n">
        <v>45</v>
      </c>
      <c r="C12297" s="7" t="n">
        <v>2</v>
      </c>
      <c r="D12297" s="7" t="n">
        <v>3</v>
      </c>
      <c r="E12297" s="7" t="n">
        <v>8.06999969482422</v>
      </c>
      <c r="F12297" s="7" t="n">
        <v>0.270000010728836</v>
      </c>
      <c r="G12297" s="7" t="n">
        <v>-12.9700002670288</v>
      </c>
      <c r="H12297" s="7" t="n">
        <v>0</v>
      </c>
    </row>
    <row r="12298" spans="1:8">
      <c r="A12298" t="s">
        <v>4</v>
      </c>
      <c r="B12298" s="4" t="s">
        <v>5</v>
      </c>
      <c r="C12298" s="4" t="s">
        <v>7</v>
      </c>
      <c r="D12298" s="4" t="s">
        <v>7</v>
      </c>
      <c r="E12298" s="4" t="s">
        <v>13</v>
      </c>
      <c r="F12298" s="4" t="s">
        <v>13</v>
      </c>
      <c r="G12298" s="4" t="s">
        <v>13</v>
      </c>
      <c r="H12298" s="4" t="s">
        <v>11</v>
      </c>
      <c r="I12298" s="4" t="s">
        <v>7</v>
      </c>
    </row>
    <row r="12299" spans="1:8">
      <c r="A12299" t="n">
        <v>123616</v>
      </c>
      <c r="B12299" s="35" t="n">
        <v>45</v>
      </c>
      <c r="C12299" s="7" t="n">
        <v>4</v>
      </c>
      <c r="D12299" s="7" t="n">
        <v>3</v>
      </c>
      <c r="E12299" s="7" t="n">
        <v>7.17000007629395</v>
      </c>
      <c r="F12299" s="7" t="n">
        <v>222.570007324219</v>
      </c>
      <c r="G12299" s="7" t="n">
        <v>0</v>
      </c>
      <c r="H12299" s="7" t="n">
        <v>0</v>
      </c>
      <c r="I12299" s="7" t="n">
        <v>0</v>
      </c>
    </row>
    <row r="12300" spans="1:8">
      <c r="A12300" t="s">
        <v>4</v>
      </c>
      <c r="B12300" s="4" t="s">
        <v>5</v>
      </c>
      <c r="C12300" s="4" t="s">
        <v>7</v>
      </c>
      <c r="D12300" s="4" t="s">
        <v>7</v>
      </c>
      <c r="E12300" s="4" t="s">
        <v>13</v>
      </c>
      <c r="F12300" s="4" t="s">
        <v>11</v>
      </c>
    </row>
    <row r="12301" spans="1:8">
      <c r="A12301" t="n">
        <v>123634</v>
      </c>
      <c r="B12301" s="35" t="n">
        <v>45</v>
      </c>
      <c r="C12301" s="7" t="n">
        <v>5</v>
      </c>
      <c r="D12301" s="7" t="n">
        <v>3</v>
      </c>
      <c r="E12301" s="7" t="n">
        <v>2.5</v>
      </c>
      <c r="F12301" s="7" t="n">
        <v>0</v>
      </c>
    </row>
    <row r="12302" spans="1:8">
      <c r="A12302" t="s">
        <v>4</v>
      </c>
      <c r="B12302" s="4" t="s">
        <v>5</v>
      </c>
      <c r="C12302" s="4" t="s">
        <v>7</v>
      </c>
      <c r="D12302" s="4" t="s">
        <v>7</v>
      </c>
      <c r="E12302" s="4" t="s">
        <v>13</v>
      </c>
      <c r="F12302" s="4" t="s">
        <v>11</v>
      </c>
    </row>
    <row r="12303" spans="1:8">
      <c r="A12303" t="n">
        <v>123643</v>
      </c>
      <c r="B12303" s="35" t="n">
        <v>45</v>
      </c>
      <c r="C12303" s="7" t="n">
        <v>11</v>
      </c>
      <c r="D12303" s="7" t="n">
        <v>3</v>
      </c>
      <c r="E12303" s="7" t="n">
        <v>35</v>
      </c>
      <c r="F12303" s="7" t="n">
        <v>0</v>
      </c>
    </row>
    <row r="12304" spans="1:8">
      <c r="A12304" t="s">
        <v>4</v>
      </c>
      <c r="B12304" s="4" t="s">
        <v>5</v>
      </c>
      <c r="C12304" s="4" t="s">
        <v>7</v>
      </c>
      <c r="D12304" s="4" t="s">
        <v>7</v>
      </c>
      <c r="E12304" s="4" t="s">
        <v>13</v>
      </c>
      <c r="F12304" s="4" t="s">
        <v>11</v>
      </c>
    </row>
    <row r="12305" spans="1:9">
      <c r="A12305" t="n">
        <v>123652</v>
      </c>
      <c r="B12305" s="35" t="n">
        <v>45</v>
      </c>
      <c r="C12305" s="7" t="n">
        <v>5</v>
      </c>
      <c r="D12305" s="7" t="n">
        <v>3</v>
      </c>
      <c r="E12305" s="7" t="n">
        <v>2.20000004768372</v>
      </c>
      <c r="F12305" s="7" t="n">
        <v>3000</v>
      </c>
    </row>
    <row r="12306" spans="1:9">
      <c r="A12306" t="s">
        <v>4</v>
      </c>
      <c r="B12306" s="4" t="s">
        <v>5</v>
      </c>
      <c r="C12306" s="4" t="s">
        <v>7</v>
      </c>
      <c r="D12306" s="4" t="s">
        <v>11</v>
      </c>
      <c r="E12306" s="4" t="s">
        <v>8</v>
      </c>
      <c r="F12306" s="4" t="s">
        <v>8</v>
      </c>
      <c r="G12306" s="4" t="s">
        <v>8</v>
      </c>
      <c r="H12306" s="4" t="s">
        <v>8</v>
      </c>
    </row>
    <row r="12307" spans="1:9">
      <c r="A12307" t="n">
        <v>123661</v>
      </c>
      <c r="B12307" s="38" t="n">
        <v>51</v>
      </c>
      <c r="C12307" s="7" t="n">
        <v>3</v>
      </c>
      <c r="D12307" s="7" t="n">
        <v>9</v>
      </c>
      <c r="E12307" s="7" t="s">
        <v>949</v>
      </c>
      <c r="F12307" s="7" t="s">
        <v>950</v>
      </c>
      <c r="G12307" s="7" t="s">
        <v>86</v>
      </c>
      <c r="H12307" s="7" t="s">
        <v>87</v>
      </c>
    </row>
    <row r="12308" spans="1:9">
      <c r="A12308" t="s">
        <v>4</v>
      </c>
      <c r="B12308" s="4" t="s">
        <v>5</v>
      </c>
      <c r="C12308" s="4" t="s">
        <v>7</v>
      </c>
      <c r="D12308" s="4" t="s">
        <v>11</v>
      </c>
      <c r="E12308" s="4" t="s">
        <v>8</v>
      </c>
      <c r="F12308" s="4" t="s">
        <v>8</v>
      </c>
      <c r="G12308" s="4" t="s">
        <v>8</v>
      </c>
      <c r="H12308" s="4" t="s">
        <v>8</v>
      </c>
    </row>
    <row r="12309" spans="1:9">
      <c r="A12309" t="n">
        <v>123690</v>
      </c>
      <c r="B12309" s="38" t="n">
        <v>51</v>
      </c>
      <c r="C12309" s="7" t="n">
        <v>3</v>
      </c>
      <c r="D12309" s="7" t="n">
        <v>7</v>
      </c>
      <c r="E12309" s="7" t="s">
        <v>949</v>
      </c>
      <c r="F12309" s="7" t="s">
        <v>950</v>
      </c>
      <c r="G12309" s="7" t="s">
        <v>86</v>
      </c>
      <c r="H12309" s="7" t="s">
        <v>87</v>
      </c>
    </row>
    <row r="12310" spans="1:9">
      <c r="A12310" t="s">
        <v>4</v>
      </c>
      <c r="B12310" s="4" t="s">
        <v>5</v>
      </c>
      <c r="C12310" s="4" t="s">
        <v>7</v>
      </c>
      <c r="D12310" s="4" t="s">
        <v>11</v>
      </c>
    </row>
    <row r="12311" spans="1:9">
      <c r="A12311" t="n">
        <v>123719</v>
      </c>
      <c r="B12311" s="17" t="n">
        <v>58</v>
      </c>
      <c r="C12311" s="7" t="n">
        <v>255</v>
      </c>
      <c r="D12311" s="7" t="n">
        <v>0</v>
      </c>
    </row>
    <row r="12312" spans="1:9">
      <c r="A12312" t="s">
        <v>4</v>
      </c>
      <c r="B12312" s="4" t="s">
        <v>5</v>
      </c>
      <c r="C12312" s="4" t="s">
        <v>11</v>
      </c>
      <c r="D12312" s="4" t="s">
        <v>11</v>
      </c>
      <c r="E12312" s="4" t="s">
        <v>11</v>
      </c>
    </row>
    <row r="12313" spans="1:9">
      <c r="A12313" t="n">
        <v>123723</v>
      </c>
      <c r="B12313" s="48" t="n">
        <v>61</v>
      </c>
      <c r="C12313" s="7" t="n">
        <v>9</v>
      </c>
      <c r="D12313" s="7" t="n">
        <v>5</v>
      </c>
      <c r="E12313" s="7" t="n">
        <v>1000</v>
      </c>
    </row>
    <row r="12314" spans="1:9">
      <c r="A12314" t="s">
        <v>4</v>
      </c>
      <c r="B12314" s="4" t="s">
        <v>5</v>
      </c>
      <c r="C12314" s="4" t="s">
        <v>11</v>
      </c>
      <c r="D12314" s="4" t="s">
        <v>11</v>
      </c>
      <c r="E12314" s="4" t="s">
        <v>11</v>
      </c>
    </row>
    <row r="12315" spans="1:9">
      <c r="A12315" t="n">
        <v>123730</v>
      </c>
      <c r="B12315" s="48" t="n">
        <v>61</v>
      </c>
      <c r="C12315" s="7" t="n">
        <v>7</v>
      </c>
      <c r="D12315" s="7" t="n">
        <v>5</v>
      </c>
      <c r="E12315" s="7" t="n">
        <v>1000</v>
      </c>
    </row>
    <row r="12316" spans="1:9">
      <c r="A12316" t="s">
        <v>4</v>
      </c>
      <c r="B12316" s="4" t="s">
        <v>5</v>
      </c>
      <c r="C12316" s="4" t="s">
        <v>11</v>
      </c>
      <c r="D12316" s="4" t="s">
        <v>13</v>
      </c>
      <c r="E12316" s="4" t="s">
        <v>13</v>
      </c>
      <c r="F12316" s="4" t="s">
        <v>13</v>
      </c>
      <c r="G12316" s="4" t="s">
        <v>11</v>
      </c>
      <c r="H12316" s="4" t="s">
        <v>11</v>
      </c>
    </row>
    <row r="12317" spans="1:9">
      <c r="A12317" t="n">
        <v>123737</v>
      </c>
      <c r="B12317" s="45" t="n">
        <v>60</v>
      </c>
      <c r="C12317" s="7" t="n">
        <v>9</v>
      </c>
      <c r="D12317" s="7" t="n">
        <v>0</v>
      </c>
      <c r="E12317" s="7" t="n">
        <v>-10</v>
      </c>
      <c r="F12317" s="7" t="n">
        <v>0</v>
      </c>
      <c r="G12317" s="7" t="n">
        <v>1000</v>
      </c>
      <c r="H12317" s="7" t="n">
        <v>0</v>
      </c>
    </row>
    <row r="12318" spans="1:9">
      <c r="A12318" t="s">
        <v>4</v>
      </c>
      <c r="B12318" s="4" t="s">
        <v>5</v>
      </c>
      <c r="C12318" s="4" t="s">
        <v>11</v>
      </c>
      <c r="D12318" s="4" t="s">
        <v>13</v>
      </c>
      <c r="E12318" s="4" t="s">
        <v>13</v>
      </c>
      <c r="F12318" s="4" t="s">
        <v>13</v>
      </c>
      <c r="G12318" s="4" t="s">
        <v>11</v>
      </c>
      <c r="H12318" s="4" t="s">
        <v>11</v>
      </c>
    </row>
    <row r="12319" spans="1:9">
      <c r="A12319" t="n">
        <v>123756</v>
      </c>
      <c r="B12319" s="45" t="n">
        <v>60</v>
      </c>
      <c r="C12319" s="7" t="n">
        <v>7</v>
      </c>
      <c r="D12319" s="7" t="n">
        <v>0</v>
      </c>
      <c r="E12319" s="7" t="n">
        <v>-10</v>
      </c>
      <c r="F12319" s="7" t="n">
        <v>0</v>
      </c>
      <c r="G12319" s="7" t="n">
        <v>1000</v>
      </c>
      <c r="H12319" s="7" t="n">
        <v>0</v>
      </c>
    </row>
    <row r="12320" spans="1:9">
      <c r="A12320" t="s">
        <v>4</v>
      </c>
      <c r="B12320" s="4" t="s">
        <v>5</v>
      </c>
      <c r="C12320" s="4" t="s">
        <v>7</v>
      </c>
      <c r="D12320" s="4" t="s">
        <v>11</v>
      </c>
    </row>
    <row r="12321" spans="1:8">
      <c r="A12321" t="n">
        <v>123775</v>
      </c>
      <c r="B12321" s="35" t="n">
        <v>45</v>
      </c>
      <c r="C12321" s="7" t="n">
        <v>7</v>
      </c>
      <c r="D12321" s="7" t="n">
        <v>255</v>
      </c>
    </row>
    <row r="12322" spans="1:8">
      <c r="A12322" t="s">
        <v>4</v>
      </c>
      <c r="B12322" s="4" t="s">
        <v>5</v>
      </c>
      <c r="C12322" s="4" t="s">
        <v>7</v>
      </c>
      <c r="D12322" s="4" t="s">
        <v>11</v>
      </c>
      <c r="E12322" s="4" t="s">
        <v>8</v>
      </c>
    </row>
    <row r="12323" spans="1:8">
      <c r="A12323" t="n">
        <v>123779</v>
      </c>
      <c r="B12323" s="38" t="n">
        <v>51</v>
      </c>
      <c r="C12323" s="7" t="n">
        <v>4</v>
      </c>
      <c r="D12323" s="7" t="n">
        <v>9</v>
      </c>
      <c r="E12323" s="7" t="s">
        <v>296</v>
      </c>
    </row>
    <row r="12324" spans="1:8">
      <c r="A12324" t="s">
        <v>4</v>
      </c>
      <c r="B12324" s="4" t="s">
        <v>5</v>
      </c>
      <c r="C12324" s="4" t="s">
        <v>11</v>
      </c>
    </row>
    <row r="12325" spans="1:8">
      <c r="A12325" t="n">
        <v>123792</v>
      </c>
      <c r="B12325" s="24" t="n">
        <v>16</v>
      </c>
      <c r="C12325" s="7" t="n">
        <v>0</v>
      </c>
    </row>
    <row r="12326" spans="1:8">
      <c r="A12326" t="s">
        <v>4</v>
      </c>
      <c r="B12326" s="4" t="s">
        <v>5</v>
      </c>
      <c r="C12326" s="4" t="s">
        <v>11</v>
      </c>
      <c r="D12326" s="4" t="s">
        <v>79</v>
      </c>
      <c r="E12326" s="4" t="s">
        <v>7</v>
      </c>
      <c r="F12326" s="4" t="s">
        <v>7</v>
      </c>
    </row>
    <row r="12327" spans="1:8">
      <c r="A12327" t="n">
        <v>123795</v>
      </c>
      <c r="B12327" s="39" t="n">
        <v>26</v>
      </c>
      <c r="C12327" s="7" t="n">
        <v>9</v>
      </c>
      <c r="D12327" s="7" t="s">
        <v>951</v>
      </c>
      <c r="E12327" s="7" t="n">
        <v>2</v>
      </c>
      <c r="F12327" s="7" t="n">
        <v>0</v>
      </c>
    </row>
    <row r="12328" spans="1:8">
      <c r="A12328" t="s">
        <v>4</v>
      </c>
      <c r="B12328" s="4" t="s">
        <v>5</v>
      </c>
    </row>
    <row r="12329" spans="1:8">
      <c r="A12329" t="n">
        <v>123819</v>
      </c>
      <c r="B12329" s="40" t="n">
        <v>28</v>
      </c>
    </row>
    <row r="12330" spans="1:8">
      <c r="A12330" t="s">
        <v>4</v>
      </c>
      <c r="B12330" s="4" t="s">
        <v>5</v>
      </c>
      <c r="C12330" s="4" t="s">
        <v>7</v>
      </c>
      <c r="D12330" s="4" t="s">
        <v>11</v>
      </c>
      <c r="E12330" s="4" t="s">
        <v>8</v>
      </c>
    </row>
    <row r="12331" spans="1:8">
      <c r="A12331" t="n">
        <v>123820</v>
      </c>
      <c r="B12331" s="38" t="n">
        <v>51</v>
      </c>
      <c r="C12331" s="7" t="n">
        <v>4</v>
      </c>
      <c r="D12331" s="7" t="n">
        <v>7</v>
      </c>
      <c r="E12331" s="7" t="s">
        <v>296</v>
      </c>
    </row>
    <row r="12332" spans="1:8">
      <c r="A12332" t="s">
        <v>4</v>
      </c>
      <c r="B12332" s="4" t="s">
        <v>5</v>
      </c>
      <c r="C12332" s="4" t="s">
        <v>11</v>
      </c>
    </row>
    <row r="12333" spans="1:8">
      <c r="A12333" t="n">
        <v>123833</v>
      </c>
      <c r="B12333" s="24" t="n">
        <v>16</v>
      </c>
      <c r="C12333" s="7" t="n">
        <v>0</v>
      </c>
    </row>
    <row r="12334" spans="1:8">
      <c r="A12334" t="s">
        <v>4</v>
      </c>
      <c r="B12334" s="4" t="s">
        <v>5</v>
      </c>
      <c r="C12334" s="4" t="s">
        <v>11</v>
      </c>
      <c r="D12334" s="4" t="s">
        <v>79</v>
      </c>
      <c r="E12334" s="4" t="s">
        <v>7</v>
      </c>
      <c r="F12334" s="4" t="s">
        <v>7</v>
      </c>
    </row>
    <row r="12335" spans="1:8">
      <c r="A12335" t="n">
        <v>123836</v>
      </c>
      <c r="B12335" s="39" t="n">
        <v>26</v>
      </c>
      <c r="C12335" s="7" t="n">
        <v>7</v>
      </c>
      <c r="D12335" s="7" t="s">
        <v>952</v>
      </c>
      <c r="E12335" s="7" t="n">
        <v>2</v>
      </c>
      <c r="F12335" s="7" t="n">
        <v>0</v>
      </c>
    </row>
    <row r="12336" spans="1:8">
      <c r="A12336" t="s">
        <v>4</v>
      </c>
      <c r="B12336" s="4" t="s">
        <v>5</v>
      </c>
    </row>
    <row r="12337" spans="1:6">
      <c r="A12337" t="n">
        <v>123864</v>
      </c>
      <c r="B12337" s="40" t="n">
        <v>28</v>
      </c>
    </row>
    <row r="12338" spans="1:6">
      <c r="A12338" t="s">
        <v>4</v>
      </c>
      <c r="B12338" s="4" t="s">
        <v>5</v>
      </c>
      <c r="C12338" s="4" t="s">
        <v>11</v>
      </c>
      <c r="D12338" s="4" t="s">
        <v>11</v>
      </c>
      <c r="E12338" s="4" t="s">
        <v>11</v>
      </c>
    </row>
    <row r="12339" spans="1:6">
      <c r="A12339" t="n">
        <v>123865</v>
      </c>
      <c r="B12339" s="48" t="n">
        <v>61</v>
      </c>
      <c r="C12339" s="7" t="n">
        <v>5</v>
      </c>
      <c r="D12339" s="7" t="n">
        <v>7</v>
      </c>
      <c r="E12339" s="7" t="n">
        <v>500</v>
      </c>
    </row>
    <row r="12340" spans="1:6">
      <c r="A12340" t="s">
        <v>4</v>
      </c>
      <c r="B12340" s="4" t="s">
        <v>5</v>
      </c>
      <c r="C12340" s="4" t="s">
        <v>11</v>
      </c>
      <c r="D12340" s="4" t="s">
        <v>7</v>
      </c>
      <c r="E12340" s="4" t="s">
        <v>13</v>
      </c>
      <c r="F12340" s="4" t="s">
        <v>11</v>
      </c>
    </row>
    <row r="12341" spans="1:6">
      <c r="A12341" t="n">
        <v>123872</v>
      </c>
      <c r="B12341" s="41" t="n">
        <v>59</v>
      </c>
      <c r="C12341" s="7" t="n">
        <v>5</v>
      </c>
      <c r="D12341" s="7" t="n">
        <v>15</v>
      </c>
      <c r="E12341" s="7" t="n">
        <v>0.150000005960464</v>
      </c>
      <c r="F12341" s="7" t="n">
        <v>0</v>
      </c>
    </row>
    <row r="12342" spans="1:6">
      <c r="A12342" t="s">
        <v>4</v>
      </c>
      <c r="B12342" s="4" t="s">
        <v>5</v>
      </c>
      <c r="C12342" s="4" t="s">
        <v>7</v>
      </c>
      <c r="D12342" s="4" t="s">
        <v>11</v>
      </c>
      <c r="E12342" s="4" t="s">
        <v>8</v>
      </c>
    </row>
    <row r="12343" spans="1:6">
      <c r="A12343" t="n">
        <v>123882</v>
      </c>
      <c r="B12343" s="38" t="n">
        <v>51</v>
      </c>
      <c r="C12343" s="7" t="n">
        <v>4</v>
      </c>
      <c r="D12343" s="7" t="n">
        <v>5</v>
      </c>
      <c r="E12343" s="7" t="s">
        <v>953</v>
      </c>
    </row>
    <row r="12344" spans="1:6">
      <c r="A12344" t="s">
        <v>4</v>
      </c>
      <c r="B12344" s="4" t="s">
        <v>5</v>
      </c>
      <c r="C12344" s="4" t="s">
        <v>11</v>
      </c>
    </row>
    <row r="12345" spans="1:6">
      <c r="A12345" t="n">
        <v>123896</v>
      </c>
      <c r="B12345" s="24" t="n">
        <v>16</v>
      </c>
      <c r="C12345" s="7" t="n">
        <v>0</v>
      </c>
    </row>
    <row r="12346" spans="1:6">
      <c r="A12346" t="s">
        <v>4</v>
      </c>
      <c r="B12346" s="4" t="s">
        <v>5</v>
      </c>
      <c r="C12346" s="4" t="s">
        <v>11</v>
      </c>
      <c r="D12346" s="4" t="s">
        <v>79</v>
      </c>
      <c r="E12346" s="4" t="s">
        <v>7</v>
      </c>
      <c r="F12346" s="4" t="s">
        <v>7</v>
      </c>
    </row>
    <row r="12347" spans="1:6">
      <c r="A12347" t="n">
        <v>123899</v>
      </c>
      <c r="B12347" s="39" t="n">
        <v>26</v>
      </c>
      <c r="C12347" s="7" t="n">
        <v>5</v>
      </c>
      <c r="D12347" s="7" t="s">
        <v>954</v>
      </c>
      <c r="E12347" s="7" t="n">
        <v>2</v>
      </c>
      <c r="F12347" s="7" t="n">
        <v>0</v>
      </c>
    </row>
    <row r="12348" spans="1:6">
      <c r="A12348" t="s">
        <v>4</v>
      </c>
      <c r="B12348" s="4" t="s">
        <v>5</v>
      </c>
    </row>
    <row r="12349" spans="1:6">
      <c r="A12349" t="n">
        <v>123949</v>
      </c>
      <c r="B12349" s="40" t="n">
        <v>28</v>
      </c>
    </row>
    <row r="12350" spans="1:6">
      <c r="A12350" t="s">
        <v>4</v>
      </c>
      <c r="B12350" s="4" t="s">
        <v>5</v>
      </c>
      <c r="C12350" s="4" t="s">
        <v>11</v>
      </c>
      <c r="D12350" s="4" t="s">
        <v>7</v>
      </c>
      <c r="E12350" s="4" t="s">
        <v>13</v>
      </c>
      <c r="F12350" s="4" t="s">
        <v>11</v>
      </c>
    </row>
    <row r="12351" spans="1:6">
      <c r="A12351" t="n">
        <v>123950</v>
      </c>
      <c r="B12351" s="41" t="n">
        <v>59</v>
      </c>
      <c r="C12351" s="7" t="n">
        <v>5</v>
      </c>
      <c r="D12351" s="7" t="n">
        <v>255</v>
      </c>
      <c r="E12351" s="7" t="n">
        <v>0</v>
      </c>
      <c r="F12351" s="7" t="n">
        <v>0</v>
      </c>
    </row>
    <row r="12352" spans="1:6">
      <c r="A12352" t="s">
        <v>4</v>
      </c>
      <c r="B12352" s="4" t="s">
        <v>5</v>
      </c>
      <c r="C12352" s="4" t="s">
        <v>11</v>
      </c>
      <c r="D12352" s="4" t="s">
        <v>13</v>
      </c>
      <c r="E12352" s="4" t="s">
        <v>13</v>
      </c>
      <c r="F12352" s="4" t="s">
        <v>13</v>
      </c>
      <c r="G12352" s="4" t="s">
        <v>11</v>
      </c>
      <c r="H12352" s="4" t="s">
        <v>11</v>
      </c>
    </row>
    <row r="12353" spans="1:8">
      <c r="A12353" t="n">
        <v>123960</v>
      </c>
      <c r="B12353" s="45" t="n">
        <v>60</v>
      </c>
      <c r="C12353" s="7" t="n">
        <v>3</v>
      </c>
      <c r="D12353" s="7" t="n">
        <v>-45</v>
      </c>
      <c r="E12353" s="7" t="n">
        <v>-10</v>
      </c>
      <c r="F12353" s="7" t="n">
        <v>0</v>
      </c>
      <c r="G12353" s="7" t="n">
        <v>1200</v>
      </c>
      <c r="H12353" s="7" t="n">
        <v>0</v>
      </c>
    </row>
    <row r="12354" spans="1:8">
      <c r="A12354" t="s">
        <v>4</v>
      </c>
      <c r="B12354" s="4" t="s">
        <v>5</v>
      </c>
      <c r="C12354" s="4" t="s">
        <v>7</v>
      </c>
      <c r="D12354" s="4" t="s">
        <v>11</v>
      </c>
      <c r="E12354" s="4" t="s">
        <v>8</v>
      </c>
    </row>
    <row r="12355" spans="1:8">
      <c r="A12355" t="n">
        <v>123979</v>
      </c>
      <c r="B12355" s="38" t="n">
        <v>51</v>
      </c>
      <c r="C12355" s="7" t="n">
        <v>4</v>
      </c>
      <c r="D12355" s="7" t="n">
        <v>3</v>
      </c>
      <c r="E12355" s="7" t="s">
        <v>242</v>
      </c>
    </row>
    <row r="12356" spans="1:8">
      <c r="A12356" t="s">
        <v>4</v>
      </c>
      <c r="B12356" s="4" t="s">
        <v>5</v>
      </c>
      <c r="C12356" s="4" t="s">
        <v>11</v>
      </c>
    </row>
    <row r="12357" spans="1:8">
      <c r="A12357" t="n">
        <v>123992</v>
      </c>
      <c r="B12357" s="24" t="n">
        <v>16</v>
      </c>
      <c r="C12357" s="7" t="n">
        <v>0</v>
      </c>
    </row>
    <row r="12358" spans="1:8">
      <c r="A12358" t="s">
        <v>4</v>
      </c>
      <c r="B12358" s="4" t="s">
        <v>5</v>
      </c>
      <c r="C12358" s="4" t="s">
        <v>11</v>
      </c>
      <c r="D12358" s="4" t="s">
        <v>79</v>
      </c>
      <c r="E12358" s="4" t="s">
        <v>7</v>
      </c>
      <c r="F12358" s="4" t="s">
        <v>7</v>
      </c>
    </row>
    <row r="12359" spans="1:8">
      <c r="A12359" t="n">
        <v>123995</v>
      </c>
      <c r="B12359" s="39" t="n">
        <v>26</v>
      </c>
      <c r="C12359" s="7" t="n">
        <v>3</v>
      </c>
      <c r="D12359" s="7" t="s">
        <v>955</v>
      </c>
      <c r="E12359" s="7" t="n">
        <v>2</v>
      </c>
      <c r="F12359" s="7" t="n">
        <v>0</v>
      </c>
    </row>
    <row r="12360" spans="1:8">
      <c r="A12360" t="s">
        <v>4</v>
      </c>
      <c r="B12360" s="4" t="s">
        <v>5</v>
      </c>
    </row>
    <row r="12361" spans="1:8">
      <c r="A12361" t="n">
        <v>124075</v>
      </c>
      <c r="B12361" s="40" t="n">
        <v>28</v>
      </c>
    </row>
    <row r="12362" spans="1:8">
      <c r="A12362" t="s">
        <v>4</v>
      </c>
      <c r="B12362" s="4" t="s">
        <v>5</v>
      </c>
      <c r="C12362" s="4" t="s">
        <v>7</v>
      </c>
      <c r="D12362" s="4" t="s">
        <v>11</v>
      </c>
      <c r="E12362" s="4" t="s">
        <v>8</v>
      </c>
    </row>
    <row r="12363" spans="1:8">
      <c r="A12363" t="n">
        <v>124076</v>
      </c>
      <c r="B12363" s="38" t="n">
        <v>51</v>
      </c>
      <c r="C12363" s="7" t="n">
        <v>4</v>
      </c>
      <c r="D12363" s="7" t="n">
        <v>1</v>
      </c>
      <c r="E12363" s="7" t="s">
        <v>178</v>
      </c>
    </row>
    <row r="12364" spans="1:8">
      <c r="A12364" t="s">
        <v>4</v>
      </c>
      <c r="B12364" s="4" t="s">
        <v>5</v>
      </c>
      <c r="C12364" s="4" t="s">
        <v>11</v>
      </c>
    </row>
    <row r="12365" spans="1:8">
      <c r="A12365" t="n">
        <v>124090</v>
      </c>
      <c r="B12365" s="24" t="n">
        <v>16</v>
      </c>
      <c r="C12365" s="7" t="n">
        <v>0</v>
      </c>
    </row>
    <row r="12366" spans="1:8">
      <c r="A12366" t="s">
        <v>4</v>
      </c>
      <c r="B12366" s="4" t="s">
        <v>5</v>
      </c>
      <c r="C12366" s="4" t="s">
        <v>11</v>
      </c>
      <c r="D12366" s="4" t="s">
        <v>79</v>
      </c>
      <c r="E12366" s="4" t="s">
        <v>7</v>
      </c>
      <c r="F12366" s="4" t="s">
        <v>7</v>
      </c>
    </row>
    <row r="12367" spans="1:8">
      <c r="A12367" t="n">
        <v>124093</v>
      </c>
      <c r="B12367" s="39" t="n">
        <v>26</v>
      </c>
      <c r="C12367" s="7" t="n">
        <v>1</v>
      </c>
      <c r="D12367" s="7" t="s">
        <v>956</v>
      </c>
      <c r="E12367" s="7" t="n">
        <v>2</v>
      </c>
      <c r="F12367" s="7" t="n">
        <v>0</v>
      </c>
    </row>
    <row r="12368" spans="1:8">
      <c r="A12368" t="s">
        <v>4</v>
      </c>
      <c r="B12368" s="4" t="s">
        <v>5</v>
      </c>
    </row>
    <row r="12369" spans="1:8">
      <c r="A12369" t="n">
        <v>124176</v>
      </c>
      <c r="B12369" s="40" t="n">
        <v>28</v>
      </c>
    </row>
    <row r="12370" spans="1:8">
      <c r="A12370" t="s">
        <v>4</v>
      </c>
      <c r="B12370" s="4" t="s">
        <v>5</v>
      </c>
      <c r="C12370" s="4" t="s">
        <v>11</v>
      </c>
      <c r="D12370" s="4" t="s">
        <v>11</v>
      </c>
      <c r="E12370" s="4" t="s">
        <v>11</v>
      </c>
    </row>
    <row r="12371" spans="1:8">
      <c r="A12371" t="n">
        <v>124177</v>
      </c>
      <c r="B12371" s="48" t="n">
        <v>61</v>
      </c>
      <c r="C12371" s="7" t="n">
        <v>1</v>
      </c>
      <c r="D12371" s="7" t="n">
        <v>11</v>
      </c>
      <c r="E12371" s="7" t="n">
        <v>100</v>
      </c>
    </row>
    <row r="12372" spans="1:8">
      <c r="A12372" t="s">
        <v>4</v>
      </c>
      <c r="B12372" s="4" t="s">
        <v>5</v>
      </c>
      <c r="C12372" s="4" t="s">
        <v>7</v>
      </c>
      <c r="D12372" s="4" t="s">
        <v>11</v>
      </c>
      <c r="E12372" s="4" t="s">
        <v>8</v>
      </c>
    </row>
    <row r="12373" spans="1:8">
      <c r="A12373" t="n">
        <v>124184</v>
      </c>
      <c r="B12373" s="38" t="n">
        <v>51</v>
      </c>
      <c r="C12373" s="7" t="n">
        <v>4</v>
      </c>
      <c r="D12373" s="7" t="n">
        <v>1</v>
      </c>
      <c r="E12373" s="7" t="s">
        <v>254</v>
      </c>
    </row>
    <row r="12374" spans="1:8">
      <c r="A12374" t="s">
        <v>4</v>
      </c>
      <c r="B12374" s="4" t="s">
        <v>5</v>
      </c>
      <c r="C12374" s="4" t="s">
        <v>11</v>
      </c>
    </row>
    <row r="12375" spans="1:8">
      <c r="A12375" t="n">
        <v>124198</v>
      </c>
      <c r="B12375" s="24" t="n">
        <v>16</v>
      </c>
      <c r="C12375" s="7" t="n">
        <v>0</v>
      </c>
    </row>
    <row r="12376" spans="1:8">
      <c r="A12376" t="s">
        <v>4</v>
      </c>
      <c r="B12376" s="4" t="s">
        <v>5</v>
      </c>
      <c r="C12376" s="4" t="s">
        <v>11</v>
      </c>
      <c r="D12376" s="4" t="s">
        <v>79</v>
      </c>
      <c r="E12376" s="4" t="s">
        <v>7</v>
      </c>
      <c r="F12376" s="4" t="s">
        <v>7</v>
      </c>
    </row>
    <row r="12377" spans="1:8">
      <c r="A12377" t="n">
        <v>124201</v>
      </c>
      <c r="B12377" s="39" t="n">
        <v>26</v>
      </c>
      <c r="C12377" s="7" t="n">
        <v>1</v>
      </c>
      <c r="D12377" s="7" t="s">
        <v>957</v>
      </c>
      <c r="E12377" s="7" t="n">
        <v>2</v>
      </c>
      <c r="F12377" s="7" t="n">
        <v>0</v>
      </c>
    </row>
    <row r="12378" spans="1:8">
      <c r="A12378" t="s">
        <v>4</v>
      </c>
      <c r="B12378" s="4" t="s">
        <v>5</v>
      </c>
    </row>
    <row r="12379" spans="1:8">
      <c r="A12379" t="n">
        <v>124299</v>
      </c>
      <c r="B12379" s="40" t="n">
        <v>28</v>
      </c>
    </row>
    <row r="12380" spans="1:8">
      <c r="A12380" t="s">
        <v>4</v>
      </c>
      <c r="B12380" s="4" t="s">
        <v>5</v>
      </c>
      <c r="C12380" s="4" t="s">
        <v>7</v>
      </c>
      <c r="D12380" s="4" t="s">
        <v>11</v>
      </c>
      <c r="E12380" s="4" t="s">
        <v>13</v>
      </c>
    </row>
    <row r="12381" spans="1:8">
      <c r="A12381" t="n">
        <v>124300</v>
      </c>
      <c r="B12381" s="17" t="n">
        <v>58</v>
      </c>
      <c r="C12381" s="7" t="n">
        <v>101</v>
      </c>
      <c r="D12381" s="7" t="n">
        <v>500</v>
      </c>
      <c r="E12381" s="7" t="n">
        <v>1</v>
      </c>
    </row>
    <row r="12382" spans="1:8">
      <c r="A12382" t="s">
        <v>4</v>
      </c>
      <c r="B12382" s="4" t="s">
        <v>5</v>
      </c>
      <c r="C12382" s="4" t="s">
        <v>7</v>
      </c>
      <c r="D12382" s="4" t="s">
        <v>11</v>
      </c>
    </row>
    <row r="12383" spans="1:8">
      <c r="A12383" t="n">
        <v>124308</v>
      </c>
      <c r="B12383" s="17" t="n">
        <v>58</v>
      </c>
      <c r="C12383" s="7" t="n">
        <v>254</v>
      </c>
      <c r="D12383" s="7" t="n">
        <v>0</v>
      </c>
    </row>
    <row r="12384" spans="1:8">
      <c r="A12384" t="s">
        <v>4</v>
      </c>
      <c r="B12384" s="4" t="s">
        <v>5</v>
      </c>
      <c r="C12384" s="4" t="s">
        <v>7</v>
      </c>
      <c r="D12384" s="4" t="s">
        <v>7</v>
      </c>
      <c r="E12384" s="4" t="s">
        <v>13</v>
      </c>
      <c r="F12384" s="4" t="s">
        <v>13</v>
      </c>
      <c r="G12384" s="4" t="s">
        <v>13</v>
      </c>
      <c r="H12384" s="4" t="s">
        <v>11</v>
      </c>
    </row>
    <row r="12385" spans="1:8">
      <c r="A12385" t="n">
        <v>124312</v>
      </c>
      <c r="B12385" s="35" t="n">
        <v>45</v>
      </c>
      <c r="C12385" s="7" t="n">
        <v>2</v>
      </c>
      <c r="D12385" s="7" t="n">
        <v>3</v>
      </c>
      <c r="E12385" s="7" t="n">
        <v>7.75</v>
      </c>
      <c r="F12385" s="7" t="n">
        <v>0.219999998807907</v>
      </c>
      <c r="G12385" s="7" t="n">
        <v>-12.1800003051758</v>
      </c>
      <c r="H12385" s="7" t="n">
        <v>0</v>
      </c>
    </row>
    <row r="12386" spans="1:8">
      <c r="A12386" t="s">
        <v>4</v>
      </c>
      <c r="B12386" s="4" t="s">
        <v>5</v>
      </c>
      <c r="C12386" s="4" t="s">
        <v>7</v>
      </c>
      <c r="D12386" s="4" t="s">
        <v>7</v>
      </c>
      <c r="E12386" s="4" t="s">
        <v>13</v>
      </c>
      <c r="F12386" s="4" t="s">
        <v>13</v>
      </c>
      <c r="G12386" s="4" t="s">
        <v>13</v>
      </c>
      <c r="H12386" s="4" t="s">
        <v>11</v>
      </c>
      <c r="I12386" s="4" t="s">
        <v>7</v>
      </c>
    </row>
    <row r="12387" spans="1:8">
      <c r="A12387" t="n">
        <v>124329</v>
      </c>
      <c r="B12387" s="35" t="n">
        <v>45</v>
      </c>
      <c r="C12387" s="7" t="n">
        <v>4</v>
      </c>
      <c r="D12387" s="7" t="n">
        <v>3</v>
      </c>
      <c r="E12387" s="7" t="n">
        <v>10.4200000762939</v>
      </c>
      <c r="F12387" s="7" t="n">
        <v>342.529998779297</v>
      </c>
      <c r="G12387" s="7" t="n">
        <v>0</v>
      </c>
      <c r="H12387" s="7" t="n">
        <v>0</v>
      </c>
      <c r="I12387" s="7" t="n">
        <v>0</v>
      </c>
    </row>
    <row r="12388" spans="1:8">
      <c r="A12388" t="s">
        <v>4</v>
      </c>
      <c r="B12388" s="4" t="s">
        <v>5</v>
      </c>
      <c r="C12388" s="4" t="s">
        <v>7</v>
      </c>
      <c r="D12388" s="4" t="s">
        <v>7</v>
      </c>
      <c r="E12388" s="4" t="s">
        <v>13</v>
      </c>
      <c r="F12388" s="4" t="s">
        <v>11</v>
      </c>
    </row>
    <row r="12389" spans="1:8">
      <c r="A12389" t="n">
        <v>124347</v>
      </c>
      <c r="B12389" s="35" t="n">
        <v>45</v>
      </c>
      <c r="C12389" s="7" t="n">
        <v>5</v>
      </c>
      <c r="D12389" s="7" t="n">
        <v>3</v>
      </c>
      <c r="E12389" s="7" t="n">
        <v>3</v>
      </c>
      <c r="F12389" s="7" t="n">
        <v>0</v>
      </c>
    </row>
    <row r="12390" spans="1:8">
      <c r="A12390" t="s">
        <v>4</v>
      </c>
      <c r="B12390" s="4" t="s">
        <v>5</v>
      </c>
      <c r="C12390" s="4" t="s">
        <v>7</v>
      </c>
      <c r="D12390" s="4" t="s">
        <v>7</v>
      </c>
      <c r="E12390" s="4" t="s">
        <v>13</v>
      </c>
      <c r="F12390" s="4" t="s">
        <v>11</v>
      </c>
    </row>
    <row r="12391" spans="1:8">
      <c r="A12391" t="n">
        <v>124356</v>
      </c>
      <c r="B12391" s="35" t="n">
        <v>45</v>
      </c>
      <c r="C12391" s="7" t="n">
        <v>11</v>
      </c>
      <c r="D12391" s="7" t="n">
        <v>3</v>
      </c>
      <c r="E12391" s="7" t="n">
        <v>35</v>
      </c>
      <c r="F12391" s="7" t="n">
        <v>0</v>
      </c>
    </row>
    <row r="12392" spans="1:8">
      <c r="A12392" t="s">
        <v>4</v>
      </c>
      <c r="B12392" s="4" t="s">
        <v>5</v>
      </c>
      <c r="C12392" s="4" t="s">
        <v>11</v>
      </c>
      <c r="D12392" s="4" t="s">
        <v>13</v>
      </c>
      <c r="E12392" s="4" t="s">
        <v>13</v>
      </c>
      <c r="F12392" s="4" t="s">
        <v>13</v>
      </c>
      <c r="G12392" s="4" t="s">
        <v>11</v>
      </c>
      <c r="H12392" s="4" t="s">
        <v>11</v>
      </c>
    </row>
    <row r="12393" spans="1:8">
      <c r="A12393" t="n">
        <v>124365</v>
      </c>
      <c r="B12393" s="45" t="n">
        <v>60</v>
      </c>
      <c r="C12393" s="7" t="n">
        <v>3</v>
      </c>
      <c r="D12393" s="7" t="n">
        <v>0</v>
      </c>
      <c r="E12393" s="7" t="n">
        <v>0</v>
      </c>
      <c r="F12393" s="7" t="n">
        <v>0</v>
      </c>
      <c r="G12393" s="7" t="n">
        <v>0</v>
      </c>
      <c r="H12393" s="7" t="n">
        <v>1</v>
      </c>
    </row>
    <row r="12394" spans="1:8">
      <c r="A12394" t="s">
        <v>4</v>
      </c>
      <c r="B12394" s="4" t="s">
        <v>5</v>
      </c>
      <c r="C12394" s="4" t="s">
        <v>11</v>
      </c>
      <c r="D12394" s="4" t="s">
        <v>13</v>
      </c>
      <c r="E12394" s="4" t="s">
        <v>13</v>
      </c>
      <c r="F12394" s="4" t="s">
        <v>13</v>
      </c>
      <c r="G12394" s="4" t="s">
        <v>11</v>
      </c>
      <c r="H12394" s="4" t="s">
        <v>11</v>
      </c>
    </row>
    <row r="12395" spans="1:8">
      <c r="A12395" t="n">
        <v>124384</v>
      </c>
      <c r="B12395" s="45" t="n">
        <v>60</v>
      </c>
      <c r="C12395" s="7" t="n">
        <v>3</v>
      </c>
      <c r="D12395" s="7" t="n">
        <v>0</v>
      </c>
      <c r="E12395" s="7" t="n">
        <v>0</v>
      </c>
      <c r="F12395" s="7" t="n">
        <v>0</v>
      </c>
      <c r="G12395" s="7" t="n">
        <v>0</v>
      </c>
      <c r="H12395" s="7" t="n">
        <v>0</v>
      </c>
    </row>
    <row r="12396" spans="1:8">
      <c r="A12396" t="s">
        <v>4</v>
      </c>
      <c r="B12396" s="4" t="s">
        <v>5</v>
      </c>
      <c r="C12396" s="4" t="s">
        <v>11</v>
      </c>
      <c r="D12396" s="4" t="s">
        <v>11</v>
      </c>
      <c r="E12396" s="4" t="s">
        <v>11</v>
      </c>
    </row>
    <row r="12397" spans="1:8">
      <c r="A12397" t="n">
        <v>124403</v>
      </c>
      <c r="B12397" s="48" t="n">
        <v>61</v>
      </c>
      <c r="C12397" s="7" t="n">
        <v>3</v>
      </c>
      <c r="D12397" s="7" t="n">
        <v>65533</v>
      </c>
      <c r="E12397" s="7" t="n">
        <v>0</v>
      </c>
    </row>
    <row r="12398" spans="1:8">
      <c r="A12398" t="s">
        <v>4</v>
      </c>
      <c r="B12398" s="4" t="s">
        <v>5</v>
      </c>
      <c r="C12398" s="4" t="s">
        <v>11</v>
      </c>
      <c r="D12398" s="4" t="s">
        <v>13</v>
      </c>
      <c r="E12398" s="4" t="s">
        <v>13</v>
      </c>
      <c r="F12398" s="4" t="s">
        <v>13</v>
      </c>
      <c r="G12398" s="4" t="s">
        <v>11</v>
      </c>
      <c r="H12398" s="4" t="s">
        <v>11</v>
      </c>
    </row>
    <row r="12399" spans="1:8">
      <c r="A12399" t="n">
        <v>124410</v>
      </c>
      <c r="B12399" s="45" t="n">
        <v>60</v>
      </c>
      <c r="C12399" s="7" t="n">
        <v>7</v>
      </c>
      <c r="D12399" s="7" t="n">
        <v>0</v>
      </c>
      <c r="E12399" s="7" t="n">
        <v>0</v>
      </c>
      <c r="F12399" s="7" t="n">
        <v>0</v>
      </c>
      <c r="G12399" s="7" t="n">
        <v>0</v>
      </c>
      <c r="H12399" s="7" t="n">
        <v>1</v>
      </c>
    </row>
    <row r="12400" spans="1:8">
      <c r="A12400" t="s">
        <v>4</v>
      </c>
      <c r="B12400" s="4" t="s">
        <v>5</v>
      </c>
      <c r="C12400" s="4" t="s">
        <v>11</v>
      </c>
      <c r="D12400" s="4" t="s">
        <v>13</v>
      </c>
      <c r="E12400" s="4" t="s">
        <v>13</v>
      </c>
      <c r="F12400" s="4" t="s">
        <v>13</v>
      </c>
      <c r="G12400" s="4" t="s">
        <v>11</v>
      </c>
      <c r="H12400" s="4" t="s">
        <v>11</v>
      </c>
    </row>
    <row r="12401" spans="1:9">
      <c r="A12401" t="n">
        <v>124429</v>
      </c>
      <c r="B12401" s="45" t="n">
        <v>60</v>
      </c>
      <c r="C12401" s="7" t="n">
        <v>7</v>
      </c>
      <c r="D12401" s="7" t="n">
        <v>0</v>
      </c>
      <c r="E12401" s="7" t="n">
        <v>0</v>
      </c>
      <c r="F12401" s="7" t="n">
        <v>0</v>
      </c>
      <c r="G12401" s="7" t="n">
        <v>0</v>
      </c>
      <c r="H12401" s="7" t="n">
        <v>0</v>
      </c>
    </row>
    <row r="12402" spans="1:9">
      <c r="A12402" t="s">
        <v>4</v>
      </c>
      <c r="B12402" s="4" t="s">
        <v>5</v>
      </c>
      <c r="C12402" s="4" t="s">
        <v>11</v>
      </c>
      <c r="D12402" s="4" t="s">
        <v>11</v>
      </c>
      <c r="E12402" s="4" t="s">
        <v>11</v>
      </c>
    </row>
    <row r="12403" spans="1:9">
      <c r="A12403" t="n">
        <v>124448</v>
      </c>
      <c r="B12403" s="48" t="n">
        <v>61</v>
      </c>
      <c r="C12403" s="7" t="n">
        <v>7</v>
      </c>
      <c r="D12403" s="7" t="n">
        <v>65533</v>
      </c>
      <c r="E12403" s="7" t="n">
        <v>0</v>
      </c>
    </row>
    <row r="12404" spans="1:9">
      <c r="A12404" t="s">
        <v>4</v>
      </c>
      <c r="B12404" s="4" t="s">
        <v>5</v>
      </c>
      <c r="C12404" s="4" t="s">
        <v>11</v>
      </c>
      <c r="D12404" s="4" t="s">
        <v>13</v>
      </c>
      <c r="E12404" s="4" t="s">
        <v>13</v>
      </c>
      <c r="F12404" s="4" t="s">
        <v>13</v>
      </c>
      <c r="G12404" s="4" t="s">
        <v>11</v>
      </c>
      <c r="H12404" s="4" t="s">
        <v>11</v>
      </c>
    </row>
    <row r="12405" spans="1:9">
      <c r="A12405" t="n">
        <v>124455</v>
      </c>
      <c r="B12405" s="45" t="n">
        <v>60</v>
      </c>
      <c r="C12405" s="7" t="n">
        <v>9</v>
      </c>
      <c r="D12405" s="7" t="n">
        <v>0</v>
      </c>
      <c r="E12405" s="7" t="n">
        <v>0</v>
      </c>
      <c r="F12405" s="7" t="n">
        <v>0</v>
      </c>
      <c r="G12405" s="7" t="n">
        <v>0</v>
      </c>
      <c r="H12405" s="7" t="n">
        <v>1</v>
      </c>
    </row>
    <row r="12406" spans="1:9">
      <c r="A12406" t="s">
        <v>4</v>
      </c>
      <c r="B12406" s="4" t="s">
        <v>5</v>
      </c>
      <c r="C12406" s="4" t="s">
        <v>11</v>
      </c>
      <c r="D12406" s="4" t="s">
        <v>13</v>
      </c>
      <c r="E12406" s="4" t="s">
        <v>13</v>
      </c>
      <c r="F12406" s="4" t="s">
        <v>13</v>
      </c>
      <c r="G12406" s="4" t="s">
        <v>11</v>
      </c>
      <c r="H12406" s="4" t="s">
        <v>11</v>
      </c>
    </row>
    <row r="12407" spans="1:9">
      <c r="A12407" t="n">
        <v>124474</v>
      </c>
      <c r="B12407" s="45" t="n">
        <v>60</v>
      </c>
      <c r="C12407" s="7" t="n">
        <v>9</v>
      </c>
      <c r="D12407" s="7" t="n">
        <v>0</v>
      </c>
      <c r="E12407" s="7" t="n">
        <v>0</v>
      </c>
      <c r="F12407" s="7" t="n">
        <v>0</v>
      </c>
      <c r="G12407" s="7" t="n">
        <v>0</v>
      </c>
      <c r="H12407" s="7" t="n">
        <v>0</v>
      </c>
    </row>
    <row r="12408" spans="1:9">
      <c r="A12408" t="s">
        <v>4</v>
      </c>
      <c r="B12408" s="4" t="s">
        <v>5</v>
      </c>
      <c r="C12408" s="4" t="s">
        <v>11</v>
      </c>
      <c r="D12408" s="4" t="s">
        <v>11</v>
      </c>
      <c r="E12408" s="4" t="s">
        <v>11</v>
      </c>
    </row>
    <row r="12409" spans="1:9">
      <c r="A12409" t="n">
        <v>124493</v>
      </c>
      <c r="B12409" s="48" t="n">
        <v>61</v>
      </c>
      <c r="C12409" s="7" t="n">
        <v>9</v>
      </c>
      <c r="D12409" s="7" t="n">
        <v>65533</v>
      </c>
      <c r="E12409" s="7" t="n">
        <v>0</v>
      </c>
    </row>
    <row r="12410" spans="1:9">
      <c r="A12410" t="s">
        <v>4</v>
      </c>
      <c r="B12410" s="4" t="s">
        <v>5</v>
      </c>
      <c r="C12410" s="4" t="s">
        <v>11</v>
      </c>
      <c r="D12410" s="4" t="s">
        <v>11</v>
      </c>
      <c r="E12410" s="4" t="s">
        <v>11</v>
      </c>
    </row>
    <row r="12411" spans="1:9">
      <c r="A12411" t="n">
        <v>124500</v>
      </c>
      <c r="B12411" s="48" t="n">
        <v>61</v>
      </c>
      <c r="C12411" s="7" t="n">
        <v>5</v>
      </c>
      <c r="D12411" s="7" t="n">
        <v>11</v>
      </c>
      <c r="E12411" s="7" t="n">
        <v>1000</v>
      </c>
    </row>
    <row r="12412" spans="1:9">
      <c r="A12412" t="s">
        <v>4</v>
      </c>
      <c r="B12412" s="4" t="s">
        <v>5</v>
      </c>
      <c r="C12412" s="4" t="s">
        <v>11</v>
      </c>
      <c r="D12412" s="4" t="s">
        <v>11</v>
      </c>
      <c r="E12412" s="4" t="s">
        <v>11</v>
      </c>
    </row>
    <row r="12413" spans="1:9">
      <c r="A12413" t="n">
        <v>124507</v>
      </c>
      <c r="B12413" s="48" t="n">
        <v>61</v>
      </c>
      <c r="C12413" s="7" t="n">
        <v>7</v>
      </c>
      <c r="D12413" s="7" t="n">
        <v>11</v>
      </c>
      <c r="E12413" s="7" t="n">
        <v>1000</v>
      </c>
    </row>
    <row r="12414" spans="1:9">
      <c r="A12414" t="s">
        <v>4</v>
      </c>
      <c r="B12414" s="4" t="s">
        <v>5</v>
      </c>
      <c r="C12414" s="4" t="s">
        <v>11</v>
      </c>
      <c r="D12414" s="4" t="s">
        <v>11</v>
      </c>
      <c r="E12414" s="4" t="s">
        <v>11</v>
      </c>
    </row>
    <row r="12415" spans="1:9">
      <c r="A12415" t="n">
        <v>124514</v>
      </c>
      <c r="B12415" s="48" t="n">
        <v>61</v>
      </c>
      <c r="C12415" s="7" t="n">
        <v>9</v>
      </c>
      <c r="D12415" s="7" t="n">
        <v>11</v>
      </c>
      <c r="E12415" s="7" t="n">
        <v>1000</v>
      </c>
    </row>
    <row r="12416" spans="1:9">
      <c r="A12416" t="s">
        <v>4</v>
      </c>
      <c r="B12416" s="4" t="s">
        <v>5</v>
      </c>
      <c r="C12416" s="4" t="s">
        <v>11</v>
      </c>
      <c r="D12416" s="4" t="s">
        <v>11</v>
      </c>
      <c r="E12416" s="4" t="s">
        <v>11</v>
      </c>
    </row>
    <row r="12417" spans="1:8">
      <c r="A12417" t="n">
        <v>124521</v>
      </c>
      <c r="B12417" s="48" t="n">
        <v>61</v>
      </c>
      <c r="C12417" s="7" t="n">
        <v>3</v>
      </c>
      <c r="D12417" s="7" t="n">
        <v>11</v>
      </c>
      <c r="E12417" s="7" t="n">
        <v>1000</v>
      </c>
    </row>
    <row r="12418" spans="1:8">
      <c r="A12418" t="s">
        <v>4</v>
      </c>
      <c r="B12418" s="4" t="s">
        <v>5</v>
      </c>
      <c r="C12418" s="4" t="s">
        <v>7</v>
      </c>
      <c r="D12418" s="4" t="s">
        <v>11</v>
      </c>
    </row>
    <row r="12419" spans="1:8">
      <c r="A12419" t="n">
        <v>124528</v>
      </c>
      <c r="B12419" s="17" t="n">
        <v>58</v>
      </c>
      <c r="C12419" s="7" t="n">
        <v>255</v>
      </c>
      <c r="D12419" s="7" t="n">
        <v>0</v>
      </c>
    </row>
    <row r="12420" spans="1:8">
      <c r="A12420" t="s">
        <v>4</v>
      </c>
      <c r="B12420" s="4" t="s">
        <v>5</v>
      </c>
      <c r="C12420" s="4" t="s">
        <v>11</v>
      </c>
    </row>
    <row r="12421" spans="1:8">
      <c r="A12421" t="n">
        <v>124532</v>
      </c>
      <c r="B12421" s="24" t="n">
        <v>16</v>
      </c>
      <c r="C12421" s="7" t="n">
        <v>1000</v>
      </c>
    </row>
    <row r="12422" spans="1:8">
      <c r="A12422" t="s">
        <v>4</v>
      </c>
      <c r="B12422" s="4" t="s">
        <v>5</v>
      </c>
      <c r="C12422" s="4" t="s">
        <v>11</v>
      </c>
      <c r="D12422" s="4" t="s">
        <v>11</v>
      </c>
      <c r="E12422" s="4" t="s">
        <v>11</v>
      </c>
    </row>
    <row r="12423" spans="1:8">
      <c r="A12423" t="n">
        <v>124535</v>
      </c>
      <c r="B12423" s="48" t="n">
        <v>61</v>
      </c>
      <c r="C12423" s="7" t="n">
        <v>11</v>
      </c>
      <c r="D12423" s="7" t="n">
        <v>1</v>
      </c>
      <c r="E12423" s="7" t="n">
        <v>1000</v>
      </c>
    </row>
    <row r="12424" spans="1:8">
      <c r="A12424" t="s">
        <v>4</v>
      </c>
      <c r="B12424" s="4" t="s">
        <v>5</v>
      </c>
      <c r="C12424" s="4" t="s">
        <v>7</v>
      </c>
      <c r="D12424" s="4" t="s">
        <v>11</v>
      </c>
      <c r="E12424" s="4" t="s">
        <v>8</v>
      </c>
    </row>
    <row r="12425" spans="1:8">
      <c r="A12425" t="n">
        <v>124542</v>
      </c>
      <c r="B12425" s="38" t="n">
        <v>51</v>
      </c>
      <c r="C12425" s="7" t="n">
        <v>4</v>
      </c>
      <c r="D12425" s="7" t="n">
        <v>11</v>
      </c>
      <c r="E12425" s="7" t="s">
        <v>455</v>
      </c>
    </row>
    <row r="12426" spans="1:8">
      <c r="A12426" t="s">
        <v>4</v>
      </c>
      <c r="B12426" s="4" t="s">
        <v>5</v>
      </c>
      <c r="C12426" s="4" t="s">
        <v>11</v>
      </c>
    </row>
    <row r="12427" spans="1:8">
      <c r="A12427" t="n">
        <v>124556</v>
      </c>
      <c r="B12427" s="24" t="n">
        <v>16</v>
      </c>
      <c r="C12427" s="7" t="n">
        <v>0</v>
      </c>
    </row>
    <row r="12428" spans="1:8">
      <c r="A12428" t="s">
        <v>4</v>
      </c>
      <c r="B12428" s="4" t="s">
        <v>5</v>
      </c>
      <c r="C12428" s="4" t="s">
        <v>11</v>
      </c>
      <c r="D12428" s="4" t="s">
        <v>79</v>
      </c>
      <c r="E12428" s="4" t="s">
        <v>7</v>
      </c>
      <c r="F12428" s="4" t="s">
        <v>7</v>
      </c>
    </row>
    <row r="12429" spans="1:8">
      <c r="A12429" t="n">
        <v>124559</v>
      </c>
      <c r="B12429" s="39" t="n">
        <v>26</v>
      </c>
      <c r="C12429" s="7" t="n">
        <v>11</v>
      </c>
      <c r="D12429" s="7" t="s">
        <v>958</v>
      </c>
      <c r="E12429" s="7" t="n">
        <v>2</v>
      </c>
      <c r="F12429" s="7" t="n">
        <v>0</v>
      </c>
    </row>
    <row r="12430" spans="1:8">
      <c r="A12430" t="s">
        <v>4</v>
      </c>
      <c r="B12430" s="4" t="s">
        <v>5</v>
      </c>
    </row>
    <row r="12431" spans="1:8">
      <c r="A12431" t="n">
        <v>124682</v>
      </c>
      <c r="B12431" s="40" t="n">
        <v>28</v>
      </c>
    </row>
    <row r="12432" spans="1:8">
      <c r="A12432" t="s">
        <v>4</v>
      </c>
      <c r="B12432" s="4" t="s">
        <v>5</v>
      </c>
      <c r="C12432" s="4" t="s">
        <v>11</v>
      </c>
      <c r="D12432" s="4" t="s">
        <v>7</v>
      </c>
      <c r="E12432" s="4" t="s">
        <v>13</v>
      </c>
      <c r="F12432" s="4" t="s">
        <v>11</v>
      </c>
    </row>
    <row r="12433" spans="1:6">
      <c r="A12433" t="n">
        <v>124683</v>
      </c>
      <c r="B12433" s="41" t="n">
        <v>59</v>
      </c>
      <c r="C12433" s="7" t="n">
        <v>1</v>
      </c>
      <c r="D12433" s="7" t="n">
        <v>15</v>
      </c>
      <c r="E12433" s="7" t="n">
        <v>0.150000005960464</v>
      </c>
      <c r="F12433" s="7" t="n">
        <v>0</v>
      </c>
    </row>
    <row r="12434" spans="1:6">
      <c r="A12434" t="s">
        <v>4</v>
      </c>
      <c r="B12434" s="4" t="s">
        <v>5</v>
      </c>
      <c r="C12434" s="4" t="s">
        <v>7</v>
      </c>
      <c r="D12434" s="4" t="s">
        <v>11</v>
      </c>
      <c r="E12434" s="4" t="s">
        <v>8</v>
      </c>
    </row>
    <row r="12435" spans="1:6">
      <c r="A12435" t="n">
        <v>124693</v>
      </c>
      <c r="B12435" s="38" t="n">
        <v>51</v>
      </c>
      <c r="C12435" s="7" t="n">
        <v>4</v>
      </c>
      <c r="D12435" s="7" t="n">
        <v>1</v>
      </c>
      <c r="E12435" s="7" t="s">
        <v>188</v>
      </c>
    </row>
    <row r="12436" spans="1:6">
      <c r="A12436" t="s">
        <v>4</v>
      </c>
      <c r="B12436" s="4" t="s">
        <v>5</v>
      </c>
      <c r="C12436" s="4" t="s">
        <v>11</v>
      </c>
    </row>
    <row r="12437" spans="1:6">
      <c r="A12437" t="n">
        <v>124712</v>
      </c>
      <c r="B12437" s="24" t="n">
        <v>16</v>
      </c>
      <c r="C12437" s="7" t="n">
        <v>0</v>
      </c>
    </row>
    <row r="12438" spans="1:6">
      <c r="A12438" t="s">
        <v>4</v>
      </c>
      <c r="B12438" s="4" t="s">
        <v>5</v>
      </c>
      <c r="C12438" s="4" t="s">
        <v>11</v>
      </c>
      <c r="D12438" s="4" t="s">
        <v>79</v>
      </c>
      <c r="E12438" s="4" t="s">
        <v>7</v>
      </c>
      <c r="F12438" s="4" t="s">
        <v>7</v>
      </c>
    </row>
    <row r="12439" spans="1:6">
      <c r="A12439" t="n">
        <v>124715</v>
      </c>
      <c r="B12439" s="39" t="n">
        <v>26</v>
      </c>
      <c r="C12439" s="7" t="n">
        <v>1</v>
      </c>
      <c r="D12439" s="7" t="s">
        <v>959</v>
      </c>
      <c r="E12439" s="7" t="n">
        <v>2</v>
      </c>
      <c r="F12439" s="7" t="n">
        <v>0</v>
      </c>
    </row>
    <row r="12440" spans="1:6">
      <c r="A12440" t="s">
        <v>4</v>
      </c>
      <c r="B12440" s="4" t="s">
        <v>5</v>
      </c>
    </row>
    <row r="12441" spans="1:6">
      <c r="A12441" t="n">
        <v>124756</v>
      </c>
      <c r="B12441" s="40" t="n">
        <v>28</v>
      </c>
    </row>
    <row r="12442" spans="1:6">
      <c r="A12442" t="s">
        <v>4</v>
      </c>
      <c r="B12442" s="4" t="s">
        <v>5</v>
      </c>
      <c r="C12442" s="4" t="s">
        <v>11</v>
      </c>
      <c r="D12442" s="4" t="s">
        <v>7</v>
      </c>
      <c r="E12442" s="4" t="s">
        <v>13</v>
      </c>
      <c r="F12442" s="4" t="s">
        <v>11</v>
      </c>
    </row>
    <row r="12443" spans="1:6">
      <c r="A12443" t="n">
        <v>124757</v>
      </c>
      <c r="B12443" s="41" t="n">
        <v>59</v>
      </c>
      <c r="C12443" s="7" t="n">
        <v>1</v>
      </c>
      <c r="D12443" s="7" t="n">
        <v>255</v>
      </c>
      <c r="E12443" s="7" t="n">
        <v>0</v>
      </c>
      <c r="F12443" s="7" t="n">
        <v>0</v>
      </c>
    </row>
    <row r="12444" spans="1:6">
      <c r="A12444" t="s">
        <v>4</v>
      </c>
      <c r="B12444" s="4" t="s">
        <v>5</v>
      </c>
      <c r="C12444" s="4" t="s">
        <v>11</v>
      </c>
      <c r="D12444" s="4" t="s">
        <v>11</v>
      </c>
      <c r="E12444" s="4" t="s">
        <v>11</v>
      </c>
    </row>
    <row r="12445" spans="1:6">
      <c r="A12445" t="n">
        <v>124767</v>
      </c>
      <c r="B12445" s="48" t="n">
        <v>61</v>
      </c>
      <c r="C12445" s="7" t="n">
        <v>9</v>
      </c>
      <c r="D12445" s="7" t="n">
        <v>1</v>
      </c>
      <c r="E12445" s="7" t="n">
        <v>1000</v>
      </c>
    </row>
    <row r="12446" spans="1:6">
      <c r="A12446" t="s">
        <v>4</v>
      </c>
      <c r="B12446" s="4" t="s">
        <v>5</v>
      </c>
      <c r="C12446" s="4" t="s">
        <v>7</v>
      </c>
      <c r="D12446" s="4" t="s">
        <v>11</v>
      </c>
      <c r="E12446" s="4" t="s">
        <v>8</v>
      </c>
    </row>
    <row r="12447" spans="1:6">
      <c r="A12447" t="n">
        <v>124774</v>
      </c>
      <c r="B12447" s="38" t="n">
        <v>51</v>
      </c>
      <c r="C12447" s="7" t="n">
        <v>4</v>
      </c>
      <c r="D12447" s="7" t="n">
        <v>9</v>
      </c>
      <c r="E12447" s="7" t="s">
        <v>260</v>
      </c>
    </row>
    <row r="12448" spans="1:6">
      <c r="A12448" t="s">
        <v>4</v>
      </c>
      <c r="B12448" s="4" t="s">
        <v>5</v>
      </c>
      <c r="C12448" s="4" t="s">
        <v>11</v>
      </c>
    </row>
    <row r="12449" spans="1:6">
      <c r="A12449" t="n">
        <v>124788</v>
      </c>
      <c r="B12449" s="24" t="n">
        <v>16</v>
      </c>
      <c r="C12449" s="7" t="n">
        <v>0</v>
      </c>
    </row>
    <row r="12450" spans="1:6">
      <c r="A12450" t="s">
        <v>4</v>
      </c>
      <c r="B12450" s="4" t="s">
        <v>5</v>
      </c>
      <c r="C12450" s="4" t="s">
        <v>11</v>
      </c>
      <c r="D12450" s="4" t="s">
        <v>79</v>
      </c>
      <c r="E12450" s="4" t="s">
        <v>7</v>
      </c>
      <c r="F12450" s="4" t="s">
        <v>7</v>
      </c>
      <c r="G12450" s="4" t="s">
        <v>79</v>
      </c>
      <c r="H12450" s="4" t="s">
        <v>7</v>
      </c>
      <c r="I12450" s="4" t="s">
        <v>7</v>
      </c>
    </row>
    <row r="12451" spans="1:6">
      <c r="A12451" t="n">
        <v>124791</v>
      </c>
      <c r="B12451" s="39" t="n">
        <v>26</v>
      </c>
      <c r="C12451" s="7" t="n">
        <v>9</v>
      </c>
      <c r="D12451" s="7" t="s">
        <v>960</v>
      </c>
      <c r="E12451" s="7" t="n">
        <v>2</v>
      </c>
      <c r="F12451" s="7" t="n">
        <v>3</v>
      </c>
      <c r="G12451" s="7" t="s">
        <v>961</v>
      </c>
      <c r="H12451" s="7" t="n">
        <v>2</v>
      </c>
      <c r="I12451" s="7" t="n">
        <v>0</v>
      </c>
    </row>
    <row r="12452" spans="1:6">
      <c r="A12452" t="s">
        <v>4</v>
      </c>
      <c r="B12452" s="4" t="s">
        <v>5</v>
      </c>
    </row>
    <row r="12453" spans="1:6">
      <c r="A12453" t="n">
        <v>124882</v>
      </c>
      <c r="B12453" s="40" t="n">
        <v>28</v>
      </c>
    </row>
    <row r="12454" spans="1:6">
      <c r="A12454" t="s">
        <v>4</v>
      </c>
      <c r="B12454" s="4" t="s">
        <v>5</v>
      </c>
      <c r="C12454" s="4" t="s">
        <v>7</v>
      </c>
      <c r="D12454" s="4" t="s">
        <v>11</v>
      </c>
      <c r="E12454" s="4" t="s">
        <v>8</v>
      </c>
    </row>
    <row r="12455" spans="1:6">
      <c r="A12455" t="n">
        <v>124883</v>
      </c>
      <c r="B12455" s="38" t="n">
        <v>51</v>
      </c>
      <c r="C12455" s="7" t="n">
        <v>4</v>
      </c>
      <c r="D12455" s="7" t="n">
        <v>11</v>
      </c>
      <c r="E12455" s="7" t="s">
        <v>455</v>
      </c>
    </row>
    <row r="12456" spans="1:6">
      <c r="A12456" t="s">
        <v>4</v>
      </c>
      <c r="B12456" s="4" t="s">
        <v>5</v>
      </c>
      <c r="C12456" s="4" t="s">
        <v>11</v>
      </c>
    </row>
    <row r="12457" spans="1:6">
      <c r="A12457" t="n">
        <v>124897</v>
      </c>
      <c r="B12457" s="24" t="n">
        <v>16</v>
      </c>
      <c r="C12457" s="7" t="n">
        <v>0</v>
      </c>
    </row>
    <row r="12458" spans="1:6">
      <c r="A12458" t="s">
        <v>4</v>
      </c>
      <c r="B12458" s="4" t="s">
        <v>5</v>
      </c>
      <c r="C12458" s="4" t="s">
        <v>11</v>
      </c>
      <c r="D12458" s="4" t="s">
        <v>79</v>
      </c>
      <c r="E12458" s="4" t="s">
        <v>7</v>
      </c>
      <c r="F12458" s="4" t="s">
        <v>7</v>
      </c>
    </row>
    <row r="12459" spans="1:6">
      <c r="A12459" t="n">
        <v>124900</v>
      </c>
      <c r="B12459" s="39" t="n">
        <v>26</v>
      </c>
      <c r="C12459" s="7" t="n">
        <v>11</v>
      </c>
      <c r="D12459" s="7" t="s">
        <v>962</v>
      </c>
      <c r="E12459" s="7" t="n">
        <v>2</v>
      </c>
      <c r="F12459" s="7" t="n">
        <v>0</v>
      </c>
    </row>
    <row r="12460" spans="1:6">
      <c r="A12460" t="s">
        <v>4</v>
      </c>
      <c r="B12460" s="4" t="s">
        <v>5</v>
      </c>
    </row>
    <row r="12461" spans="1:6">
      <c r="A12461" t="n">
        <v>124972</v>
      </c>
      <c r="B12461" s="40" t="n">
        <v>28</v>
      </c>
    </row>
    <row r="12462" spans="1:6">
      <c r="A12462" t="s">
        <v>4</v>
      </c>
      <c r="B12462" s="4" t="s">
        <v>5</v>
      </c>
      <c r="C12462" s="4" t="s">
        <v>11</v>
      </c>
      <c r="D12462" s="4" t="s">
        <v>7</v>
      </c>
      <c r="E12462" s="4" t="s">
        <v>13</v>
      </c>
      <c r="F12462" s="4" t="s">
        <v>11</v>
      </c>
    </row>
    <row r="12463" spans="1:6">
      <c r="A12463" t="n">
        <v>124973</v>
      </c>
      <c r="B12463" s="41" t="n">
        <v>59</v>
      </c>
      <c r="C12463" s="7" t="n">
        <v>1</v>
      </c>
      <c r="D12463" s="7" t="n">
        <v>15</v>
      </c>
      <c r="E12463" s="7" t="n">
        <v>0.150000005960464</v>
      </c>
      <c r="F12463" s="7" t="n">
        <v>0</v>
      </c>
    </row>
    <row r="12464" spans="1:6">
      <c r="A12464" t="s">
        <v>4</v>
      </c>
      <c r="B12464" s="4" t="s">
        <v>5</v>
      </c>
      <c r="C12464" s="4" t="s">
        <v>7</v>
      </c>
      <c r="D12464" s="4" t="s">
        <v>11</v>
      </c>
      <c r="E12464" s="4" t="s">
        <v>8</v>
      </c>
    </row>
    <row r="12465" spans="1:9">
      <c r="A12465" t="n">
        <v>124983</v>
      </c>
      <c r="B12465" s="38" t="n">
        <v>51</v>
      </c>
      <c r="C12465" s="7" t="n">
        <v>4</v>
      </c>
      <c r="D12465" s="7" t="n">
        <v>1</v>
      </c>
      <c r="E12465" s="7" t="s">
        <v>963</v>
      </c>
    </row>
    <row r="12466" spans="1:9">
      <c r="A12466" t="s">
        <v>4</v>
      </c>
      <c r="B12466" s="4" t="s">
        <v>5</v>
      </c>
      <c r="C12466" s="4" t="s">
        <v>11</v>
      </c>
    </row>
    <row r="12467" spans="1:9">
      <c r="A12467" t="n">
        <v>124997</v>
      </c>
      <c r="B12467" s="24" t="n">
        <v>16</v>
      </c>
      <c r="C12467" s="7" t="n">
        <v>0</v>
      </c>
    </row>
    <row r="12468" spans="1:9">
      <c r="A12468" t="s">
        <v>4</v>
      </c>
      <c r="B12468" s="4" t="s">
        <v>5</v>
      </c>
      <c r="C12468" s="4" t="s">
        <v>11</v>
      </c>
      <c r="D12468" s="4" t="s">
        <v>79</v>
      </c>
      <c r="E12468" s="4" t="s">
        <v>7</v>
      </c>
      <c r="F12468" s="4" t="s">
        <v>7</v>
      </c>
    </row>
    <row r="12469" spans="1:9">
      <c r="A12469" t="n">
        <v>125000</v>
      </c>
      <c r="B12469" s="39" t="n">
        <v>26</v>
      </c>
      <c r="C12469" s="7" t="n">
        <v>1</v>
      </c>
      <c r="D12469" s="7" t="s">
        <v>964</v>
      </c>
      <c r="E12469" s="7" t="n">
        <v>2</v>
      </c>
      <c r="F12469" s="7" t="n">
        <v>0</v>
      </c>
    </row>
    <row r="12470" spans="1:9">
      <c r="A12470" t="s">
        <v>4</v>
      </c>
      <c r="B12470" s="4" t="s">
        <v>5</v>
      </c>
    </row>
    <row r="12471" spans="1:9">
      <c r="A12471" t="n">
        <v>125022</v>
      </c>
      <c r="B12471" s="40" t="n">
        <v>28</v>
      </c>
    </row>
    <row r="12472" spans="1:9">
      <c r="A12472" t="s">
        <v>4</v>
      </c>
      <c r="B12472" s="4" t="s">
        <v>5</v>
      </c>
      <c r="C12472" s="4" t="s">
        <v>11</v>
      </c>
      <c r="D12472" s="4" t="s">
        <v>7</v>
      </c>
      <c r="E12472" s="4" t="s">
        <v>13</v>
      </c>
      <c r="F12472" s="4" t="s">
        <v>11</v>
      </c>
    </row>
    <row r="12473" spans="1:9">
      <c r="A12473" t="n">
        <v>125023</v>
      </c>
      <c r="B12473" s="41" t="n">
        <v>59</v>
      </c>
      <c r="C12473" s="7" t="n">
        <v>1</v>
      </c>
      <c r="D12473" s="7" t="n">
        <v>255</v>
      </c>
      <c r="E12473" s="7" t="n">
        <v>0</v>
      </c>
      <c r="F12473" s="7" t="n">
        <v>0</v>
      </c>
    </row>
    <row r="12474" spans="1:9">
      <c r="A12474" t="s">
        <v>4</v>
      </c>
      <c r="B12474" s="4" t="s">
        <v>5</v>
      </c>
      <c r="C12474" s="4" t="s">
        <v>7</v>
      </c>
      <c r="D12474" s="4" t="s">
        <v>11</v>
      </c>
      <c r="E12474" s="4" t="s">
        <v>8</v>
      </c>
    </row>
    <row r="12475" spans="1:9">
      <c r="A12475" t="n">
        <v>125033</v>
      </c>
      <c r="B12475" s="38" t="n">
        <v>51</v>
      </c>
      <c r="C12475" s="7" t="n">
        <v>4</v>
      </c>
      <c r="D12475" s="7" t="n">
        <v>3</v>
      </c>
      <c r="E12475" s="7" t="s">
        <v>965</v>
      </c>
    </row>
    <row r="12476" spans="1:9">
      <c r="A12476" t="s">
        <v>4</v>
      </c>
      <c r="B12476" s="4" t="s">
        <v>5</v>
      </c>
      <c r="C12476" s="4" t="s">
        <v>11</v>
      </c>
    </row>
    <row r="12477" spans="1:9">
      <c r="A12477" t="n">
        <v>125046</v>
      </c>
      <c r="B12477" s="24" t="n">
        <v>16</v>
      </c>
      <c r="C12477" s="7" t="n">
        <v>0</v>
      </c>
    </row>
    <row r="12478" spans="1:9">
      <c r="A12478" t="s">
        <v>4</v>
      </c>
      <c r="B12478" s="4" t="s">
        <v>5</v>
      </c>
      <c r="C12478" s="4" t="s">
        <v>11</v>
      </c>
      <c r="D12478" s="4" t="s">
        <v>79</v>
      </c>
      <c r="E12478" s="4" t="s">
        <v>7</v>
      </c>
      <c r="F12478" s="4" t="s">
        <v>7</v>
      </c>
    </row>
    <row r="12479" spans="1:9">
      <c r="A12479" t="n">
        <v>125049</v>
      </c>
      <c r="B12479" s="39" t="n">
        <v>26</v>
      </c>
      <c r="C12479" s="7" t="n">
        <v>3</v>
      </c>
      <c r="D12479" s="7" t="s">
        <v>966</v>
      </c>
      <c r="E12479" s="7" t="n">
        <v>2</v>
      </c>
      <c r="F12479" s="7" t="n">
        <v>0</v>
      </c>
    </row>
    <row r="12480" spans="1:9">
      <c r="A12480" t="s">
        <v>4</v>
      </c>
      <c r="B12480" s="4" t="s">
        <v>5</v>
      </c>
    </row>
    <row r="12481" spans="1:6">
      <c r="A12481" t="n">
        <v>125117</v>
      </c>
      <c r="B12481" s="40" t="n">
        <v>28</v>
      </c>
    </row>
    <row r="12482" spans="1:6">
      <c r="A12482" t="s">
        <v>4</v>
      </c>
      <c r="B12482" s="4" t="s">
        <v>5</v>
      </c>
      <c r="C12482" s="4" t="s">
        <v>11</v>
      </c>
      <c r="D12482" s="4" t="s">
        <v>11</v>
      </c>
      <c r="E12482" s="4" t="s">
        <v>11</v>
      </c>
    </row>
    <row r="12483" spans="1:6">
      <c r="A12483" t="n">
        <v>125118</v>
      </c>
      <c r="B12483" s="48" t="n">
        <v>61</v>
      </c>
      <c r="C12483" s="7" t="n">
        <v>7</v>
      </c>
      <c r="D12483" s="7" t="n">
        <v>3</v>
      </c>
      <c r="E12483" s="7" t="n">
        <v>1000</v>
      </c>
    </row>
    <row r="12484" spans="1:6">
      <c r="A12484" t="s">
        <v>4</v>
      </c>
      <c r="B12484" s="4" t="s">
        <v>5</v>
      </c>
      <c r="C12484" s="4" t="s">
        <v>7</v>
      </c>
      <c r="D12484" s="4" t="s">
        <v>11</v>
      </c>
      <c r="E12484" s="4" t="s">
        <v>8</v>
      </c>
    </row>
    <row r="12485" spans="1:6">
      <c r="A12485" t="n">
        <v>125125</v>
      </c>
      <c r="B12485" s="38" t="n">
        <v>51</v>
      </c>
      <c r="C12485" s="7" t="n">
        <v>4</v>
      </c>
      <c r="D12485" s="7" t="n">
        <v>7</v>
      </c>
      <c r="E12485" s="7" t="s">
        <v>670</v>
      </c>
    </row>
    <row r="12486" spans="1:6">
      <c r="A12486" t="s">
        <v>4</v>
      </c>
      <c r="B12486" s="4" t="s">
        <v>5</v>
      </c>
      <c r="C12486" s="4" t="s">
        <v>11</v>
      </c>
    </row>
    <row r="12487" spans="1:6">
      <c r="A12487" t="n">
        <v>125139</v>
      </c>
      <c r="B12487" s="24" t="n">
        <v>16</v>
      </c>
      <c r="C12487" s="7" t="n">
        <v>0</v>
      </c>
    </row>
    <row r="12488" spans="1:6">
      <c r="A12488" t="s">
        <v>4</v>
      </c>
      <c r="B12488" s="4" t="s">
        <v>5</v>
      </c>
      <c r="C12488" s="4" t="s">
        <v>11</v>
      </c>
      <c r="D12488" s="4" t="s">
        <v>79</v>
      </c>
      <c r="E12488" s="4" t="s">
        <v>7</v>
      </c>
      <c r="F12488" s="4" t="s">
        <v>7</v>
      </c>
    </row>
    <row r="12489" spans="1:6">
      <c r="A12489" t="n">
        <v>125142</v>
      </c>
      <c r="B12489" s="39" t="n">
        <v>26</v>
      </c>
      <c r="C12489" s="7" t="n">
        <v>7</v>
      </c>
      <c r="D12489" s="7" t="s">
        <v>967</v>
      </c>
      <c r="E12489" s="7" t="n">
        <v>2</v>
      </c>
      <c r="F12489" s="7" t="n">
        <v>0</v>
      </c>
    </row>
    <row r="12490" spans="1:6">
      <c r="A12490" t="s">
        <v>4</v>
      </c>
      <c r="B12490" s="4" t="s">
        <v>5</v>
      </c>
    </row>
    <row r="12491" spans="1:6">
      <c r="A12491" t="n">
        <v>125160</v>
      </c>
      <c r="B12491" s="40" t="n">
        <v>28</v>
      </c>
    </row>
    <row r="12492" spans="1:6">
      <c r="A12492" t="s">
        <v>4</v>
      </c>
      <c r="B12492" s="4" t="s">
        <v>5</v>
      </c>
      <c r="C12492" s="4" t="s">
        <v>11</v>
      </c>
      <c r="D12492" s="4" t="s">
        <v>11</v>
      </c>
      <c r="E12492" s="4" t="s">
        <v>11</v>
      </c>
    </row>
    <row r="12493" spans="1:6">
      <c r="A12493" t="n">
        <v>125161</v>
      </c>
      <c r="B12493" s="48" t="n">
        <v>61</v>
      </c>
      <c r="C12493" s="7" t="n">
        <v>3</v>
      </c>
      <c r="D12493" s="7" t="n">
        <v>7</v>
      </c>
      <c r="E12493" s="7" t="n">
        <v>1000</v>
      </c>
    </row>
    <row r="12494" spans="1:6">
      <c r="A12494" t="s">
        <v>4</v>
      </c>
      <c r="B12494" s="4" t="s">
        <v>5</v>
      </c>
      <c r="C12494" s="4" t="s">
        <v>7</v>
      </c>
      <c r="D12494" s="4" t="s">
        <v>11</v>
      </c>
      <c r="E12494" s="4" t="s">
        <v>8</v>
      </c>
    </row>
    <row r="12495" spans="1:6">
      <c r="A12495" t="n">
        <v>125168</v>
      </c>
      <c r="B12495" s="38" t="n">
        <v>51</v>
      </c>
      <c r="C12495" s="7" t="n">
        <v>4</v>
      </c>
      <c r="D12495" s="7" t="n">
        <v>3</v>
      </c>
      <c r="E12495" s="7" t="s">
        <v>256</v>
      </c>
    </row>
    <row r="12496" spans="1:6">
      <c r="A12496" t="s">
        <v>4</v>
      </c>
      <c r="B12496" s="4" t="s">
        <v>5</v>
      </c>
      <c r="C12496" s="4" t="s">
        <v>11</v>
      </c>
    </row>
    <row r="12497" spans="1:6">
      <c r="A12497" t="n">
        <v>125182</v>
      </c>
      <c r="B12497" s="24" t="n">
        <v>16</v>
      </c>
      <c r="C12497" s="7" t="n">
        <v>0</v>
      </c>
    </row>
    <row r="12498" spans="1:6">
      <c r="A12498" t="s">
        <v>4</v>
      </c>
      <c r="B12498" s="4" t="s">
        <v>5</v>
      </c>
      <c r="C12498" s="4" t="s">
        <v>11</v>
      </c>
      <c r="D12498" s="4" t="s">
        <v>79</v>
      </c>
      <c r="E12498" s="4" t="s">
        <v>7</v>
      </c>
      <c r="F12498" s="4" t="s">
        <v>7</v>
      </c>
    </row>
    <row r="12499" spans="1:6">
      <c r="A12499" t="n">
        <v>125185</v>
      </c>
      <c r="B12499" s="39" t="n">
        <v>26</v>
      </c>
      <c r="C12499" s="7" t="n">
        <v>3</v>
      </c>
      <c r="D12499" s="7" t="s">
        <v>968</v>
      </c>
      <c r="E12499" s="7" t="n">
        <v>2</v>
      </c>
      <c r="F12499" s="7" t="n">
        <v>0</v>
      </c>
    </row>
    <row r="12500" spans="1:6">
      <c r="A12500" t="s">
        <v>4</v>
      </c>
      <c r="B12500" s="4" t="s">
        <v>5</v>
      </c>
    </row>
    <row r="12501" spans="1:6">
      <c r="A12501" t="n">
        <v>125215</v>
      </c>
      <c r="B12501" s="40" t="n">
        <v>28</v>
      </c>
    </row>
    <row r="12502" spans="1:6">
      <c r="A12502" t="s">
        <v>4</v>
      </c>
      <c r="B12502" s="4" t="s">
        <v>5</v>
      </c>
      <c r="C12502" s="4" t="s">
        <v>11</v>
      </c>
      <c r="D12502" s="4" t="s">
        <v>11</v>
      </c>
      <c r="E12502" s="4" t="s">
        <v>11</v>
      </c>
    </row>
    <row r="12503" spans="1:6">
      <c r="A12503" t="n">
        <v>125216</v>
      </c>
      <c r="B12503" s="48" t="n">
        <v>61</v>
      </c>
      <c r="C12503" s="7" t="n">
        <v>5</v>
      </c>
      <c r="D12503" s="7" t="n">
        <v>7</v>
      </c>
      <c r="E12503" s="7" t="n">
        <v>1000</v>
      </c>
    </row>
    <row r="12504" spans="1:6">
      <c r="A12504" t="s">
        <v>4</v>
      </c>
      <c r="B12504" s="4" t="s">
        <v>5</v>
      </c>
      <c r="C12504" s="4" t="s">
        <v>7</v>
      </c>
      <c r="D12504" s="4" t="s">
        <v>11</v>
      </c>
      <c r="E12504" s="4" t="s">
        <v>8</v>
      </c>
    </row>
    <row r="12505" spans="1:6">
      <c r="A12505" t="n">
        <v>125223</v>
      </c>
      <c r="B12505" s="38" t="n">
        <v>51</v>
      </c>
      <c r="C12505" s="7" t="n">
        <v>4</v>
      </c>
      <c r="D12505" s="7" t="n">
        <v>5</v>
      </c>
      <c r="E12505" s="7" t="s">
        <v>934</v>
      </c>
    </row>
    <row r="12506" spans="1:6">
      <c r="A12506" t="s">
        <v>4</v>
      </c>
      <c r="B12506" s="4" t="s">
        <v>5</v>
      </c>
      <c r="C12506" s="4" t="s">
        <v>11</v>
      </c>
    </row>
    <row r="12507" spans="1:6">
      <c r="A12507" t="n">
        <v>125237</v>
      </c>
      <c r="B12507" s="24" t="n">
        <v>16</v>
      </c>
      <c r="C12507" s="7" t="n">
        <v>0</v>
      </c>
    </row>
    <row r="12508" spans="1:6">
      <c r="A12508" t="s">
        <v>4</v>
      </c>
      <c r="B12508" s="4" t="s">
        <v>5</v>
      </c>
      <c r="C12508" s="4" t="s">
        <v>11</v>
      </c>
      <c r="D12508" s="4" t="s">
        <v>79</v>
      </c>
      <c r="E12508" s="4" t="s">
        <v>7</v>
      </c>
      <c r="F12508" s="4" t="s">
        <v>7</v>
      </c>
    </row>
    <row r="12509" spans="1:6">
      <c r="A12509" t="n">
        <v>125240</v>
      </c>
      <c r="B12509" s="39" t="n">
        <v>26</v>
      </c>
      <c r="C12509" s="7" t="n">
        <v>5</v>
      </c>
      <c r="D12509" s="7" t="s">
        <v>969</v>
      </c>
      <c r="E12509" s="7" t="n">
        <v>2</v>
      </c>
      <c r="F12509" s="7" t="n">
        <v>0</v>
      </c>
    </row>
    <row r="12510" spans="1:6">
      <c r="A12510" t="s">
        <v>4</v>
      </c>
      <c r="B12510" s="4" t="s">
        <v>5</v>
      </c>
    </row>
    <row r="12511" spans="1:6">
      <c r="A12511" t="n">
        <v>125258</v>
      </c>
      <c r="B12511" s="40" t="n">
        <v>28</v>
      </c>
    </row>
    <row r="12512" spans="1:6">
      <c r="A12512" t="s">
        <v>4</v>
      </c>
      <c r="B12512" s="4" t="s">
        <v>5</v>
      </c>
      <c r="C12512" s="4" t="s">
        <v>7</v>
      </c>
      <c r="D12512" s="4" t="s">
        <v>11</v>
      </c>
      <c r="E12512" s="4" t="s">
        <v>8</v>
      </c>
    </row>
    <row r="12513" spans="1:6">
      <c r="A12513" t="n">
        <v>125259</v>
      </c>
      <c r="B12513" s="38" t="n">
        <v>51</v>
      </c>
      <c r="C12513" s="7" t="n">
        <v>4</v>
      </c>
      <c r="D12513" s="7" t="n">
        <v>7032</v>
      </c>
      <c r="E12513" s="7" t="s">
        <v>285</v>
      </c>
    </row>
    <row r="12514" spans="1:6">
      <c r="A12514" t="s">
        <v>4</v>
      </c>
      <c r="B12514" s="4" t="s">
        <v>5</v>
      </c>
      <c r="C12514" s="4" t="s">
        <v>11</v>
      </c>
    </row>
    <row r="12515" spans="1:6">
      <c r="A12515" t="n">
        <v>125273</v>
      </c>
      <c r="B12515" s="24" t="n">
        <v>16</v>
      </c>
      <c r="C12515" s="7" t="n">
        <v>0</v>
      </c>
    </row>
    <row r="12516" spans="1:6">
      <c r="A12516" t="s">
        <v>4</v>
      </c>
      <c r="B12516" s="4" t="s">
        <v>5</v>
      </c>
      <c r="C12516" s="4" t="s">
        <v>11</v>
      </c>
      <c r="D12516" s="4" t="s">
        <v>79</v>
      </c>
      <c r="E12516" s="4" t="s">
        <v>7</v>
      </c>
      <c r="F12516" s="4" t="s">
        <v>7</v>
      </c>
    </row>
    <row r="12517" spans="1:6">
      <c r="A12517" t="n">
        <v>125276</v>
      </c>
      <c r="B12517" s="39" t="n">
        <v>26</v>
      </c>
      <c r="C12517" s="7" t="n">
        <v>7032</v>
      </c>
      <c r="D12517" s="7" t="s">
        <v>970</v>
      </c>
      <c r="E12517" s="7" t="n">
        <v>2</v>
      </c>
      <c r="F12517" s="7" t="n">
        <v>0</v>
      </c>
    </row>
    <row r="12518" spans="1:6">
      <c r="A12518" t="s">
        <v>4</v>
      </c>
      <c r="B12518" s="4" t="s">
        <v>5</v>
      </c>
    </row>
    <row r="12519" spans="1:6">
      <c r="A12519" t="n">
        <v>125313</v>
      </c>
      <c r="B12519" s="40" t="n">
        <v>28</v>
      </c>
    </row>
    <row r="12520" spans="1:6">
      <c r="A12520" t="s">
        <v>4</v>
      </c>
      <c r="B12520" s="4" t="s">
        <v>5</v>
      </c>
      <c r="C12520" s="4" t="s">
        <v>7</v>
      </c>
      <c r="D12520" s="4" t="s">
        <v>11</v>
      </c>
      <c r="E12520" s="4" t="s">
        <v>7</v>
      </c>
    </row>
    <row r="12521" spans="1:6">
      <c r="A12521" t="n">
        <v>125314</v>
      </c>
      <c r="B12521" s="36" t="n">
        <v>49</v>
      </c>
      <c r="C12521" s="7" t="n">
        <v>1</v>
      </c>
      <c r="D12521" s="7" t="n">
        <v>4000</v>
      </c>
      <c r="E12521" s="7" t="n">
        <v>0</v>
      </c>
    </row>
    <row r="12522" spans="1:6">
      <c r="A12522" t="s">
        <v>4</v>
      </c>
      <c r="B12522" s="4" t="s">
        <v>5</v>
      </c>
      <c r="C12522" s="4" t="s">
        <v>7</v>
      </c>
      <c r="D12522" s="4" t="s">
        <v>11</v>
      </c>
    </row>
    <row r="12523" spans="1:6">
      <c r="A12523" t="n">
        <v>125319</v>
      </c>
      <c r="B12523" s="36" t="n">
        <v>49</v>
      </c>
      <c r="C12523" s="7" t="n">
        <v>6</v>
      </c>
      <c r="D12523" s="7" t="n">
        <v>1</v>
      </c>
    </row>
    <row r="12524" spans="1:6">
      <c r="A12524" t="s">
        <v>4</v>
      </c>
      <c r="B12524" s="4" t="s">
        <v>5</v>
      </c>
      <c r="C12524" s="4" t="s">
        <v>7</v>
      </c>
      <c r="D12524" s="4" t="s">
        <v>11</v>
      </c>
      <c r="E12524" s="4" t="s">
        <v>13</v>
      </c>
      <c r="F12524" s="4" t="s">
        <v>11</v>
      </c>
      <c r="G12524" s="4" t="s">
        <v>14</v>
      </c>
      <c r="H12524" s="4" t="s">
        <v>14</v>
      </c>
      <c r="I12524" s="4" t="s">
        <v>11</v>
      </c>
      <c r="J12524" s="4" t="s">
        <v>11</v>
      </c>
      <c r="K12524" s="4" t="s">
        <v>14</v>
      </c>
      <c r="L12524" s="4" t="s">
        <v>14</v>
      </c>
      <c r="M12524" s="4" t="s">
        <v>14</v>
      </c>
      <c r="N12524" s="4" t="s">
        <v>14</v>
      </c>
      <c r="O12524" s="4" t="s">
        <v>8</v>
      </c>
    </row>
    <row r="12525" spans="1:6">
      <c r="A12525" t="n">
        <v>125323</v>
      </c>
      <c r="B12525" s="14" t="n">
        <v>50</v>
      </c>
      <c r="C12525" s="7" t="n">
        <v>0</v>
      </c>
      <c r="D12525" s="7" t="n">
        <v>4265</v>
      </c>
      <c r="E12525" s="7" t="n">
        <v>0.5</v>
      </c>
      <c r="F12525" s="7" t="n">
        <v>0</v>
      </c>
      <c r="G12525" s="7" t="n">
        <v>0</v>
      </c>
      <c r="H12525" s="7" t="n">
        <v>0</v>
      </c>
      <c r="I12525" s="7" t="n">
        <v>0</v>
      </c>
      <c r="J12525" s="7" t="n">
        <v>65533</v>
      </c>
      <c r="K12525" s="7" t="n">
        <v>0</v>
      </c>
      <c r="L12525" s="7" t="n">
        <v>0</v>
      </c>
      <c r="M12525" s="7" t="n">
        <v>0</v>
      </c>
      <c r="N12525" s="7" t="n">
        <v>0</v>
      </c>
      <c r="O12525" s="7" t="s">
        <v>17</v>
      </c>
    </row>
    <row r="12526" spans="1:6">
      <c r="A12526" t="s">
        <v>4</v>
      </c>
      <c r="B12526" s="4" t="s">
        <v>5</v>
      </c>
      <c r="C12526" s="4" t="s">
        <v>11</v>
      </c>
    </row>
    <row r="12527" spans="1:6">
      <c r="A12527" t="n">
        <v>125362</v>
      </c>
      <c r="B12527" s="24" t="n">
        <v>16</v>
      </c>
      <c r="C12527" s="7" t="n">
        <v>1000</v>
      </c>
    </row>
    <row r="12528" spans="1:6">
      <c r="A12528" t="s">
        <v>4</v>
      </c>
      <c r="B12528" s="4" t="s">
        <v>5</v>
      </c>
      <c r="C12528" s="4" t="s">
        <v>7</v>
      </c>
      <c r="D12528" s="4" t="s">
        <v>11</v>
      </c>
      <c r="E12528" s="4" t="s">
        <v>7</v>
      </c>
      <c r="F12528" s="4" t="s">
        <v>7</v>
      </c>
      <c r="G12528" s="4" t="s">
        <v>7</v>
      </c>
      <c r="H12528" s="4" t="s">
        <v>7</v>
      </c>
    </row>
    <row r="12529" spans="1:15">
      <c r="A12529" t="n">
        <v>125365</v>
      </c>
      <c r="B12529" s="38" t="n">
        <v>51</v>
      </c>
      <c r="C12529" s="7" t="n">
        <v>2</v>
      </c>
      <c r="D12529" s="7" t="n">
        <v>1</v>
      </c>
      <c r="E12529" s="7" t="n">
        <v>0</v>
      </c>
      <c r="F12529" s="7" t="n">
        <v>0</v>
      </c>
      <c r="G12529" s="7" t="n">
        <v>127</v>
      </c>
      <c r="H12529" s="7" t="n">
        <v>0</v>
      </c>
    </row>
    <row r="12530" spans="1:15">
      <c r="A12530" t="s">
        <v>4</v>
      </c>
      <c r="B12530" s="4" t="s">
        <v>5</v>
      </c>
      <c r="C12530" s="4" t="s">
        <v>7</v>
      </c>
      <c r="D12530" s="4" t="s">
        <v>11</v>
      </c>
      <c r="E12530" s="4" t="s">
        <v>7</v>
      </c>
      <c r="F12530" s="4" t="s">
        <v>7</v>
      </c>
      <c r="G12530" s="4" t="s">
        <v>7</v>
      </c>
      <c r="H12530" s="4" t="s">
        <v>7</v>
      </c>
    </row>
    <row r="12531" spans="1:15">
      <c r="A12531" t="n">
        <v>125373</v>
      </c>
      <c r="B12531" s="38" t="n">
        <v>51</v>
      </c>
      <c r="C12531" s="7" t="n">
        <v>2</v>
      </c>
      <c r="D12531" s="7" t="n">
        <v>5</v>
      </c>
      <c r="E12531" s="7" t="n">
        <v>0</v>
      </c>
      <c r="F12531" s="7" t="n">
        <v>0</v>
      </c>
      <c r="G12531" s="7" t="n">
        <v>127</v>
      </c>
      <c r="H12531" s="7" t="n">
        <v>0</v>
      </c>
    </row>
    <row r="12532" spans="1:15">
      <c r="A12532" t="s">
        <v>4</v>
      </c>
      <c r="B12532" s="4" t="s">
        <v>5</v>
      </c>
      <c r="C12532" s="4" t="s">
        <v>7</v>
      </c>
      <c r="D12532" s="4" t="s">
        <v>11</v>
      </c>
      <c r="E12532" s="4" t="s">
        <v>7</v>
      </c>
      <c r="F12532" s="4" t="s">
        <v>7</v>
      </c>
      <c r="G12532" s="4" t="s">
        <v>7</v>
      </c>
      <c r="H12532" s="4" t="s">
        <v>7</v>
      </c>
    </row>
    <row r="12533" spans="1:15">
      <c r="A12533" t="n">
        <v>125381</v>
      </c>
      <c r="B12533" s="38" t="n">
        <v>51</v>
      </c>
      <c r="C12533" s="7" t="n">
        <v>2</v>
      </c>
      <c r="D12533" s="7" t="n">
        <v>3</v>
      </c>
      <c r="E12533" s="7" t="n">
        <v>0</v>
      </c>
      <c r="F12533" s="7" t="n">
        <v>0</v>
      </c>
      <c r="G12533" s="7" t="n">
        <v>127</v>
      </c>
      <c r="H12533" s="7" t="n">
        <v>0</v>
      </c>
    </row>
    <row r="12534" spans="1:15">
      <c r="A12534" t="s">
        <v>4</v>
      </c>
      <c r="B12534" s="4" t="s">
        <v>5</v>
      </c>
      <c r="C12534" s="4" t="s">
        <v>7</v>
      </c>
      <c r="D12534" s="4" t="s">
        <v>11</v>
      </c>
      <c r="E12534" s="4" t="s">
        <v>7</v>
      </c>
      <c r="F12534" s="4" t="s">
        <v>7</v>
      </c>
      <c r="G12534" s="4" t="s">
        <v>7</v>
      </c>
      <c r="H12534" s="4" t="s">
        <v>7</v>
      </c>
    </row>
    <row r="12535" spans="1:15">
      <c r="A12535" t="n">
        <v>125389</v>
      </c>
      <c r="B12535" s="38" t="n">
        <v>51</v>
      </c>
      <c r="C12535" s="7" t="n">
        <v>2</v>
      </c>
      <c r="D12535" s="7" t="n">
        <v>11</v>
      </c>
      <c r="E12535" s="7" t="n">
        <v>0</v>
      </c>
      <c r="F12535" s="7" t="n">
        <v>0</v>
      </c>
      <c r="G12535" s="7" t="n">
        <v>127</v>
      </c>
      <c r="H12535" s="7" t="n">
        <v>0</v>
      </c>
    </row>
    <row r="12536" spans="1:15">
      <c r="A12536" t="s">
        <v>4</v>
      </c>
      <c r="B12536" s="4" t="s">
        <v>5</v>
      </c>
      <c r="C12536" s="4" t="s">
        <v>7</v>
      </c>
      <c r="D12536" s="4" t="s">
        <v>11</v>
      </c>
      <c r="E12536" s="4" t="s">
        <v>7</v>
      </c>
      <c r="F12536" s="4" t="s">
        <v>7</v>
      </c>
      <c r="G12536" s="4" t="s">
        <v>7</v>
      </c>
      <c r="H12536" s="4" t="s">
        <v>7</v>
      </c>
    </row>
    <row r="12537" spans="1:15">
      <c r="A12537" t="n">
        <v>125397</v>
      </c>
      <c r="B12537" s="38" t="n">
        <v>51</v>
      </c>
      <c r="C12537" s="7" t="n">
        <v>2</v>
      </c>
      <c r="D12537" s="7" t="n">
        <v>7032</v>
      </c>
      <c r="E12537" s="7" t="n">
        <v>0</v>
      </c>
      <c r="F12537" s="7" t="n">
        <v>0</v>
      </c>
      <c r="G12537" s="7" t="n">
        <v>127</v>
      </c>
      <c r="H12537" s="7" t="n">
        <v>0</v>
      </c>
    </row>
    <row r="12538" spans="1:15">
      <c r="A12538" t="s">
        <v>4</v>
      </c>
      <c r="B12538" s="4" t="s">
        <v>5</v>
      </c>
      <c r="C12538" s="4" t="s">
        <v>11</v>
      </c>
      <c r="D12538" s="4" t="s">
        <v>7</v>
      </c>
      <c r="E12538" s="4" t="s">
        <v>13</v>
      </c>
      <c r="F12538" s="4" t="s">
        <v>11</v>
      </c>
    </row>
    <row r="12539" spans="1:15">
      <c r="A12539" t="n">
        <v>125405</v>
      </c>
      <c r="B12539" s="41" t="n">
        <v>59</v>
      </c>
      <c r="C12539" s="7" t="n">
        <v>1</v>
      </c>
      <c r="D12539" s="7" t="n">
        <v>13</v>
      </c>
      <c r="E12539" s="7" t="n">
        <v>0.150000005960464</v>
      </c>
      <c r="F12539" s="7" t="n">
        <v>0</v>
      </c>
    </row>
    <row r="12540" spans="1:15">
      <c r="A12540" t="s">
        <v>4</v>
      </c>
      <c r="B12540" s="4" t="s">
        <v>5</v>
      </c>
      <c r="C12540" s="4" t="s">
        <v>11</v>
      </c>
      <c r="D12540" s="4" t="s">
        <v>7</v>
      </c>
      <c r="E12540" s="4" t="s">
        <v>13</v>
      </c>
      <c r="F12540" s="4" t="s">
        <v>11</v>
      </c>
    </row>
    <row r="12541" spans="1:15">
      <c r="A12541" t="n">
        <v>125415</v>
      </c>
      <c r="B12541" s="41" t="n">
        <v>59</v>
      </c>
      <c r="C12541" s="7" t="n">
        <v>7</v>
      </c>
      <c r="D12541" s="7" t="n">
        <v>13</v>
      </c>
      <c r="E12541" s="7" t="n">
        <v>0.150000005960464</v>
      </c>
      <c r="F12541" s="7" t="n">
        <v>0</v>
      </c>
    </row>
    <row r="12542" spans="1:15">
      <c r="A12542" t="s">
        <v>4</v>
      </c>
      <c r="B12542" s="4" t="s">
        <v>5</v>
      </c>
      <c r="C12542" s="4" t="s">
        <v>11</v>
      </c>
      <c r="D12542" s="4" t="s">
        <v>7</v>
      </c>
      <c r="E12542" s="4" t="s">
        <v>13</v>
      </c>
      <c r="F12542" s="4" t="s">
        <v>11</v>
      </c>
    </row>
    <row r="12543" spans="1:15">
      <c r="A12543" t="n">
        <v>125425</v>
      </c>
      <c r="B12543" s="41" t="n">
        <v>59</v>
      </c>
      <c r="C12543" s="7" t="n">
        <v>3</v>
      </c>
      <c r="D12543" s="7" t="n">
        <v>13</v>
      </c>
      <c r="E12543" s="7" t="n">
        <v>0.150000005960464</v>
      </c>
      <c r="F12543" s="7" t="n">
        <v>0</v>
      </c>
    </row>
    <row r="12544" spans="1:15">
      <c r="A12544" t="s">
        <v>4</v>
      </c>
      <c r="B12544" s="4" t="s">
        <v>5</v>
      </c>
      <c r="C12544" s="4" t="s">
        <v>11</v>
      </c>
      <c r="D12544" s="4" t="s">
        <v>7</v>
      </c>
      <c r="E12544" s="4" t="s">
        <v>13</v>
      </c>
      <c r="F12544" s="4" t="s">
        <v>11</v>
      </c>
    </row>
    <row r="12545" spans="1:8">
      <c r="A12545" t="n">
        <v>125435</v>
      </c>
      <c r="B12545" s="41" t="n">
        <v>59</v>
      </c>
      <c r="C12545" s="7" t="n">
        <v>5</v>
      </c>
      <c r="D12545" s="7" t="n">
        <v>13</v>
      </c>
      <c r="E12545" s="7" t="n">
        <v>0.150000005960464</v>
      </c>
      <c r="F12545" s="7" t="n">
        <v>0</v>
      </c>
    </row>
    <row r="12546" spans="1:8">
      <c r="A12546" t="s">
        <v>4</v>
      </c>
      <c r="B12546" s="4" t="s">
        <v>5</v>
      </c>
      <c r="C12546" s="4" t="s">
        <v>11</v>
      </c>
      <c r="D12546" s="4" t="s">
        <v>7</v>
      </c>
      <c r="E12546" s="4" t="s">
        <v>13</v>
      </c>
      <c r="F12546" s="4" t="s">
        <v>11</v>
      </c>
    </row>
    <row r="12547" spans="1:8">
      <c r="A12547" t="n">
        <v>125445</v>
      </c>
      <c r="B12547" s="41" t="n">
        <v>59</v>
      </c>
      <c r="C12547" s="7" t="n">
        <v>9</v>
      </c>
      <c r="D12547" s="7" t="n">
        <v>13</v>
      </c>
      <c r="E12547" s="7" t="n">
        <v>0.150000005960464</v>
      </c>
      <c r="F12547" s="7" t="n">
        <v>0</v>
      </c>
    </row>
    <row r="12548" spans="1:8">
      <c r="A12548" t="s">
        <v>4</v>
      </c>
      <c r="B12548" s="4" t="s">
        <v>5</v>
      </c>
      <c r="C12548" s="4" t="s">
        <v>11</v>
      </c>
      <c r="D12548" s="4" t="s">
        <v>7</v>
      </c>
      <c r="E12548" s="4" t="s">
        <v>13</v>
      </c>
      <c r="F12548" s="4" t="s">
        <v>11</v>
      </c>
    </row>
    <row r="12549" spans="1:8">
      <c r="A12549" t="n">
        <v>125455</v>
      </c>
      <c r="B12549" s="41" t="n">
        <v>59</v>
      </c>
      <c r="C12549" s="7" t="n">
        <v>11</v>
      </c>
      <c r="D12549" s="7" t="n">
        <v>13</v>
      </c>
      <c r="E12549" s="7" t="n">
        <v>0.150000005960464</v>
      </c>
      <c r="F12549" s="7" t="n">
        <v>0</v>
      </c>
    </row>
    <row r="12550" spans="1:8">
      <c r="A12550" t="s">
        <v>4</v>
      </c>
      <c r="B12550" s="4" t="s">
        <v>5</v>
      </c>
      <c r="C12550" s="4" t="s">
        <v>11</v>
      </c>
      <c r="D12550" s="4" t="s">
        <v>7</v>
      </c>
      <c r="E12550" s="4" t="s">
        <v>13</v>
      </c>
      <c r="F12550" s="4" t="s">
        <v>11</v>
      </c>
    </row>
    <row r="12551" spans="1:8">
      <c r="A12551" t="n">
        <v>125465</v>
      </c>
      <c r="B12551" s="41" t="n">
        <v>59</v>
      </c>
      <c r="C12551" s="7" t="n">
        <v>7032</v>
      </c>
      <c r="D12551" s="7" t="n">
        <v>13</v>
      </c>
      <c r="E12551" s="7" t="n">
        <v>0.150000005960464</v>
      </c>
      <c r="F12551" s="7" t="n">
        <v>0</v>
      </c>
    </row>
    <row r="12552" spans="1:8">
      <c r="A12552" t="s">
        <v>4</v>
      </c>
      <c r="B12552" s="4" t="s">
        <v>5</v>
      </c>
      <c r="C12552" s="4" t="s">
        <v>11</v>
      </c>
    </row>
    <row r="12553" spans="1:8">
      <c r="A12553" t="n">
        <v>125475</v>
      </c>
      <c r="B12553" s="24" t="n">
        <v>16</v>
      </c>
      <c r="C12553" s="7" t="n">
        <v>800</v>
      </c>
    </row>
    <row r="12554" spans="1:8">
      <c r="A12554" t="s">
        <v>4</v>
      </c>
      <c r="B12554" s="4" t="s">
        <v>5</v>
      </c>
      <c r="C12554" s="4" t="s">
        <v>11</v>
      </c>
      <c r="D12554" s="4" t="s">
        <v>11</v>
      </c>
      <c r="E12554" s="4" t="s">
        <v>11</v>
      </c>
    </row>
    <row r="12555" spans="1:8">
      <c r="A12555" t="n">
        <v>125478</v>
      </c>
      <c r="B12555" s="48" t="n">
        <v>61</v>
      </c>
      <c r="C12555" s="7" t="n">
        <v>5</v>
      </c>
      <c r="D12555" s="7" t="n">
        <v>65533</v>
      </c>
      <c r="E12555" s="7" t="n">
        <v>1000</v>
      </c>
    </row>
    <row r="12556" spans="1:8">
      <c r="A12556" t="s">
        <v>4</v>
      </c>
      <c r="B12556" s="4" t="s">
        <v>5</v>
      </c>
      <c r="C12556" s="4" t="s">
        <v>11</v>
      </c>
    </row>
    <row r="12557" spans="1:8">
      <c r="A12557" t="n">
        <v>125485</v>
      </c>
      <c r="B12557" s="24" t="n">
        <v>16</v>
      </c>
      <c r="C12557" s="7" t="n">
        <v>50</v>
      </c>
    </row>
    <row r="12558" spans="1:8">
      <c r="A12558" t="s">
        <v>4</v>
      </c>
      <c r="B12558" s="4" t="s">
        <v>5</v>
      </c>
      <c r="C12558" s="4" t="s">
        <v>11</v>
      </c>
      <c r="D12558" s="4" t="s">
        <v>11</v>
      </c>
      <c r="E12558" s="4" t="s">
        <v>11</v>
      </c>
    </row>
    <row r="12559" spans="1:8">
      <c r="A12559" t="n">
        <v>125488</v>
      </c>
      <c r="B12559" s="48" t="n">
        <v>61</v>
      </c>
      <c r="C12559" s="7" t="n">
        <v>3</v>
      </c>
      <c r="D12559" s="7" t="n">
        <v>65533</v>
      </c>
      <c r="E12559" s="7" t="n">
        <v>1000</v>
      </c>
    </row>
    <row r="12560" spans="1:8">
      <c r="A12560" t="s">
        <v>4</v>
      </c>
      <c r="B12560" s="4" t="s">
        <v>5</v>
      </c>
      <c r="C12560" s="4" t="s">
        <v>11</v>
      </c>
    </row>
    <row r="12561" spans="1:6">
      <c r="A12561" t="n">
        <v>125495</v>
      </c>
      <c r="B12561" s="24" t="n">
        <v>16</v>
      </c>
      <c r="C12561" s="7" t="n">
        <v>50</v>
      </c>
    </row>
    <row r="12562" spans="1:6">
      <c r="A12562" t="s">
        <v>4</v>
      </c>
      <c r="B12562" s="4" t="s">
        <v>5</v>
      </c>
      <c r="C12562" s="4" t="s">
        <v>11</v>
      </c>
      <c r="D12562" s="4" t="s">
        <v>11</v>
      </c>
      <c r="E12562" s="4" t="s">
        <v>11</v>
      </c>
    </row>
    <row r="12563" spans="1:6">
      <c r="A12563" t="n">
        <v>125498</v>
      </c>
      <c r="B12563" s="48" t="n">
        <v>61</v>
      </c>
      <c r="C12563" s="7" t="n">
        <v>11</v>
      </c>
      <c r="D12563" s="7" t="n">
        <v>65533</v>
      </c>
      <c r="E12563" s="7" t="n">
        <v>1000</v>
      </c>
    </row>
    <row r="12564" spans="1:6">
      <c r="A12564" t="s">
        <v>4</v>
      </c>
      <c r="B12564" s="4" t="s">
        <v>5</v>
      </c>
      <c r="C12564" s="4" t="s">
        <v>11</v>
      </c>
    </row>
    <row r="12565" spans="1:6">
      <c r="A12565" t="n">
        <v>125505</v>
      </c>
      <c r="B12565" s="24" t="n">
        <v>16</v>
      </c>
      <c r="C12565" s="7" t="n">
        <v>50</v>
      </c>
    </row>
    <row r="12566" spans="1:6">
      <c r="A12566" t="s">
        <v>4</v>
      </c>
      <c r="B12566" s="4" t="s">
        <v>5</v>
      </c>
      <c r="C12566" s="4" t="s">
        <v>11</v>
      </c>
      <c r="D12566" s="4" t="s">
        <v>11</v>
      </c>
      <c r="E12566" s="4" t="s">
        <v>11</v>
      </c>
    </row>
    <row r="12567" spans="1:6">
      <c r="A12567" t="n">
        <v>125508</v>
      </c>
      <c r="B12567" s="48" t="n">
        <v>61</v>
      </c>
      <c r="C12567" s="7" t="n">
        <v>1</v>
      </c>
      <c r="D12567" s="7" t="n">
        <v>65533</v>
      </c>
      <c r="E12567" s="7" t="n">
        <v>1000</v>
      </c>
    </row>
    <row r="12568" spans="1:6">
      <c r="A12568" t="s">
        <v>4</v>
      </c>
      <c r="B12568" s="4" t="s">
        <v>5</v>
      </c>
      <c r="C12568" s="4" t="s">
        <v>11</v>
      </c>
    </row>
    <row r="12569" spans="1:6">
      <c r="A12569" t="n">
        <v>125515</v>
      </c>
      <c r="B12569" s="24" t="n">
        <v>16</v>
      </c>
      <c r="C12569" s="7" t="n">
        <v>50</v>
      </c>
    </row>
    <row r="12570" spans="1:6">
      <c r="A12570" t="s">
        <v>4</v>
      </c>
      <c r="B12570" s="4" t="s">
        <v>5</v>
      </c>
      <c r="C12570" s="4" t="s">
        <v>11</v>
      </c>
      <c r="D12570" s="4" t="s">
        <v>11</v>
      </c>
      <c r="E12570" s="4" t="s">
        <v>11</v>
      </c>
    </row>
    <row r="12571" spans="1:6">
      <c r="A12571" t="n">
        <v>125518</v>
      </c>
      <c r="B12571" s="48" t="n">
        <v>61</v>
      </c>
      <c r="C12571" s="7" t="n">
        <v>7</v>
      </c>
      <c r="D12571" s="7" t="n">
        <v>65533</v>
      </c>
      <c r="E12571" s="7" t="n">
        <v>1000</v>
      </c>
    </row>
    <row r="12572" spans="1:6">
      <c r="A12572" t="s">
        <v>4</v>
      </c>
      <c r="B12572" s="4" t="s">
        <v>5</v>
      </c>
      <c r="C12572" s="4" t="s">
        <v>11</v>
      </c>
    </row>
    <row r="12573" spans="1:6">
      <c r="A12573" t="n">
        <v>125525</v>
      </c>
      <c r="B12573" s="24" t="n">
        <v>16</v>
      </c>
      <c r="C12573" s="7" t="n">
        <v>50</v>
      </c>
    </row>
    <row r="12574" spans="1:6">
      <c r="A12574" t="s">
        <v>4</v>
      </c>
      <c r="B12574" s="4" t="s">
        <v>5</v>
      </c>
      <c r="C12574" s="4" t="s">
        <v>11</v>
      </c>
      <c r="D12574" s="4" t="s">
        <v>11</v>
      </c>
      <c r="E12574" s="4" t="s">
        <v>11</v>
      </c>
    </row>
    <row r="12575" spans="1:6">
      <c r="A12575" t="n">
        <v>125528</v>
      </c>
      <c r="B12575" s="48" t="n">
        <v>61</v>
      </c>
      <c r="C12575" s="7" t="n">
        <v>9</v>
      </c>
      <c r="D12575" s="7" t="n">
        <v>65533</v>
      </c>
      <c r="E12575" s="7" t="n">
        <v>1000</v>
      </c>
    </row>
    <row r="12576" spans="1:6">
      <c r="A12576" t="s">
        <v>4</v>
      </c>
      <c r="B12576" s="4" t="s">
        <v>5</v>
      </c>
      <c r="C12576" s="4" t="s">
        <v>7</v>
      </c>
      <c r="D12576" s="4" t="s">
        <v>11</v>
      </c>
      <c r="E12576" s="4" t="s">
        <v>8</v>
      </c>
    </row>
    <row r="12577" spans="1:5">
      <c r="A12577" t="n">
        <v>125535</v>
      </c>
      <c r="B12577" s="38" t="n">
        <v>51</v>
      </c>
      <c r="C12577" s="7" t="n">
        <v>4</v>
      </c>
      <c r="D12577" s="7" t="n">
        <v>1</v>
      </c>
      <c r="E12577" s="7" t="s">
        <v>436</v>
      </c>
    </row>
    <row r="12578" spans="1:5">
      <c r="A12578" t="s">
        <v>4</v>
      </c>
      <c r="B12578" s="4" t="s">
        <v>5</v>
      </c>
      <c r="C12578" s="4" t="s">
        <v>11</v>
      </c>
    </row>
    <row r="12579" spans="1:5">
      <c r="A12579" t="n">
        <v>125554</v>
      </c>
      <c r="B12579" s="24" t="n">
        <v>16</v>
      </c>
      <c r="C12579" s="7" t="n">
        <v>0</v>
      </c>
    </row>
    <row r="12580" spans="1:5">
      <c r="A12580" t="s">
        <v>4</v>
      </c>
      <c r="B12580" s="4" t="s">
        <v>5</v>
      </c>
      <c r="C12580" s="4" t="s">
        <v>11</v>
      </c>
      <c r="D12580" s="4" t="s">
        <v>79</v>
      </c>
      <c r="E12580" s="4" t="s">
        <v>7</v>
      </c>
      <c r="F12580" s="4" t="s">
        <v>7</v>
      </c>
    </row>
    <row r="12581" spans="1:5">
      <c r="A12581" t="n">
        <v>125557</v>
      </c>
      <c r="B12581" s="39" t="n">
        <v>26</v>
      </c>
      <c r="C12581" s="7" t="n">
        <v>1</v>
      </c>
      <c r="D12581" s="7" t="s">
        <v>971</v>
      </c>
      <c r="E12581" s="7" t="n">
        <v>2</v>
      </c>
      <c r="F12581" s="7" t="n">
        <v>0</v>
      </c>
    </row>
    <row r="12582" spans="1:5">
      <c r="A12582" t="s">
        <v>4</v>
      </c>
      <c r="B12582" s="4" t="s">
        <v>5</v>
      </c>
    </row>
    <row r="12583" spans="1:5">
      <c r="A12583" t="n">
        <v>125583</v>
      </c>
      <c r="B12583" s="40" t="n">
        <v>28</v>
      </c>
    </row>
    <row r="12584" spans="1:5">
      <c r="A12584" t="s">
        <v>4</v>
      </c>
      <c r="B12584" s="4" t="s">
        <v>5</v>
      </c>
      <c r="C12584" s="4" t="s">
        <v>11</v>
      </c>
    </row>
    <row r="12585" spans="1:5">
      <c r="A12585" t="n">
        <v>125584</v>
      </c>
      <c r="B12585" s="24" t="n">
        <v>16</v>
      </c>
      <c r="C12585" s="7" t="n">
        <v>300</v>
      </c>
    </row>
    <row r="12586" spans="1:5">
      <c r="A12586" t="s">
        <v>4</v>
      </c>
      <c r="B12586" s="4" t="s">
        <v>5</v>
      </c>
      <c r="C12586" s="4" t="s">
        <v>11</v>
      </c>
      <c r="D12586" s="4" t="s">
        <v>13</v>
      </c>
      <c r="E12586" s="4" t="s">
        <v>13</v>
      </c>
      <c r="F12586" s="4" t="s">
        <v>13</v>
      </c>
      <c r="G12586" s="4" t="s">
        <v>11</v>
      </c>
      <c r="H12586" s="4" t="s">
        <v>11</v>
      </c>
    </row>
    <row r="12587" spans="1:5">
      <c r="A12587" t="n">
        <v>125587</v>
      </c>
      <c r="B12587" s="45" t="n">
        <v>60</v>
      </c>
      <c r="C12587" s="7" t="n">
        <v>7</v>
      </c>
      <c r="D12587" s="7" t="n">
        <v>45</v>
      </c>
      <c r="E12587" s="7" t="n">
        <v>0</v>
      </c>
      <c r="F12587" s="7" t="n">
        <v>0</v>
      </c>
      <c r="G12587" s="7" t="n">
        <v>1000</v>
      </c>
      <c r="H12587" s="7" t="n">
        <v>0</v>
      </c>
    </row>
    <row r="12588" spans="1:5">
      <c r="A12588" t="s">
        <v>4</v>
      </c>
      <c r="B12588" s="4" t="s">
        <v>5</v>
      </c>
      <c r="C12588" s="4" t="s">
        <v>7</v>
      </c>
      <c r="D12588" s="4" t="s">
        <v>11</v>
      </c>
      <c r="E12588" s="4" t="s">
        <v>8</v>
      </c>
    </row>
    <row r="12589" spans="1:5">
      <c r="A12589" t="n">
        <v>125606</v>
      </c>
      <c r="B12589" s="38" t="n">
        <v>51</v>
      </c>
      <c r="C12589" s="7" t="n">
        <v>4</v>
      </c>
      <c r="D12589" s="7" t="n">
        <v>7</v>
      </c>
      <c r="E12589" s="7" t="s">
        <v>184</v>
      </c>
    </row>
    <row r="12590" spans="1:5">
      <c r="A12590" t="s">
        <v>4</v>
      </c>
      <c r="B12590" s="4" t="s">
        <v>5</v>
      </c>
      <c r="C12590" s="4" t="s">
        <v>11</v>
      </c>
    </row>
    <row r="12591" spans="1:5">
      <c r="A12591" t="n">
        <v>125619</v>
      </c>
      <c r="B12591" s="24" t="n">
        <v>16</v>
      </c>
      <c r="C12591" s="7" t="n">
        <v>0</v>
      </c>
    </row>
    <row r="12592" spans="1:5">
      <c r="A12592" t="s">
        <v>4</v>
      </c>
      <c r="B12592" s="4" t="s">
        <v>5</v>
      </c>
      <c r="C12592" s="4" t="s">
        <v>11</v>
      </c>
      <c r="D12592" s="4" t="s">
        <v>79</v>
      </c>
      <c r="E12592" s="4" t="s">
        <v>7</v>
      </c>
      <c r="F12592" s="4" t="s">
        <v>7</v>
      </c>
    </row>
    <row r="12593" spans="1:8">
      <c r="A12593" t="n">
        <v>125622</v>
      </c>
      <c r="B12593" s="39" t="n">
        <v>26</v>
      </c>
      <c r="C12593" s="7" t="n">
        <v>7</v>
      </c>
      <c r="D12593" s="7" t="s">
        <v>972</v>
      </c>
      <c r="E12593" s="7" t="n">
        <v>2</v>
      </c>
      <c r="F12593" s="7" t="n">
        <v>0</v>
      </c>
    </row>
    <row r="12594" spans="1:8">
      <c r="A12594" t="s">
        <v>4</v>
      </c>
      <c r="B12594" s="4" t="s">
        <v>5</v>
      </c>
    </row>
    <row r="12595" spans="1:8">
      <c r="A12595" t="n">
        <v>125648</v>
      </c>
      <c r="B12595" s="40" t="n">
        <v>28</v>
      </c>
    </row>
    <row r="12596" spans="1:8">
      <c r="A12596" t="s">
        <v>4</v>
      </c>
      <c r="B12596" s="4" t="s">
        <v>5</v>
      </c>
      <c r="C12596" s="4" t="s">
        <v>11</v>
      </c>
      <c r="D12596" s="4" t="s">
        <v>7</v>
      </c>
    </row>
    <row r="12597" spans="1:8">
      <c r="A12597" t="n">
        <v>125649</v>
      </c>
      <c r="B12597" s="44" t="n">
        <v>89</v>
      </c>
      <c r="C12597" s="7" t="n">
        <v>65533</v>
      </c>
      <c r="D12597" s="7" t="n">
        <v>1</v>
      </c>
    </row>
    <row r="12598" spans="1:8">
      <c r="A12598" t="s">
        <v>4</v>
      </c>
      <c r="B12598" s="4" t="s">
        <v>5</v>
      </c>
      <c r="C12598" s="4" t="s">
        <v>7</v>
      </c>
      <c r="D12598" s="4" t="s">
        <v>11</v>
      </c>
      <c r="E12598" s="4" t="s">
        <v>13</v>
      </c>
    </row>
    <row r="12599" spans="1:8">
      <c r="A12599" t="n">
        <v>125653</v>
      </c>
      <c r="B12599" s="17" t="n">
        <v>58</v>
      </c>
      <c r="C12599" s="7" t="n">
        <v>101</v>
      </c>
      <c r="D12599" s="7" t="n">
        <v>500</v>
      </c>
      <c r="E12599" s="7" t="n">
        <v>1</v>
      </c>
    </row>
    <row r="12600" spans="1:8">
      <c r="A12600" t="s">
        <v>4</v>
      </c>
      <c r="B12600" s="4" t="s">
        <v>5</v>
      </c>
      <c r="C12600" s="4" t="s">
        <v>7</v>
      </c>
      <c r="D12600" s="4" t="s">
        <v>11</v>
      </c>
    </row>
    <row r="12601" spans="1:8">
      <c r="A12601" t="n">
        <v>125661</v>
      </c>
      <c r="B12601" s="17" t="n">
        <v>58</v>
      </c>
      <c r="C12601" s="7" t="n">
        <v>254</v>
      </c>
      <c r="D12601" s="7" t="n">
        <v>0</v>
      </c>
    </row>
    <row r="12602" spans="1:8">
      <c r="A12602" t="s">
        <v>4</v>
      </c>
      <c r="B12602" s="4" t="s">
        <v>5</v>
      </c>
      <c r="C12602" s="4" t="s">
        <v>7</v>
      </c>
      <c r="D12602" s="4" t="s">
        <v>7</v>
      </c>
      <c r="E12602" s="4" t="s">
        <v>13</v>
      </c>
      <c r="F12602" s="4" t="s">
        <v>11</v>
      </c>
    </row>
    <row r="12603" spans="1:8">
      <c r="A12603" t="n">
        <v>125665</v>
      </c>
      <c r="B12603" s="35" t="n">
        <v>45</v>
      </c>
      <c r="C12603" s="7" t="n">
        <v>5</v>
      </c>
      <c r="D12603" s="7" t="n">
        <v>3</v>
      </c>
      <c r="E12603" s="7" t="n">
        <v>6.69999980926514</v>
      </c>
      <c r="F12603" s="7" t="n">
        <v>0</v>
      </c>
    </row>
    <row r="12604" spans="1:8">
      <c r="A12604" t="s">
        <v>4</v>
      </c>
      <c r="B12604" s="4" t="s">
        <v>5</v>
      </c>
      <c r="C12604" s="4" t="s">
        <v>7</v>
      </c>
      <c r="D12604" s="4" t="s">
        <v>7</v>
      </c>
      <c r="E12604" s="4" t="s">
        <v>13</v>
      </c>
      <c r="F12604" s="4" t="s">
        <v>13</v>
      </c>
      <c r="G12604" s="4" t="s">
        <v>13</v>
      </c>
      <c r="H12604" s="4" t="s">
        <v>11</v>
      </c>
    </row>
    <row r="12605" spans="1:8">
      <c r="A12605" t="n">
        <v>125674</v>
      </c>
      <c r="B12605" s="35" t="n">
        <v>45</v>
      </c>
      <c r="C12605" s="7" t="n">
        <v>2</v>
      </c>
      <c r="D12605" s="7" t="n">
        <v>3</v>
      </c>
      <c r="E12605" s="7" t="n">
        <v>-4.23999977111816</v>
      </c>
      <c r="F12605" s="7" t="n">
        <v>0.790000021457672</v>
      </c>
      <c r="G12605" s="7" t="n">
        <v>-23.7999992370605</v>
      </c>
      <c r="H12605" s="7" t="n">
        <v>0</v>
      </c>
    </row>
    <row r="12606" spans="1:8">
      <c r="A12606" t="s">
        <v>4</v>
      </c>
      <c r="B12606" s="4" t="s">
        <v>5</v>
      </c>
      <c r="C12606" s="4" t="s">
        <v>7</v>
      </c>
      <c r="D12606" s="4" t="s">
        <v>7</v>
      </c>
      <c r="E12606" s="4" t="s">
        <v>13</v>
      </c>
      <c r="F12606" s="4" t="s">
        <v>13</v>
      </c>
      <c r="G12606" s="4" t="s">
        <v>13</v>
      </c>
      <c r="H12606" s="4" t="s">
        <v>11</v>
      </c>
    </row>
    <row r="12607" spans="1:8">
      <c r="A12607" t="n">
        <v>125691</v>
      </c>
      <c r="B12607" s="35" t="n">
        <v>45</v>
      </c>
      <c r="C12607" s="7" t="n">
        <v>2</v>
      </c>
      <c r="D12607" s="7" t="n">
        <v>3</v>
      </c>
      <c r="E12607" s="7" t="n">
        <v>-4.6100001335144</v>
      </c>
      <c r="F12607" s="7" t="n">
        <v>0.790000021457672</v>
      </c>
      <c r="G12607" s="7" t="n">
        <v>-24.1599998474121</v>
      </c>
      <c r="H12607" s="7" t="n">
        <v>3000</v>
      </c>
    </row>
    <row r="12608" spans="1:8">
      <c r="A12608" t="s">
        <v>4</v>
      </c>
      <c r="B12608" s="4" t="s">
        <v>5</v>
      </c>
      <c r="C12608" s="4" t="s">
        <v>7</v>
      </c>
      <c r="D12608" s="4" t="s">
        <v>7</v>
      </c>
      <c r="E12608" s="4" t="s">
        <v>13</v>
      </c>
      <c r="F12608" s="4" t="s">
        <v>13</v>
      </c>
      <c r="G12608" s="4" t="s">
        <v>13</v>
      </c>
      <c r="H12608" s="4" t="s">
        <v>11</v>
      </c>
      <c r="I12608" s="4" t="s">
        <v>7</v>
      </c>
    </row>
    <row r="12609" spans="1:9">
      <c r="A12609" t="n">
        <v>125708</v>
      </c>
      <c r="B12609" s="35" t="n">
        <v>45</v>
      </c>
      <c r="C12609" s="7" t="n">
        <v>4</v>
      </c>
      <c r="D12609" s="7" t="n">
        <v>3</v>
      </c>
      <c r="E12609" s="7" t="n">
        <v>34.5099983215332</v>
      </c>
      <c r="F12609" s="7" t="n">
        <v>46.4900016784668</v>
      </c>
      <c r="G12609" s="7" t="n">
        <v>0</v>
      </c>
      <c r="H12609" s="7" t="n">
        <v>0</v>
      </c>
      <c r="I12609" s="7" t="n">
        <v>0</v>
      </c>
    </row>
    <row r="12610" spans="1:9">
      <c r="A12610" t="s">
        <v>4</v>
      </c>
      <c r="B12610" s="4" t="s">
        <v>5</v>
      </c>
      <c r="C12610" s="4" t="s">
        <v>7</v>
      </c>
      <c r="D12610" s="4" t="s">
        <v>7</v>
      </c>
      <c r="E12610" s="4" t="s">
        <v>13</v>
      </c>
      <c r="F12610" s="4" t="s">
        <v>11</v>
      </c>
    </row>
    <row r="12611" spans="1:9">
      <c r="A12611" t="n">
        <v>125726</v>
      </c>
      <c r="B12611" s="35" t="n">
        <v>45</v>
      </c>
      <c r="C12611" s="7" t="n">
        <v>11</v>
      </c>
      <c r="D12611" s="7" t="n">
        <v>3</v>
      </c>
      <c r="E12611" s="7" t="n">
        <v>35</v>
      </c>
      <c r="F12611" s="7" t="n">
        <v>0</v>
      </c>
    </row>
    <row r="12612" spans="1:9">
      <c r="A12612" t="s">
        <v>4</v>
      </c>
      <c r="B12612" s="4" t="s">
        <v>5</v>
      </c>
      <c r="C12612" s="4" t="s">
        <v>11</v>
      </c>
    </row>
    <row r="12613" spans="1:9">
      <c r="A12613" t="n">
        <v>125735</v>
      </c>
      <c r="B12613" s="24" t="n">
        <v>16</v>
      </c>
      <c r="C12613" s="7" t="n">
        <v>1000</v>
      </c>
    </row>
    <row r="12614" spans="1:9">
      <c r="A12614" t="s">
        <v>4</v>
      </c>
      <c r="B12614" s="4" t="s">
        <v>5</v>
      </c>
      <c r="C12614" s="4" t="s">
        <v>7</v>
      </c>
      <c r="D12614" s="4" t="s">
        <v>11</v>
      </c>
      <c r="E12614" s="4" t="s">
        <v>11</v>
      </c>
      <c r="F12614" s="4" t="s">
        <v>11</v>
      </c>
      <c r="G12614" s="4" t="s">
        <v>11</v>
      </c>
      <c r="H12614" s="4" t="s">
        <v>11</v>
      </c>
      <c r="I12614" s="4" t="s">
        <v>8</v>
      </c>
      <c r="J12614" s="4" t="s">
        <v>13</v>
      </c>
      <c r="K12614" s="4" t="s">
        <v>13</v>
      </c>
      <c r="L12614" s="4" t="s">
        <v>13</v>
      </c>
      <c r="M12614" s="4" t="s">
        <v>14</v>
      </c>
      <c r="N12614" s="4" t="s">
        <v>14</v>
      </c>
      <c r="O12614" s="4" t="s">
        <v>13</v>
      </c>
      <c r="P12614" s="4" t="s">
        <v>13</v>
      </c>
      <c r="Q12614" s="4" t="s">
        <v>13</v>
      </c>
      <c r="R12614" s="4" t="s">
        <v>13</v>
      </c>
      <c r="S12614" s="4" t="s">
        <v>7</v>
      </c>
    </row>
    <row r="12615" spans="1:9">
      <c r="A12615" t="n">
        <v>125738</v>
      </c>
      <c r="B12615" s="27" t="n">
        <v>39</v>
      </c>
      <c r="C12615" s="7" t="n">
        <v>12</v>
      </c>
      <c r="D12615" s="7" t="n">
        <v>65533</v>
      </c>
      <c r="E12615" s="7" t="n">
        <v>200</v>
      </c>
      <c r="F12615" s="7" t="n">
        <v>0</v>
      </c>
      <c r="G12615" s="7" t="n">
        <v>65533</v>
      </c>
      <c r="H12615" s="7" t="n">
        <v>0</v>
      </c>
      <c r="I12615" s="7" t="s">
        <v>17</v>
      </c>
      <c r="J12615" s="7" t="n">
        <v>-4.78999996185303</v>
      </c>
      <c r="K12615" s="7" t="n">
        <v>0.0199999995529652</v>
      </c>
      <c r="L12615" s="7" t="n">
        <v>-24.3199996948242</v>
      </c>
      <c r="M12615" s="7" t="n">
        <v>0</v>
      </c>
      <c r="N12615" s="7" t="n">
        <v>1130430464</v>
      </c>
      <c r="O12615" s="7" t="n">
        <v>0</v>
      </c>
      <c r="P12615" s="7" t="n">
        <v>1</v>
      </c>
      <c r="Q12615" s="7" t="n">
        <v>1</v>
      </c>
      <c r="R12615" s="7" t="n">
        <v>1</v>
      </c>
      <c r="S12615" s="7" t="n">
        <v>100</v>
      </c>
    </row>
    <row r="12616" spans="1:9">
      <c r="A12616" t="s">
        <v>4</v>
      </c>
      <c r="B12616" s="4" t="s">
        <v>5</v>
      </c>
      <c r="C12616" s="4" t="s">
        <v>7</v>
      </c>
      <c r="D12616" s="4" t="s">
        <v>11</v>
      </c>
    </row>
    <row r="12617" spans="1:9">
      <c r="A12617" t="n">
        <v>125788</v>
      </c>
      <c r="B12617" s="17" t="n">
        <v>58</v>
      </c>
      <c r="C12617" s="7" t="n">
        <v>255</v>
      </c>
      <c r="D12617" s="7" t="n">
        <v>0</v>
      </c>
    </row>
    <row r="12618" spans="1:9">
      <c r="A12618" t="s">
        <v>4</v>
      </c>
      <c r="B12618" s="4" t="s">
        <v>5</v>
      </c>
      <c r="C12618" s="4" t="s">
        <v>7</v>
      </c>
      <c r="D12618" s="4" t="s">
        <v>11</v>
      </c>
      <c r="E12618" s="4" t="s">
        <v>13</v>
      </c>
      <c r="F12618" s="4" t="s">
        <v>11</v>
      </c>
      <c r="G12618" s="4" t="s">
        <v>14</v>
      </c>
      <c r="H12618" s="4" t="s">
        <v>14</v>
      </c>
      <c r="I12618" s="4" t="s">
        <v>11</v>
      </c>
      <c r="J12618" s="4" t="s">
        <v>11</v>
      </c>
      <c r="K12618" s="4" t="s">
        <v>14</v>
      </c>
      <c r="L12618" s="4" t="s">
        <v>14</v>
      </c>
      <c r="M12618" s="4" t="s">
        <v>14</v>
      </c>
      <c r="N12618" s="4" t="s">
        <v>14</v>
      </c>
      <c r="O12618" s="4" t="s">
        <v>8</v>
      </c>
    </row>
    <row r="12619" spans="1:9">
      <c r="A12619" t="n">
        <v>125792</v>
      </c>
      <c r="B12619" s="14" t="n">
        <v>50</v>
      </c>
      <c r="C12619" s="7" t="n">
        <v>0</v>
      </c>
      <c r="D12619" s="7" t="n">
        <v>15036</v>
      </c>
      <c r="E12619" s="7" t="n">
        <v>0.400000005960464</v>
      </c>
      <c r="F12619" s="7" t="n">
        <v>0</v>
      </c>
      <c r="G12619" s="7" t="n">
        <v>0</v>
      </c>
      <c r="H12619" s="7" t="n">
        <v>0</v>
      </c>
      <c r="I12619" s="7" t="n">
        <v>0</v>
      </c>
      <c r="J12619" s="7" t="n">
        <v>65533</v>
      </c>
      <c r="K12619" s="7" t="n">
        <v>0</v>
      </c>
      <c r="L12619" s="7" t="n">
        <v>0</v>
      </c>
      <c r="M12619" s="7" t="n">
        <v>0</v>
      </c>
      <c r="N12619" s="7" t="n">
        <v>0</v>
      </c>
      <c r="O12619" s="7" t="s">
        <v>17</v>
      </c>
    </row>
    <row r="12620" spans="1:9">
      <c r="A12620" t="s">
        <v>4</v>
      </c>
      <c r="B12620" s="4" t="s">
        <v>5</v>
      </c>
      <c r="C12620" s="4" t="s">
        <v>11</v>
      </c>
    </row>
    <row r="12621" spans="1:9">
      <c r="A12621" t="n">
        <v>125831</v>
      </c>
      <c r="B12621" s="24" t="n">
        <v>16</v>
      </c>
      <c r="C12621" s="7" t="n">
        <v>300</v>
      </c>
    </row>
    <row r="12622" spans="1:9">
      <c r="A12622" t="s">
        <v>4</v>
      </c>
      <c r="B12622" s="4" t="s">
        <v>5</v>
      </c>
      <c r="C12622" s="4" t="s">
        <v>7</v>
      </c>
      <c r="D12622" s="4" t="s">
        <v>11</v>
      </c>
      <c r="E12622" s="4" t="s">
        <v>13</v>
      </c>
      <c r="F12622" s="4" t="s">
        <v>11</v>
      </c>
      <c r="G12622" s="4" t="s">
        <v>14</v>
      </c>
      <c r="H12622" s="4" t="s">
        <v>14</v>
      </c>
      <c r="I12622" s="4" t="s">
        <v>11</v>
      </c>
      <c r="J12622" s="4" t="s">
        <v>11</v>
      </c>
      <c r="K12622" s="4" t="s">
        <v>14</v>
      </c>
      <c r="L12622" s="4" t="s">
        <v>14</v>
      </c>
      <c r="M12622" s="4" t="s">
        <v>14</v>
      </c>
      <c r="N12622" s="4" t="s">
        <v>14</v>
      </c>
      <c r="O12622" s="4" t="s">
        <v>8</v>
      </c>
    </row>
    <row r="12623" spans="1:9">
      <c r="A12623" t="n">
        <v>125834</v>
      </c>
      <c r="B12623" s="14" t="n">
        <v>50</v>
      </c>
      <c r="C12623" s="7" t="n">
        <v>0</v>
      </c>
      <c r="D12623" s="7" t="n">
        <v>15037</v>
      </c>
      <c r="E12623" s="7" t="n">
        <v>0.400000005960464</v>
      </c>
      <c r="F12623" s="7" t="n">
        <v>0</v>
      </c>
      <c r="G12623" s="7" t="n">
        <v>0</v>
      </c>
      <c r="H12623" s="7" t="n">
        <v>0</v>
      </c>
      <c r="I12623" s="7" t="n">
        <v>0</v>
      </c>
      <c r="J12623" s="7" t="n">
        <v>65533</v>
      </c>
      <c r="K12623" s="7" t="n">
        <v>0</v>
      </c>
      <c r="L12623" s="7" t="n">
        <v>0</v>
      </c>
      <c r="M12623" s="7" t="n">
        <v>0</v>
      </c>
      <c r="N12623" s="7" t="n">
        <v>0</v>
      </c>
      <c r="O12623" s="7" t="s">
        <v>17</v>
      </c>
    </row>
    <row r="12624" spans="1:9">
      <c r="A12624" t="s">
        <v>4</v>
      </c>
      <c r="B12624" s="4" t="s">
        <v>5</v>
      </c>
      <c r="C12624" s="4" t="s">
        <v>11</v>
      </c>
    </row>
    <row r="12625" spans="1:19">
      <c r="A12625" t="n">
        <v>125873</v>
      </c>
      <c r="B12625" s="24" t="n">
        <v>16</v>
      </c>
      <c r="C12625" s="7" t="n">
        <v>300</v>
      </c>
    </row>
    <row r="12626" spans="1:19">
      <c r="A12626" t="s">
        <v>4</v>
      </c>
      <c r="B12626" s="4" t="s">
        <v>5</v>
      </c>
      <c r="C12626" s="4" t="s">
        <v>7</v>
      </c>
      <c r="D12626" s="4" t="s">
        <v>11</v>
      </c>
      <c r="E12626" s="4" t="s">
        <v>13</v>
      </c>
      <c r="F12626" s="4" t="s">
        <v>11</v>
      </c>
      <c r="G12626" s="4" t="s">
        <v>14</v>
      </c>
      <c r="H12626" s="4" t="s">
        <v>14</v>
      </c>
      <c r="I12626" s="4" t="s">
        <v>11</v>
      </c>
      <c r="J12626" s="4" t="s">
        <v>11</v>
      </c>
      <c r="K12626" s="4" t="s">
        <v>14</v>
      </c>
      <c r="L12626" s="4" t="s">
        <v>14</v>
      </c>
      <c r="M12626" s="4" t="s">
        <v>14</v>
      </c>
      <c r="N12626" s="4" t="s">
        <v>14</v>
      </c>
      <c r="O12626" s="4" t="s">
        <v>8</v>
      </c>
    </row>
    <row r="12627" spans="1:19">
      <c r="A12627" t="n">
        <v>125876</v>
      </c>
      <c r="B12627" s="14" t="n">
        <v>50</v>
      </c>
      <c r="C12627" s="7" t="n">
        <v>0</v>
      </c>
      <c r="D12627" s="7" t="n">
        <v>15038</v>
      </c>
      <c r="E12627" s="7" t="n">
        <v>0.400000005960464</v>
      </c>
      <c r="F12627" s="7" t="n">
        <v>0</v>
      </c>
      <c r="G12627" s="7" t="n">
        <v>0</v>
      </c>
      <c r="H12627" s="7" t="n">
        <v>0</v>
      </c>
      <c r="I12627" s="7" t="n">
        <v>0</v>
      </c>
      <c r="J12627" s="7" t="n">
        <v>65533</v>
      </c>
      <c r="K12627" s="7" t="n">
        <v>0</v>
      </c>
      <c r="L12627" s="7" t="n">
        <v>0</v>
      </c>
      <c r="M12627" s="7" t="n">
        <v>0</v>
      </c>
      <c r="N12627" s="7" t="n">
        <v>0</v>
      </c>
      <c r="O12627" s="7" t="s">
        <v>17</v>
      </c>
    </row>
    <row r="12628" spans="1:19">
      <c r="A12628" t="s">
        <v>4</v>
      </c>
      <c r="B12628" s="4" t="s">
        <v>5</v>
      </c>
      <c r="C12628" s="4" t="s">
        <v>11</v>
      </c>
    </row>
    <row r="12629" spans="1:19">
      <c r="A12629" t="n">
        <v>125915</v>
      </c>
      <c r="B12629" s="24" t="n">
        <v>16</v>
      </c>
      <c r="C12629" s="7" t="n">
        <v>300</v>
      </c>
    </row>
    <row r="12630" spans="1:19">
      <c r="A12630" t="s">
        <v>4</v>
      </c>
      <c r="B12630" s="4" t="s">
        <v>5</v>
      </c>
      <c r="C12630" s="4" t="s">
        <v>7</v>
      </c>
      <c r="D12630" s="4" t="s">
        <v>11</v>
      </c>
      <c r="E12630" s="4" t="s">
        <v>13</v>
      </c>
      <c r="F12630" s="4" t="s">
        <v>11</v>
      </c>
      <c r="G12630" s="4" t="s">
        <v>14</v>
      </c>
      <c r="H12630" s="4" t="s">
        <v>14</v>
      </c>
      <c r="I12630" s="4" t="s">
        <v>11</v>
      </c>
      <c r="J12630" s="4" t="s">
        <v>11</v>
      </c>
      <c r="K12630" s="4" t="s">
        <v>14</v>
      </c>
      <c r="L12630" s="4" t="s">
        <v>14</v>
      </c>
      <c r="M12630" s="4" t="s">
        <v>14</v>
      </c>
      <c r="N12630" s="4" t="s">
        <v>14</v>
      </c>
      <c r="O12630" s="4" t="s">
        <v>8</v>
      </c>
    </row>
    <row r="12631" spans="1:19">
      <c r="A12631" t="n">
        <v>125918</v>
      </c>
      <c r="B12631" s="14" t="n">
        <v>50</v>
      </c>
      <c r="C12631" s="7" t="n">
        <v>0</v>
      </c>
      <c r="D12631" s="7" t="n">
        <v>15039</v>
      </c>
      <c r="E12631" s="7" t="n">
        <v>0.400000005960464</v>
      </c>
      <c r="F12631" s="7" t="n">
        <v>0</v>
      </c>
      <c r="G12631" s="7" t="n">
        <v>0</v>
      </c>
      <c r="H12631" s="7" t="n">
        <v>0</v>
      </c>
      <c r="I12631" s="7" t="n">
        <v>0</v>
      </c>
      <c r="J12631" s="7" t="n">
        <v>65533</v>
      </c>
      <c r="K12631" s="7" t="n">
        <v>0</v>
      </c>
      <c r="L12631" s="7" t="n">
        <v>0</v>
      </c>
      <c r="M12631" s="7" t="n">
        <v>0</v>
      </c>
      <c r="N12631" s="7" t="n">
        <v>0</v>
      </c>
      <c r="O12631" s="7" t="s">
        <v>17</v>
      </c>
    </row>
    <row r="12632" spans="1:19">
      <c r="A12632" t="s">
        <v>4</v>
      </c>
      <c r="B12632" s="4" t="s">
        <v>5</v>
      </c>
      <c r="C12632" s="4" t="s">
        <v>11</v>
      </c>
    </row>
    <row r="12633" spans="1:19">
      <c r="A12633" t="n">
        <v>125957</v>
      </c>
      <c r="B12633" s="24" t="n">
        <v>16</v>
      </c>
      <c r="C12633" s="7" t="n">
        <v>300</v>
      </c>
    </row>
    <row r="12634" spans="1:19">
      <c r="A12634" t="s">
        <v>4</v>
      </c>
      <c r="B12634" s="4" t="s">
        <v>5</v>
      </c>
      <c r="C12634" s="4" t="s">
        <v>7</v>
      </c>
      <c r="D12634" s="4" t="s">
        <v>11</v>
      </c>
      <c r="E12634" s="4" t="s">
        <v>13</v>
      </c>
      <c r="F12634" s="4" t="s">
        <v>11</v>
      </c>
      <c r="G12634" s="4" t="s">
        <v>14</v>
      </c>
      <c r="H12634" s="4" t="s">
        <v>14</v>
      </c>
      <c r="I12634" s="4" t="s">
        <v>11</v>
      </c>
      <c r="J12634" s="4" t="s">
        <v>11</v>
      </c>
      <c r="K12634" s="4" t="s">
        <v>14</v>
      </c>
      <c r="L12634" s="4" t="s">
        <v>14</v>
      </c>
      <c r="M12634" s="4" t="s">
        <v>14</v>
      </c>
      <c r="N12634" s="4" t="s">
        <v>14</v>
      </c>
      <c r="O12634" s="4" t="s">
        <v>8</v>
      </c>
    </row>
    <row r="12635" spans="1:19">
      <c r="A12635" t="n">
        <v>125960</v>
      </c>
      <c r="B12635" s="14" t="n">
        <v>50</v>
      </c>
      <c r="C12635" s="7" t="n">
        <v>0</v>
      </c>
      <c r="D12635" s="7" t="n">
        <v>15036</v>
      </c>
      <c r="E12635" s="7" t="n">
        <v>0.400000005960464</v>
      </c>
      <c r="F12635" s="7" t="n">
        <v>0</v>
      </c>
      <c r="G12635" s="7" t="n">
        <v>0</v>
      </c>
      <c r="H12635" s="7" t="n">
        <v>0</v>
      </c>
      <c r="I12635" s="7" t="n">
        <v>0</v>
      </c>
      <c r="J12635" s="7" t="n">
        <v>65533</v>
      </c>
      <c r="K12635" s="7" t="n">
        <v>0</v>
      </c>
      <c r="L12635" s="7" t="n">
        <v>0</v>
      </c>
      <c r="M12635" s="7" t="n">
        <v>0</v>
      </c>
      <c r="N12635" s="7" t="n">
        <v>0</v>
      </c>
      <c r="O12635" s="7" t="s">
        <v>17</v>
      </c>
    </row>
    <row r="12636" spans="1:19">
      <c r="A12636" t="s">
        <v>4</v>
      </c>
      <c r="B12636" s="4" t="s">
        <v>5</v>
      </c>
      <c r="C12636" s="4" t="s">
        <v>11</v>
      </c>
    </row>
    <row r="12637" spans="1:19">
      <c r="A12637" t="n">
        <v>125999</v>
      </c>
      <c r="B12637" s="24" t="n">
        <v>16</v>
      </c>
      <c r="C12637" s="7" t="n">
        <v>300</v>
      </c>
    </row>
    <row r="12638" spans="1:19">
      <c r="A12638" t="s">
        <v>4</v>
      </c>
      <c r="B12638" s="4" t="s">
        <v>5</v>
      </c>
      <c r="C12638" s="4" t="s">
        <v>7</v>
      </c>
      <c r="D12638" s="4" t="s">
        <v>11</v>
      </c>
      <c r="E12638" s="4" t="s">
        <v>13</v>
      </c>
      <c r="F12638" s="4" t="s">
        <v>11</v>
      </c>
      <c r="G12638" s="4" t="s">
        <v>14</v>
      </c>
      <c r="H12638" s="4" t="s">
        <v>14</v>
      </c>
      <c r="I12638" s="4" t="s">
        <v>11</v>
      </c>
      <c r="J12638" s="4" t="s">
        <v>11</v>
      </c>
      <c r="K12638" s="4" t="s">
        <v>14</v>
      </c>
      <c r="L12638" s="4" t="s">
        <v>14</v>
      </c>
      <c r="M12638" s="4" t="s">
        <v>14</v>
      </c>
      <c r="N12638" s="4" t="s">
        <v>14</v>
      </c>
      <c r="O12638" s="4" t="s">
        <v>8</v>
      </c>
    </row>
    <row r="12639" spans="1:19">
      <c r="A12639" t="n">
        <v>126002</v>
      </c>
      <c r="B12639" s="14" t="n">
        <v>50</v>
      </c>
      <c r="C12639" s="7" t="n">
        <v>0</v>
      </c>
      <c r="D12639" s="7" t="n">
        <v>15037</v>
      </c>
      <c r="E12639" s="7" t="n">
        <v>0.400000005960464</v>
      </c>
      <c r="F12639" s="7" t="n">
        <v>0</v>
      </c>
      <c r="G12639" s="7" t="n">
        <v>0</v>
      </c>
      <c r="H12639" s="7" t="n">
        <v>0</v>
      </c>
      <c r="I12639" s="7" t="n">
        <v>0</v>
      </c>
      <c r="J12639" s="7" t="n">
        <v>65533</v>
      </c>
      <c r="K12639" s="7" t="n">
        <v>0</v>
      </c>
      <c r="L12639" s="7" t="n">
        <v>0</v>
      </c>
      <c r="M12639" s="7" t="n">
        <v>0</v>
      </c>
      <c r="N12639" s="7" t="n">
        <v>0</v>
      </c>
      <c r="O12639" s="7" t="s">
        <v>17</v>
      </c>
    </row>
    <row r="12640" spans="1:19">
      <c r="A12640" t="s">
        <v>4</v>
      </c>
      <c r="B12640" s="4" t="s">
        <v>5</v>
      </c>
      <c r="C12640" s="4" t="s">
        <v>11</v>
      </c>
    </row>
    <row r="12641" spans="1:15">
      <c r="A12641" t="n">
        <v>126041</v>
      </c>
      <c r="B12641" s="24" t="n">
        <v>16</v>
      </c>
      <c r="C12641" s="7" t="n">
        <v>250</v>
      </c>
    </row>
    <row r="12642" spans="1:15">
      <c r="A12642" t="s">
        <v>4</v>
      </c>
      <c r="B12642" s="4" t="s">
        <v>5</v>
      </c>
      <c r="C12642" s="4" t="s">
        <v>7</v>
      </c>
      <c r="D12642" s="4" t="s">
        <v>11</v>
      </c>
      <c r="E12642" s="4" t="s">
        <v>13</v>
      </c>
      <c r="F12642" s="4" t="s">
        <v>11</v>
      </c>
      <c r="G12642" s="4" t="s">
        <v>14</v>
      </c>
      <c r="H12642" s="4" t="s">
        <v>14</v>
      </c>
      <c r="I12642" s="4" t="s">
        <v>11</v>
      </c>
      <c r="J12642" s="4" t="s">
        <v>11</v>
      </c>
      <c r="K12642" s="4" t="s">
        <v>14</v>
      </c>
      <c r="L12642" s="4" t="s">
        <v>14</v>
      </c>
      <c r="M12642" s="4" t="s">
        <v>14</v>
      </c>
      <c r="N12642" s="4" t="s">
        <v>14</v>
      </c>
      <c r="O12642" s="4" t="s">
        <v>8</v>
      </c>
    </row>
    <row r="12643" spans="1:15">
      <c r="A12643" t="n">
        <v>126044</v>
      </c>
      <c r="B12643" s="14" t="n">
        <v>50</v>
      </c>
      <c r="C12643" s="7" t="n">
        <v>0</v>
      </c>
      <c r="D12643" s="7" t="n">
        <v>15038</v>
      </c>
      <c r="E12643" s="7" t="n">
        <v>0.400000005960464</v>
      </c>
      <c r="F12643" s="7" t="n">
        <v>0</v>
      </c>
      <c r="G12643" s="7" t="n">
        <v>0</v>
      </c>
      <c r="H12643" s="7" t="n">
        <v>0</v>
      </c>
      <c r="I12643" s="7" t="n">
        <v>0</v>
      </c>
      <c r="J12643" s="7" t="n">
        <v>65533</v>
      </c>
      <c r="K12643" s="7" t="n">
        <v>0</v>
      </c>
      <c r="L12643" s="7" t="n">
        <v>0</v>
      </c>
      <c r="M12643" s="7" t="n">
        <v>0</v>
      </c>
      <c r="N12643" s="7" t="n">
        <v>0</v>
      </c>
      <c r="O12643" s="7" t="s">
        <v>17</v>
      </c>
    </row>
    <row r="12644" spans="1:15">
      <c r="A12644" t="s">
        <v>4</v>
      </c>
      <c r="B12644" s="4" t="s">
        <v>5</v>
      </c>
      <c r="C12644" s="4" t="s">
        <v>11</v>
      </c>
    </row>
    <row r="12645" spans="1:15">
      <c r="A12645" t="n">
        <v>126083</v>
      </c>
      <c r="B12645" s="24" t="n">
        <v>16</v>
      </c>
      <c r="C12645" s="7" t="n">
        <v>250</v>
      </c>
    </row>
    <row r="12646" spans="1:15">
      <c r="A12646" t="s">
        <v>4</v>
      </c>
      <c r="B12646" s="4" t="s">
        <v>5</v>
      </c>
      <c r="C12646" s="4" t="s">
        <v>7</v>
      </c>
      <c r="D12646" s="4" t="s">
        <v>11</v>
      </c>
      <c r="E12646" s="4" t="s">
        <v>13</v>
      </c>
      <c r="F12646" s="4" t="s">
        <v>11</v>
      </c>
      <c r="G12646" s="4" t="s">
        <v>14</v>
      </c>
      <c r="H12646" s="4" t="s">
        <v>14</v>
      </c>
      <c r="I12646" s="4" t="s">
        <v>11</v>
      </c>
      <c r="J12646" s="4" t="s">
        <v>11</v>
      </c>
      <c r="K12646" s="4" t="s">
        <v>14</v>
      </c>
      <c r="L12646" s="4" t="s">
        <v>14</v>
      </c>
      <c r="M12646" s="4" t="s">
        <v>14</v>
      </c>
      <c r="N12646" s="4" t="s">
        <v>14</v>
      </c>
      <c r="O12646" s="4" t="s">
        <v>8</v>
      </c>
    </row>
    <row r="12647" spans="1:15">
      <c r="A12647" t="n">
        <v>126086</v>
      </c>
      <c r="B12647" s="14" t="n">
        <v>50</v>
      </c>
      <c r="C12647" s="7" t="n">
        <v>0</v>
      </c>
      <c r="D12647" s="7" t="n">
        <v>15039</v>
      </c>
      <c r="E12647" s="7" t="n">
        <v>0.400000005960464</v>
      </c>
      <c r="F12647" s="7" t="n">
        <v>0</v>
      </c>
      <c r="G12647" s="7" t="n">
        <v>0</v>
      </c>
      <c r="H12647" s="7" t="n">
        <v>0</v>
      </c>
      <c r="I12647" s="7" t="n">
        <v>0</v>
      </c>
      <c r="J12647" s="7" t="n">
        <v>65533</v>
      </c>
      <c r="K12647" s="7" t="n">
        <v>0</v>
      </c>
      <c r="L12647" s="7" t="n">
        <v>0</v>
      </c>
      <c r="M12647" s="7" t="n">
        <v>0</v>
      </c>
      <c r="N12647" s="7" t="n">
        <v>0</v>
      </c>
      <c r="O12647" s="7" t="s">
        <v>17</v>
      </c>
    </row>
    <row r="12648" spans="1:15">
      <c r="A12648" t="s">
        <v>4</v>
      </c>
      <c r="B12648" s="4" t="s">
        <v>5</v>
      </c>
      <c r="C12648" s="4" t="s">
        <v>7</v>
      </c>
      <c r="D12648" s="4" t="s">
        <v>11</v>
      </c>
    </row>
    <row r="12649" spans="1:15">
      <c r="A12649" t="n">
        <v>126125</v>
      </c>
      <c r="B12649" s="35" t="n">
        <v>45</v>
      </c>
      <c r="C12649" s="7" t="n">
        <v>7</v>
      </c>
      <c r="D12649" s="7" t="n">
        <v>255</v>
      </c>
    </row>
    <row r="12650" spans="1:15">
      <c r="A12650" t="s">
        <v>4</v>
      </c>
      <c r="B12650" s="4" t="s">
        <v>5</v>
      </c>
      <c r="C12650" s="4" t="s">
        <v>11</v>
      </c>
    </row>
    <row r="12651" spans="1:15">
      <c r="A12651" t="n">
        <v>126129</v>
      </c>
      <c r="B12651" s="24" t="n">
        <v>16</v>
      </c>
      <c r="C12651" s="7" t="n">
        <v>500</v>
      </c>
    </row>
    <row r="12652" spans="1:15">
      <c r="A12652" t="s">
        <v>4</v>
      </c>
      <c r="B12652" s="4" t="s">
        <v>5</v>
      </c>
      <c r="C12652" s="4" t="s">
        <v>7</v>
      </c>
      <c r="D12652" s="4" t="s">
        <v>11</v>
      </c>
      <c r="E12652" s="4" t="s">
        <v>11</v>
      </c>
      <c r="F12652" s="4" t="s">
        <v>7</v>
      </c>
    </row>
    <row r="12653" spans="1:15">
      <c r="A12653" t="n">
        <v>126132</v>
      </c>
      <c r="B12653" s="43" t="n">
        <v>25</v>
      </c>
      <c r="C12653" s="7" t="n">
        <v>1</v>
      </c>
      <c r="D12653" s="7" t="n">
        <v>60</v>
      </c>
      <c r="E12653" s="7" t="n">
        <v>500</v>
      </c>
      <c r="F12653" s="7" t="n">
        <v>2</v>
      </c>
    </row>
    <row r="12654" spans="1:15">
      <c r="A12654" t="s">
        <v>4</v>
      </c>
      <c r="B12654" s="4" t="s">
        <v>5</v>
      </c>
      <c r="C12654" s="4" t="s">
        <v>7</v>
      </c>
      <c r="D12654" s="4" t="s">
        <v>11</v>
      </c>
      <c r="E12654" s="4" t="s">
        <v>8</v>
      </c>
    </row>
    <row r="12655" spans="1:15">
      <c r="A12655" t="n">
        <v>126139</v>
      </c>
      <c r="B12655" s="38" t="n">
        <v>51</v>
      </c>
      <c r="C12655" s="7" t="n">
        <v>4</v>
      </c>
      <c r="D12655" s="7" t="n">
        <v>5</v>
      </c>
      <c r="E12655" s="7" t="s">
        <v>296</v>
      </c>
    </row>
    <row r="12656" spans="1:15">
      <c r="A12656" t="s">
        <v>4</v>
      </c>
      <c r="B12656" s="4" t="s">
        <v>5</v>
      </c>
      <c r="C12656" s="4" t="s">
        <v>11</v>
      </c>
    </row>
    <row r="12657" spans="1:15">
      <c r="A12657" t="n">
        <v>126152</v>
      </c>
      <c r="B12657" s="24" t="n">
        <v>16</v>
      </c>
      <c r="C12657" s="7" t="n">
        <v>0</v>
      </c>
    </row>
    <row r="12658" spans="1:15">
      <c r="A12658" t="s">
        <v>4</v>
      </c>
      <c r="B12658" s="4" t="s">
        <v>5</v>
      </c>
      <c r="C12658" s="4" t="s">
        <v>11</v>
      </c>
      <c r="D12658" s="4" t="s">
        <v>79</v>
      </c>
      <c r="E12658" s="4" t="s">
        <v>7</v>
      </c>
      <c r="F12658" s="4" t="s">
        <v>7</v>
      </c>
    </row>
    <row r="12659" spans="1:15">
      <c r="A12659" t="n">
        <v>126155</v>
      </c>
      <c r="B12659" s="39" t="n">
        <v>26</v>
      </c>
      <c r="C12659" s="7" t="n">
        <v>5</v>
      </c>
      <c r="D12659" s="7" t="s">
        <v>973</v>
      </c>
      <c r="E12659" s="7" t="n">
        <v>2</v>
      </c>
      <c r="F12659" s="7" t="n">
        <v>0</v>
      </c>
    </row>
    <row r="12660" spans="1:15">
      <c r="A12660" t="s">
        <v>4</v>
      </c>
      <c r="B12660" s="4" t="s">
        <v>5</v>
      </c>
    </row>
    <row r="12661" spans="1:15">
      <c r="A12661" t="n">
        <v>126213</v>
      </c>
      <c r="B12661" s="40" t="n">
        <v>28</v>
      </c>
    </row>
    <row r="12662" spans="1:15">
      <c r="A12662" t="s">
        <v>4</v>
      </c>
      <c r="B12662" s="4" t="s">
        <v>5</v>
      </c>
      <c r="C12662" s="4" t="s">
        <v>11</v>
      </c>
      <c r="D12662" s="4" t="s">
        <v>7</v>
      </c>
    </row>
    <row r="12663" spans="1:15">
      <c r="A12663" t="n">
        <v>126214</v>
      </c>
      <c r="B12663" s="44" t="n">
        <v>89</v>
      </c>
      <c r="C12663" s="7" t="n">
        <v>65533</v>
      </c>
      <c r="D12663" s="7" t="n">
        <v>1</v>
      </c>
    </row>
    <row r="12664" spans="1:15">
      <c r="A12664" t="s">
        <v>4</v>
      </c>
      <c r="B12664" s="4" t="s">
        <v>5</v>
      </c>
      <c r="C12664" s="4" t="s">
        <v>7</v>
      </c>
      <c r="D12664" s="4" t="s">
        <v>11</v>
      </c>
      <c r="E12664" s="4" t="s">
        <v>11</v>
      </c>
      <c r="F12664" s="4" t="s">
        <v>7</v>
      </c>
    </row>
    <row r="12665" spans="1:15">
      <c r="A12665" t="n">
        <v>126218</v>
      </c>
      <c r="B12665" s="43" t="n">
        <v>25</v>
      </c>
      <c r="C12665" s="7" t="n">
        <v>1</v>
      </c>
      <c r="D12665" s="7" t="n">
        <v>60</v>
      </c>
      <c r="E12665" s="7" t="n">
        <v>640</v>
      </c>
      <c r="F12665" s="7" t="n">
        <v>2</v>
      </c>
    </row>
    <row r="12666" spans="1:15">
      <c r="A12666" t="s">
        <v>4</v>
      </c>
      <c r="B12666" s="4" t="s">
        <v>5</v>
      </c>
      <c r="C12666" s="4" t="s">
        <v>7</v>
      </c>
      <c r="D12666" s="4" t="s">
        <v>11</v>
      </c>
      <c r="E12666" s="4" t="s">
        <v>8</v>
      </c>
    </row>
    <row r="12667" spans="1:15">
      <c r="A12667" t="n">
        <v>126225</v>
      </c>
      <c r="B12667" s="38" t="n">
        <v>51</v>
      </c>
      <c r="C12667" s="7" t="n">
        <v>4</v>
      </c>
      <c r="D12667" s="7" t="n">
        <v>3</v>
      </c>
      <c r="E12667" s="7" t="s">
        <v>293</v>
      </c>
    </row>
    <row r="12668" spans="1:15">
      <c r="A12668" t="s">
        <v>4</v>
      </c>
      <c r="B12668" s="4" t="s">
        <v>5</v>
      </c>
      <c r="C12668" s="4" t="s">
        <v>11</v>
      </c>
    </row>
    <row r="12669" spans="1:15">
      <c r="A12669" t="n">
        <v>126238</v>
      </c>
      <c r="B12669" s="24" t="n">
        <v>16</v>
      </c>
      <c r="C12669" s="7" t="n">
        <v>0</v>
      </c>
    </row>
    <row r="12670" spans="1:15">
      <c r="A12670" t="s">
        <v>4</v>
      </c>
      <c r="B12670" s="4" t="s">
        <v>5</v>
      </c>
      <c r="C12670" s="4" t="s">
        <v>11</v>
      </c>
      <c r="D12670" s="4" t="s">
        <v>79</v>
      </c>
      <c r="E12670" s="4" t="s">
        <v>7</v>
      </c>
      <c r="F12670" s="4" t="s">
        <v>7</v>
      </c>
    </row>
    <row r="12671" spans="1:15">
      <c r="A12671" t="n">
        <v>126241</v>
      </c>
      <c r="B12671" s="39" t="n">
        <v>26</v>
      </c>
      <c r="C12671" s="7" t="n">
        <v>3</v>
      </c>
      <c r="D12671" s="7" t="s">
        <v>974</v>
      </c>
      <c r="E12671" s="7" t="n">
        <v>2</v>
      </c>
      <c r="F12671" s="7" t="n">
        <v>0</v>
      </c>
    </row>
    <row r="12672" spans="1:15">
      <c r="A12672" t="s">
        <v>4</v>
      </c>
      <c r="B12672" s="4" t="s">
        <v>5</v>
      </c>
    </row>
    <row r="12673" spans="1:6">
      <c r="A12673" t="n">
        <v>126265</v>
      </c>
      <c r="B12673" s="40" t="n">
        <v>28</v>
      </c>
    </row>
    <row r="12674" spans="1:6">
      <c r="A12674" t="s">
        <v>4</v>
      </c>
      <c r="B12674" s="4" t="s">
        <v>5</v>
      </c>
      <c r="C12674" s="4" t="s">
        <v>11</v>
      </c>
      <c r="D12674" s="4" t="s">
        <v>7</v>
      </c>
    </row>
    <row r="12675" spans="1:6">
      <c r="A12675" t="n">
        <v>126266</v>
      </c>
      <c r="B12675" s="44" t="n">
        <v>89</v>
      </c>
      <c r="C12675" s="7" t="n">
        <v>65533</v>
      </c>
      <c r="D12675" s="7" t="n">
        <v>1</v>
      </c>
    </row>
    <row r="12676" spans="1:6">
      <c r="A12676" t="s">
        <v>4</v>
      </c>
      <c r="B12676" s="4" t="s">
        <v>5</v>
      </c>
      <c r="C12676" s="4" t="s">
        <v>7</v>
      </c>
      <c r="D12676" s="4" t="s">
        <v>11</v>
      </c>
      <c r="E12676" s="4" t="s">
        <v>11</v>
      </c>
      <c r="F12676" s="4" t="s">
        <v>7</v>
      </c>
    </row>
    <row r="12677" spans="1:6">
      <c r="A12677" t="n">
        <v>126270</v>
      </c>
      <c r="B12677" s="43" t="n">
        <v>25</v>
      </c>
      <c r="C12677" s="7" t="n">
        <v>1</v>
      </c>
      <c r="D12677" s="7" t="n">
        <v>260</v>
      </c>
      <c r="E12677" s="7" t="n">
        <v>640</v>
      </c>
      <c r="F12677" s="7" t="n">
        <v>2</v>
      </c>
    </row>
    <row r="12678" spans="1:6">
      <c r="A12678" t="s">
        <v>4</v>
      </c>
      <c r="B12678" s="4" t="s">
        <v>5</v>
      </c>
      <c r="C12678" s="4" t="s">
        <v>7</v>
      </c>
      <c r="D12678" s="4" t="s">
        <v>11</v>
      </c>
      <c r="E12678" s="4" t="s">
        <v>8</v>
      </c>
    </row>
    <row r="12679" spans="1:6">
      <c r="A12679" t="n">
        <v>126277</v>
      </c>
      <c r="B12679" s="38" t="n">
        <v>51</v>
      </c>
      <c r="C12679" s="7" t="n">
        <v>4</v>
      </c>
      <c r="D12679" s="7" t="n">
        <v>9</v>
      </c>
      <c r="E12679" s="7" t="s">
        <v>975</v>
      </c>
    </row>
    <row r="12680" spans="1:6">
      <c r="A12680" t="s">
        <v>4</v>
      </c>
      <c r="B12680" s="4" t="s">
        <v>5</v>
      </c>
      <c r="C12680" s="4" t="s">
        <v>11</v>
      </c>
    </row>
    <row r="12681" spans="1:6">
      <c r="A12681" t="n">
        <v>126291</v>
      </c>
      <c r="B12681" s="24" t="n">
        <v>16</v>
      </c>
      <c r="C12681" s="7" t="n">
        <v>0</v>
      </c>
    </row>
    <row r="12682" spans="1:6">
      <c r="A12682" t="s">
        <v>4</v>
      </c>
      <c r="B12682" s="4" t="s">
        <v>5</v>
      </c>
      <c r="C12682" s="4" t="s">
        <v>11</v>
      </c>
      <c r="D12682" s="4" t="s">
        <v>79</v>
      </c>
      <c r="E12682" s="4" t="s">
        <v>7</v>
      </c>
      <c r="F12682" s="4" t="s">
        <v>7</v>
      </c>
    </row>
    <row r="12683" spans="1:6">
      <c r="A12683" t="n">
        <v>126294</v>
      </c>
      <c r="B12683" s="39" t="n">
        <v>26</v>
      </c>
      <c r="C12683" s="7" t="n">
        <v>9</v>
      </c>
      <c r="D12683" s="7" t="s">
        <v>976</v>
      </c>
      <c r="E12683" s="7" t="n">
        <v>2</v>
      </c>
      <c r="F12683" s="7" t="n">
        <v>0</v>
      </c>
    </row>
    <row r="12684" spans="1:6">
      <c r="A12684" t="s">
        <v>4</v>
      </c>
      <c r="B12684" s="4" t="s">
        <v>5</v>
      </c>
    </row>
    <row r="12685" spans="1:6">
      <c r="A12685" t="n">
        <v>126336</v>
      </c>
      <c r="B12685" s="40" t="n">
        <v>28</v>
      </c>
    </row>
    <row r="12686" spans="1:6">
      <c r="A12686" t="s">
        <v>4</v>
      </c>
      <c r="B12686" s="4" t="s">
        <v>5</v>
      </c>
      <c r="C12686" s="4" t="s">
        <v>11</v>
      </c>
      <c r="D12686" s="4" t="s">
        <v>7</v>
      </c>
    </row>
    <row r="12687" spans="1:6">
      <c r="A12687" t="n">
        <v>126337</v>
      </c>
      <c r="B12687" s="44" t="n">
        <v>89</v>
      </c>
      <c r="C12687" s="7" t="n">
        <v>65533</v>
      </c>
      <c r="D12687" s="7" t="n">
        <v>1</v>
      </c>
    </row>
    <row r="12688" spans="1:6">
      <c r="A12688" t="s">
        <v>4</v>
      </c>
      <c r="B12688" s="4" t="s">
        <v>5</v>
      </c>
      <c r="C12688" s="4" t="s">
        <v>7</v>
      </c>
      <c r="D12688" s="4" t="s">
        <v>11</v>
      </c>
      <c r="E12688" s="4" t="s">
        <v>11</v>
      </c>
      <c r="F12688" s="4" t="s">
        <v>7</v>
      </c>
    </row>
    <row r="12689" spans="1:6">
      <c r="A12689" t="n">
        <v>126341</v>
      </c>
      <c r="B12689" s="43" t="n">
        <v>25</v>
      </c>
      <c r="C12689" s="7" t="n">
        <v>1</v>
      </c>
      <c r="D12689" s="7" t="n">
        <v>65535</v>
      </c>
      <c r="E12689" s="7" t="n">
        <v>420</v>
      </c>
      <c r="F12689" s="7" t="n">
        <v>6</v>
      </c>
    </row>
    <row r="12690" spans="1:6">
      <c r="A12690" t="s">
        <v>4</v>
      </c>
      <c r="B12690" s="4" t="s">
        <v>5</v>
      </c>
      <c r="C12690" s="4" t="s">
        <v>7</v>
      </c>
      <c r="D12690" s="4" t="s">
        <v>11</v>
      </c>
      <c r="E12690" s="4" t="s">
        <v>8</v>
      </c>
    </row>
    <row r="12691" spans="1:6">
      <c r="A12691" t="n">
        <v>126348</v>
      </c>
      <c r="B12691" s="38" t="n">
        <v>51</v>
      </c>
      <c r="C12691" s="7" t="n">
        <v>4</v>
      </c>
      <c r="D12691" s="7" t="n">
        <v>11</v>
      </c>
      <c r="E12691" s="7" t="s">
        <v>296</v>
      </c>
    </row>
    <row r="12692" spans="1:6">
      <c r="A12692" t="s">
        <v>4</v>
      </c>
      <c r="B12692" s="4" t="s">
        <v>5</v>
      </c>
      <c r="C12692" s="4" t="s">
        <v>11</v>
      </c>
    </row>
    <row r="12693" spans="1:6">
      <c r="A12693" t="n">
        <v>126361</v>
      </c>
      <c r="B12693" s="24" t="n">
        <v>16</v>
      </c>
      <c r="C12693" s="7" t="n">
        <v>0</v>
      </c>
    </row>
    <row r="12694" spans="1:6">
      <c r="A12694" t="s">
        <v>4</v>
      </c>
      <c r="B12694" s="4" t="s">
        <v>5</v>
      </c>
      <c r="C12694" s="4" t="s">
        <v>11</v>
      </c>
      <c r="D12694" s="4" t="s">
        <v>79</v>
      </c>
      <c r="E12694" s="4" t="s">
        <v>7</v>
      </c>
      <c r="F12694" s="4" t="s">
        <v>7</v>
      </c>
    </row>
    <row r="12695" spans="1:6">
      <c r="A12695" t="n">
        <v>126364</v>
      </c>
      <c r="B12695" s="39" t="n">
        <v>26</v>
      </c>
      <c r="C12695" s="7" t="n">
        <v>11</v>
      </c>
      <c r="D12695" s="7" t="s">
        <v>977</v>
      </c>
      <c r="E12695" s="7" t="n">
        <v>2</v>
      </c>
      <c r="F12695" s="7" t="n">
        <v>0</v>
      </c>
    </row>
    <row r="12696" spans="1:6">
      <c r="A12696" t="s">
        <v>4</v>
      </c>
      <c r="B12696" s="4" t="s">
        <v>5</v>
      </c>
    </row>
    <row r="12697" spans="1:6">
      <c r="A12697" t="n">
        <v>126399</v>
      </c>
      <c r="B12697" s="40" t="n">
        <v>28</v>
      </c>
    </row>
    <row r="12698" spans="1:6">
      <c r="A12698" t="s">
        <v>4</v>
      </c>
      <c r="B12698" s="4" t="s">
        <v>5</v>
      </c>
      <c r="C12698" s="4" t="s">
        <v>11</v>
      </c>
      <c r="D12698" s="4" t="s">
        <v>7</v>
      </c>
    </row>
    <row r="12699" spans="1:6">
      <c r="A12699" t="n">
        <v>126400</v>
      </c>
      <c r="B12699" s="44" t="n">
        <v>89</v>
      </c>
      <c r="C12699" s="7" t="n">
        <v>65533</v>
      </c>
      <c r="D12699" s="7" t="n">
        <v>1</v>
      </c>
    </row>
    <row r="12700" spans="1:6">
      <c r="A12700" t="s">
        <v>4</v>
      </c>
      <c r="B12700" s="4" t="s">
        <v>5</v>
      </c>
      <c r="C12700" s="4" t="s">
        <v>7</v>
      </c>
      <c r="D12700" s="4" t="s">
        <v>11</v>
      </c>
      <c r="E12700" s="4" t="s">
        <v>13</v>
      </c>
    </row>
    <row r="12701" spans="1:6">
      <c r="A12701" t="n">
        <v>126404</v>
      </c>
      <c r="B12701" s="17" t="n">
        <v>58</v>
      </c>
      <c r="C12701" s="7" t="n">
        <v>101</v>
      </c>
      <c r="D12701" s="7" t="n">
        <v>800</v>
      </c>
      <c r="E12701" s="7" t="n">
        <v>1</v>
      </c>
    </row>
    <row r="12702" spans="1:6">
      <c r="A12702" t="s">
        <v>4</v>
      </c>
      <c r="B12702" s="4" t="s">
        <v>5</v>
      </c>
      <c r="C12702" s="4" t="s">
        <v>7</v>
      </c>
      <c r="D12702" s="4" t="s">
        <v>11</v>
      </c>
    </row>
    <row r="12703" spans="1:6">
      <c r="A12703" t="n">
        <v>126412</v>
      </c>
      <c r="B12703" s="17" t="n">
        <v>58</v>
      </c>
      <c r="C12703" s="7" t="n">
        <v>254</v>
      </c>
      <c r="D12703" s="7" t="n">
        <v>0</v>
      </c>
    </row>
    <row r="12704" spans="1:6">
      <c r="A12704" t="s">
        <v>4</v>
      </c>
      <c r="B12704" s="4" t="s">
        <v>5</v>
      </c>
      <c r="C12704" s="4" t="s">
        <v>11</v>
      </c>
      <c r="D12704" s="4" t="s">
        <v>14</v>
      </c>
      <c r="E12704" s="4" t="s">
        <v>14</v>
      </c>
      <c r="F12704" s="4" t="s">
        <v>14</v>
      </c>
      <c r="G12704" s="4" t="s">
        <v>14</v>
      </c>
      <c r="H12704" s="4" t="s">
        <v>11</v>
      </c>
      <c r="I12704" s="4" t="s">
        <v>7</v>
      </c>
    </row>
    <row r="12705" spans="1:9">
      <c r="A12705" t="n">
        <v>126416</v>
      </c>
      <c r="B12705" s="64" t="n">
        <v>66</v>
      </c>
      <c r="C12705" s="7" t="n">
        <v>2000</v>
      </c>
      <c r="D12705" s="7" t="n">
        <v>1065353216</v>
      </c>
      <c r="E12705" s="7" t="n">
        <v>1065353216</v>
      </c>
      <c r="F12705" s="7" t="n">
        <v>1065353216</v>
      </c>
      <c r="G12705" s="7" t="n">
        <v>0</v>
      </c>
      <c r="H12705" s="7" t="n">
        <v>0</v>
      </c>
      <c r="I12705" s="7" t="n">
        <v>3</v>
      </c>
    </row>
    <row r="12706" spans="1:9">
      <c r="A12706" t="s">
        <v>4</v>
      </c>
      <c r="B12706" s="4" t="s">
        <v>5</v>
      </c>
      <c r="C12706" s="4" t="s">
        <v>11</v>
      </c>
      <c r="D12706" s="4" t="s">
        <v>14</v>
      </c>
    </row>
    <row r="12707" spans="1:9">
      <c r="A12707" t="n">
        <v>126438</v>
      </c>
      <c r="B12707" s="49" t="n">
        <v>44</v>
      </c>
      <c r="C12707" s="7" t="n">
        <v>2000</v>
      </c>
      <c r="D12707" s="7" t="n">
        <v>1</v>
      </c>
    </row>
    <row r="12708" spans="1:9">
      <c r="A12708" t="s">
        <v>4</v>
      </c>
      <c r="B12708" s="4" t="s">
        <v>5</v>
      </c>
      <c r="C12708" s="4" t="s">
        <v>11</v>
      </c>
      <c r="D12708" s="4" t="s">
        <v>13</v>
      </c>
      <c r="E12708" s="4" t="s">
        <v>13</v>
      </c>
      <c r="F12708" s="4" t="s">
        <v>13</v>
      </c>
      <c r="G12708" s="4" t="s">
        <v>13</v>
      </c>
    </row>
    <row r="12709" spans="1:9">
      <c r="A12709" t="n">
        <v>126445</v>
      </c>
      <c r="B12709" s="32" t="n">
        <v>46</v>
      </c>
      <c r="C12709" s="7" t="n">
        <v>2000</v>
      </c>
      <c r="D12709" s="7" t="n">
        <v>-6.25</v>
      </c>
      <c r="E12709" s="7" t="n">
        <v>0</v>
      </c>
      <c r="F12709" s="7" t="n">
        <v>-25.8099994659424</v>
      </c>
      <c r="G12709" s="7" t="n">
        <v>222.399993896484</v>
      </c>
    </row>
    <row r="12710" spans="1:9">
      <c r="A12710" t="s">
        <v>4</v>
      </c>
      <c r="B12710" s="4" t="s">
        <v>5</v>
      </c>
      <c r="C12710" s="4" t="s">
        <v>7</v>
      </c>
      <c r="D12710" s="4" t="s">
        <v>7</v>
      </c>
      <c r="E12710" s="4" t="s">
        <v>13</v>
      </c>
      <c r="F12710" s="4" t="s">
        <v>13</v>
      </c>
      <c r="G12710" s="4" t="s">
        <v>13</v>
      </c>
      <c r="H12710" s="4" t="s">
        <v>11</v>
      </c>
    </row>
    <row r="12711" spans="1:9">
      <c r="A12711" t="n">
        <v>126464</v>
      </c>
      <c r="B12711" s="35" t="n">
        <v>45</v>
      </c>
      <c r="C12711" s="7" t="n">
        <v>2</v>
      </c>
      <c r="D12711" s="7" t="n">
        <v>3</v>
      </c>
      <c r="E12711" s="7" t="n">
        <v>-5.23000001907349</v>
      </c>
      <c r="F12711" s="7" t="n">
        <v>1.25999999046326</v>
      </c>
      <c r="G12711" s="7" t="n">
        <v>-23.5900001525879</v>
      </c>
      <c r="H12711" s="7" t="n">
        <v>0</v>
      </c>
    </row>
    <row r="12712" spans="1:9">
      <c r="A12712" t="s">
        <v>4</v>
      </c>
      <c r="B12712" s="4" t="s">
        <v>5</v>
      </c>
      <c r="C12712" s="4" t="s">
        <v>7</v>
      </c>
      <c r="D12712" s="4" t="s">
        <v>7</v>
      </c>
      <c r="E12712" s="4" t="s">
        <v>13</v>
      </c>
      <c r="F12712" s="4" t="s">
        <v>13</v>
      </c>
      <c r="G12712" s="4" t="s">
        <v>13</v>
      </c>
      <c r="H12712" s="4" t="s">
        <v>11</v>
      </c>
      <c r="I12712" s="4" t="s">
        <v>7</v>
      </c>
    </row>
    <row r="12713" spans="1:9">
      <c r="A12713" t="n">
        <v>126481</v>
      </c>
      <c r="B12713" s="35" t="n">
        <v>45</v>
      </c>
      <c r="C12713" s="7" t="n">
        <v>4</v>
      </c>
      <c r="D12713" s="7" t="n">
        <v>3</v>
      </c>
      <c r="E12713" s="7" t="n">
        <v>17.5100002288818</v>
      </c>
      <c r="F12713" s="7" t="n">
        <v>18.3600006103516</v>
      </c>
      <c r="G12713" s="7" t="n">
        <v>0</v>
      </c>
      <c r="H12713" s="7" t="n">
        <v>0</v>
      </c>
      <c r="I12713" s="7" t="n">
        <v>0</v>
      </c>
    </row>
    <row r="12714" spans="1:9">
      <c r="A12714" t="s">
        <v>4</v>
      </c>
      <c r="B12714" s="4" t="s">
        <v>5</v>
      </c>
      <c r="C12714" s="4" t="s">
        <v>7</v>
      </c>
      <c r="D12714" s="4" t="s">
        <v>7</v>
      </c>
      <c r="E12714" s="4" t="s">
        <v>13</v>
      </c>
      <c r="F12714" s="4" t="s">
        <v>11</v>
      </c>
    </row>
    <row r="12715" spans="1:9">
      <c r="A12715" t="n">
        <v>126499</v>
      </c>
      <c r="B12715" s="35" t="n">
        <v>45</v>
      </c>
      <c r="C12715" s="7" t="n">
        <v>5</v>
      </c>
      <c r="D12715" s="7" t="n">
        <v>3</v>
      </c>
      <c r="E12715" s="7" t="n">
        <v>4.19999980926514</v>
      </c>
      <c r="F12715" s="7" t="n">
        <v>0</v>
      </c>
    </row>
    <row r="12716" spans="1:9">
      <c r="A12716" t="s">
        <v>4</v>
      </c>
      <c r="B12716" s="4" t="s">
        <v>5</v>
      </c>
      <c r="C12716" s="4" t="s">
        <v>7</v>
      </c>
      <c r="D12716" s="4" t="s">
        <v>7</v>
      </c>
      <c r="E12716" s="4" t="s">
        <v>13</v>
      </c>
      <c r="F12716" s="4" t="s">
        <v>11</v>
      </c>
    </row>
    <row r="12717" spans="1:9">
      <c r="A12717" t="n">
        <v>126508</v>
      </c>
      <c r="B12717" s="35" t="n">
        <v>45</v>
      </c>
      <c r="C12717" s="7" t="n">
        <v>5</v>
      </c>
      <c r="D12717" s="7" t="n">
        <v>3</v>
      </c>
      <c r="E12717" s="7" t="n">
        <v>3.59999990463257</v>
      </c>
      <c r="F12717" s="7" t="n">
        <v>4000</v>
      </c>
    </row>
    <row r="12718" spans="1:9">
      <c r="A12718" t="s">
        <v>4</v>
      </c>
      <c r="B12718" s="4" t="s">
        <v>5</v>
      </c>
      <c r="C12718" s="4" t="s">
        <v>7</v>
      </c>
      <c r="D12718" s="4" t="s">
        <v>7</v>
      </c>
      <c r="E12718" s="4" t="s">
        <v>13</v>
      </c>
      <c r="F12718" s="4" t="s">
        <v>11</v>
      </c>
    </row>
    <row r="12719" spans="1:9">
      <c r="A12719" t="n">
        <v>126517</v>
      </c>
      <c r="B12719" s="35" t="n">
        <v>45</v>
      </c>
      <c r="C12719" s="7" t="n">
        <v>11</v>
      </c>
      <c r="D12719" s="7" t="n">
        <v>3</v>
      </c>
      <c r="E12719" s="7" t="n">
        <v>35</v>
      </c>
      <c r="F12719" s="7" t="n">
        <v>0</v>
      </c>
    </row>
    <row r="12720" spans="1:9">
      <c r="A12720" t="s">
        <v>4</v>
      </c>
      <c r="B12720" s="4" t="s">
        <v>5</v>
      </c>
      <c r="C12720" s="4" t="s">
        <v>11</v>
      </c>
    </row>
    <row r="12721" spans="1:9">
      <c r="A12721" t="n">
        <v>126526</v>
      </c>
      <c r="B12721" s="24" t="n">
        <v>16</v>
      </c>
      <c r="C12721" s="7" t="n">
        <v>2000</v>
      </c>
    </row>
    <row r="12722" spans="1:9">
      <c r="A12722" t="s">
        <v>4</v>
      </c>
      <c r="B12722" s="4" t="s">
        <v>5</v>
      </c>
      <c r="C12722" s="4" t="s">
        <v>7</v>
      </c>
      <c r="D12722" s="4" t="s">
        <v>11</v>
      </c>
      <c r="E12722" s="4" t="s">
        <v>13</v>
      </c>
    </row>
    <row r="12723" spans="1:9">
      <c r="A12723" t="n">
        <v>126529</v>
      </c>
      <c r="B12723" s="17" t="n">
        <v>58</v>
      </c>
      <c r="C12723" s="7" t="n">
        <v>101</v>
      </c>
      <c r="D12723" s="7" t="n">
        <v>2000</v>
      </c>
      <c r="E12723" s="7" t="n">
        <v>1</v>
      </c>
    </row>
    <row r="12724" spans="1:9">
      <c r="A12724" t="s">
        <v>4</v>
      </c>
      <c r="B12724" s="4" t="s">
        <v>5</v>
      </c>
      <c r="C12724" s="4" t="s">
        <v>7</v>
      </c>
      <c r="D12724" s="4" t="s">
        <v>11</v>
      </c>
    </row>
    <row r="12725" spans="1:9">
      <c r="A12725" t="n">
        <v>126537</v>
      </c>
      <c r="B12725" s="17" t="n">
        <v>58</v>
      </c>
      <c r="C12725" s="7" t="n">
        <v>254</v>
      </c>
      <c r="D12725" s="7" t="n">
        <v>0</v>
      </c>
    </row>
    <row r="12726" spans="1:9">
      <c r="A12726" t="s">
        <v>4</v>
      </c>
      <c r="B12726" s="4" t="s">
        <v>5</v>
      </c>
      <c r="C12726" s="4" t="s">
        <v>11</v>
      </c>
      <c r="D12726" s="4" t="s">
        <v>14</v>
      </c>
      <c r="E12726" s="4" t="s">
        <v>14</v>
      </c>
      <c r="F12726" s="4" t="s">
        <v>14</v>
      </c>
      <c r="G12726" s="4" t="s">
        <v>14</v>
      </c>
      <c r="H12726" s="4" t="s">
        <v>11</v>
      </c>
      <c r="I12726" s="4" t="s">
        <v>7</v>
      </c>
    </row>
    <row r="12727" spans="1:9">
      <c r="A12727" t="n">
        <v>126541</v>
      </c>
      <c r="B12727" s="64" t="n">
        <v>66</v>
      </c>
      <c r="C12727" s="7" t="n">
        <v>2000</v>
      </c>
      <c r="D12727" s="7" t="n">
        <v>1065353216</v>
      </c>
      <c r="E12727" s="7" t="n">
        <v>1065353216</v>
      </c>
      <c r="F12727" s="7" t="n">
        <v>1065353216</v>
      </c>
      <c r="G12727" s="7" t="n">
        <v>1065353216</v>
      </c>
      <c r="H12727" s="7" t="n">
        <v>0</v>
      </c>
      <c r="I12727" s="7" t="n">
        <v>3</v>
      </c>
    </row>
    <row r="12728" spans="1:9">
      <c r="A12728" t="s">
        <v>4</v>
      </c>
      <c r="B12728" s="4" t="s">
        <v>5</v>
      </c>
      <c r="C12728" s="4" t="s">
        <v>11</v>
      </c>
    </row>
    <row r="12729" spans="1:9">
      <c r="A12729" t="n">
        <v>126563</v>
      </c>
      <c r="B12729" s="24" t="n">
        <v>16</v>
      </c>
      <c r="C12729" s="7" t="n">
        <v>2000</v>
      </c>
    </row>
    <row r="12730" spans="1:9">
      <c r="A12730" t="s">
        <v>4</v>
      </c>
      <c r="B12730" s="4" t="s">
        <v>5</v>
      </c>
      <c r="C12730" s="4" t="s">
        <v>11</v>
      </c>
      <c r="D12730" s="4" t="s">
        <v>14</v>
      </c>
    </row>
    <row r="12731" spans="1:9">
      <c r="A12731" t="n">
        <v>126566</v>
      </c>
      <c r="B12731" s="49" t="n">
        <v>44</v>
      </c>
      <c r="C12731" s="7" t="n">
        <v>2001</v>
      </c>
      <c r="D12731" s="7" t="n">
        <v>1</v>
      </c>
    </row>
    <row r="12732" spans="1:9">
      <c r="A12732" t="s">
        <v>4</v>
      </c>
      <c r="B12732" s="4" t="s">
        <v>5</v>
      </c>
      <c r="C12732" s="4" t="s">
        <v>11</v>
      </c>
      <c r="D12732" s="4" t="s">
        <v>13</v>
      </c>
      <c r="E12732" s="4" t="s">
        <v>13</v>
      </c>
      <c r="F12732" s="4" t="s">
        <v>13</v>
      </c>
      <c r="G12732" s="4" t="s">
        <v>13</v>
      </c>
    </row>
    <row r="12733" spans="1:9">
      <c r="A12733" t="n">
        <v>126573</v>
      </c>
      <c r="B12733" s="32" t="n">
        <v>46</v>
      </c>
      <c r="C12733" s="7" t="n">
        <v>2001</v>
      </c>
      <c r="D12733" s="7" t="n">
        <v>7.82000017166138</v>
      </c>
      <c r="E12733" s="7" t="n">
        <v>1.77999997138977</v>
      </c>
      <c r="F12733" s="7" t="n">
        <v>-15.0500001907349</v>
      </c>
      <c r="G12733" s="7" t="n">
        <v>332.200012207031</v>
      </c>
    </row>
    <row r="12734" spans="1:9">
      <c r="A12734" t="s">
        <v>4</v>
      </c>
      <c r="B12734" s="4" t="s">
        <v>5</v>
      </c>
      <c r="C12734" s="4" t="s">
        <v>11</v>
      </c>
      <c r="D12734" s="4" t="s">
        <v>7</v>
      </c>
      <c r="E12734" s="4" t="s">
        <v>8</v>
      </c>
      <c r="F12734" s="4" t="s">
        <v>13</v>
      </c>
      <c r="G12734" s="4" t="s">
        <v>13</v>
      </c>
      <c r="H12734" s="4" t="s">
        <v>13</v>
      </c>
    </row>
    <row r="12735" spans="1:9">
      <c r="A12735" t="n">
        <v>126592</v>
      </c>
      <c r="B12735" s="33" t="n">
        <v>48</v>
      </c>
      <c r="C12735" s="7" t="n">
        <v>1</v>
      </c>
      <c r="D12735" s="7" t="n">
        <v>0</v>
      </c>
      <c r="E12735" s="7" t="s">
        <v>942</v>
      </c>
      <c r="F12735" s="7" t="n">
        <v>-1</v>
      </c>
      <c r="G12735" s="7" t="n">
        <v>1</v>
      </c>
      <c r="H12735" s="7" t="n">
        <v>0</v>
      </c>
    </row>
    <row r="12736" spans="1:9">
      <c r="A12736" t="s">
        <v>4</v>
      </c>
      <c r="B12736" s="4" t="s">
        <v>5</v>
      </c>
      <c r="C12736" s="4" t="s">
        <v>11</v>
      </c>
      <c r="D12736" s="4" t="s">
        <v>7</v>
      </c>
      <c r="E12736" s="4" t="s">
        <v>8</v>
      </c>
      <c r="F12736" s="4" t="s">
        <v>13</v>
      </c>
      <c r="G12736" s="4" t="s">
        <v>13</v>
      </c>
      <c r="H12736" s="4" t="s">
        <v>13</v>
      </c>
    </row>
    <row r="12737" spans="1:9">
      <c r="A12737" t="n">
        <v>126622</v>
      </c>
      <c r="B12737" s="33" t="n">
        <v>48</v>
      </c>
      <c r="C12737" s="7" t="n">
        <v>5</v>
      </c>
      <c r="D12737" s="7" t="n">
        <v>0</v>
      </c>
      <c r="E12737" s="7" t="s">
        <v>76</v>
      </c>
      <c r="F12737" s="7" t="n">
        <v>-1</v>
      </c>
      <c r="G12737" s="7" t="n">
        <v>1</v>
      </c>
      <c r="H12737" s="7" t="n">
        <v>0</v>
      </c>
    </row>
    <row r="12738" spans="1:9">
      <c r="A12738" t="s">
        <v>4</v>
      </c>
      <c r="B12738" s="4" t="s">
        <v>5</v>
      </c>
      <c r="C12738" s="4" t="s">
        <v>11</v>
      </c>
      <c r="D12738" s="4" t="s">
        <v>7</v>
      </c>
      <c r="E12738" s="4" t="s">
        <v>8</v>
      </c>
      <c r="F12738" s="4" t="s">
        <v>13</v>
      </c>
      <c r="G12738" s="4" t="s">
        <v>13</v>
      </c>
      <c r="H12738" s="4" t="s">
        <v>13</v>
      </c>
    </row>
    <row r="12739" spans="1:9">
      <c r="A12739" t="n">
        <v>126651</v>
      </c>
      <c r="B12739" s="33" t="n">
        <v>48</v>
      </c>
      <c r="C12739" s="7" t="n">
        <v>3</v>
      </c>
      <c r="D12739" s="7" t="n">
        <v>0</v>
      </c>
      <c r="E12739" s="7" t="s">
        <v>943</v>
      </c>
      <c r="F12739" s="7" t="n">
        <v>-1</v>
      </c>
      <c r="G12739" s="7" t="n">
        <v>1</v>
      </c>
      <c r="H12739" s="7" t="n">
        <v>0</v>
      </c>
    </row>
    <row r="12740" spans="1:9">
      <c r="A12740" t="s">
        <v>4</v>
      </c>
      <c r="B12740" s="4" t="s">
        <v>5</v>
      </c>
      <c r="C12740" s="4" t="s">
        <v>11</v>
      </c>
      <c r="D12740" s="4" t="s">
        <v>7</v>
      </c>
      <c r="E12740" s="4" t="s">
        <v>8</v>
      </c>
      <c r="F12740" s="4" t="s">
        <v>13</v>
      </c>
      <c r="G12740" s="4" t="s">
        <v>13</v>
      </c>
      <c r="H12740" s="4" t="s">
        <v>13</v>
      </c>
    </row>
    <row r="12741" spans="1:9">
      <c r="A12741" t="n">
        <v>126679</v>
      </c>
      <c r="B12741" s="33" t="n">
        <v>48</v>
      </c>
      <c r="C12741" s="7" t="n">
        <v>11</v>
      </c>
      <c r="D12741" s="7" t="n">
        <v>0</v>
      </c>
      <c r="E12741" s="7" t="s">
        <v>944</v>
      </c>
      <c r="F12741" s="7" t="n">
        <v>-1</v>
      </c>
      <c r="G12741" s="7" t="n">
        <v>1</v>
      </c>
      <c r="H12741" s="7" t="n">
        <v>0</v>
      </c>
    </row>
    <row r="12742" spans="1:9">
      <c r="A12742" t="s">
        <v>4</v>
      </c>
      <c r="B12742" s="4" t="s">
        <v>5</v>
      </c>
      <c r="C12742" s="4" t="s">
        <v>11</v>
      </c>
      <c r="D12742" s="4" t="s">
        <v>7</v>
      </c>
      <c r="E12742" s="4" t="s">
        <v>8</v>
      </c>
      <c r="F12742" s="4" t="s">
        <v>13</v>
      </c>
      <c r="G12742" s="4" t="s">
        <v>13</v>
      </c>
      <c r="H12742" s="4" t="s">
        <v>13</v>
      </c>
    </row>
    <row r="12743" spans="1:9">
      <c r="A12743" t="n">
        <v>126707</v>
      </c>
      <c r="B12743" s="33" t="n">
        <v>48</v>
      </c>
      <c r="C12743" s="7" t="n">
        <v>7</v>
      </c>
      <c r="D12743" s="7" t="n">
        <v>0</v>
      </c>
      <c r="E12743" s="7" t="s">
        <v>944</v>
      </c>
      <c r="F12743" s="7" t="n">
        <v>-1</v>
      </c>
      <c r="G12743" s="7" t="n">
        <v>1</v>
      </c>
      <c r="H12743" s="7" t="n">
        <v>0</v>
      </c>
    </row>
    <row r="12744" spans="1:9">
      <c r="A12744" t="s">
        <v>4</v>
      </c>
      <c r="B12744" s="4" t="s">
        <v>5</v>
      </c>
      <c r="C12744" s="4" t="s">
        <v>11</v>
      </c>
      <c r="D12744" s="4" t="s">
        <v>7</v>
      </c>
      <c r="E12744" s="4" t="s">
        <v>8</v>
      </c>
      <c r="F12744" s="4" t="s">
        <v>13</v>
      </c>
      <c r="G12744" s="4" t="s">
        <v>13</v>
      </c>
      <c r="H12744" s="4" t="s">
        <v>13</v>
      </c>
    </row>
    <row r="12745" spans="1:9">
      <c r="A12745" t="n">
        <v>126735</v>
      </c>
      <c r="B12745" s="33" t="n">
        <v>48</v>
      </c>
      <c r="C12745" s="7" t="n">
        <v>9</v>
      </c>
      <c r="D12745" s="7" t="n">
        <v>0</v>
      </c>
      <c r="E12745" s="7" t="s">
        <v>914</v>
      </c>
      <c r="F12745" s="7" t="n">
        <v>-1</v>
      </c>
      <c r="G12745" s="7" t="n">
        <v>1</v>
      </c>
      <c r="H12745" s="7" t="n">
        <v>0</v>
      </c>
    </row>
    <row r="12746" spans="1:9">
      <c r="A12746" t="s">
        <v>4</v>
      </c>
      <c r="B12746" s="4" t="s">
        <v>5</v>
      </c>
      <c r="C12746" s="4" t="s">
        <v>11</v>
      </c>
      <c r="D12746" s="4" t="s">
        <v>11</v>
      </c>
      <c r="E12746" s="4" t="s">
        <v>13</v>
      </c>
      <c r="F12746" s="4" t="s">
        <v>7</v>
      </c>
    </row>
    <row r="12747" spans="1:9">
      <c r="A12747" t="n">
        <v>126765</v>
      </c>
      <c r="B12747" s="52" t="n">
        <v>53</v>
      </c>
      <c r="C12747" s="7" t="n">
        <v>1</v>
      </c>
      <c r="D12747" s="7" t="n">
        <v>2001</v>
      </c>
      <c r="E12747" s="7" t="n">
        <v>0</v>
      </c>
      <c r="F12747" s="7" t="n">
        <v>0</v>
      </c>
    </row>
    <row r="12748" spans="1:9">
      <c r="A12748" t="s">
        <v>4</v>
      </c>
      <c r="B12748" s="4" t="s">
        <v>5</v>
      </c>
      <c r="C12748" s="4" t="s">
        <v>11</v>
      </c>
      <c r="D12748" s="4" t="s">
        <v>11</v>
      </c>
      <c r="E12748" s="4" t="s">
        <v>13</v>
      </c>
      <c r="F12748" s="4" t="s">
        <v>7</v>
      </c>
    </row>
    <row r="12749" spans="1:9">
      <c r="A12749" t="n">
        <v>126775</v>
      </c>
      <c r="B12749" s="52" t="n">
        <v>53</v>
      </c>
      <c r="C12749" s="7" t="n">
        <v>5</v>
      </c>
      <c r="D12749" s="7" t="n">
        <v>2001</v>
      </c>
      <c r="E12749" s="7" t="n">
        <v>0</v>
      </c>
      <c r="F12749" s="7" t="n">
        <v>0</v>
      </c>
    </row>
    <row r="12750" spans="1:9">
      <c r="A12750" t="s">
        <v>4</v>
      </c>
      <c r="B12750" s="4" t="s">
        <v>5</v>
      </c>
      <c r="C12750" s="4" t="s">
        <v>11</v>
      </c>
      <c r="D12750" s="4" t="s">
        <v>11</v>
      </c>
      <c r="E12750" s="4" t="s">
        <v>13</v>
      </c>
      <c r="F12750" s="4" t="s">
        <v>7</v>
      </c>
    </row>
    <row r="12751" spans="1:9">
      <c r="A12751" t="n">
        <v>126785</v>
      </c>
      <c r="B12751" s="52" t="n">
        <v>53</v>
      </c>
      <c r="C12751" s="7" t="n">
        <v>3</v>
      </c>
      <c r="D12751" s="7" t="n">
        <v>2001</v>
      </c>
      <c r="E12751" s="7" t="n">
        <v>0</v>
      </c>
      <c r="F12751" s="7" t="n">
        <v>0</v>
      </c>
    </row>
    <row r="12752" spans="1:9">
      <c r="A12752" t="s">
        <v>4</v>
      </c>
      <c r="B12752" s="4" t="s">
        <v>5</v>
      </c>
      <c r="C12752" s="4" t="s">
        <v>11</v>
      </c>
      <c r="D12752" s="4" t="s">
        <v>11</v>
      </c>
      <c r="E12752" s="4" t="s">
        <v>13</v>
      </c>
      <c r="F12752" s="4" t="s">
        <v>7</v>
      </c>
    </row>
    <row r="12753" spans="1:8">
      <c r="A12753" t="n">
        <v>126795</v>
      </c>
      <c r="B12753" s="52" t="n">
        <v>53</v>
      </c>
      <c r="C12753" s="7" t="n">
        <v>11</v>
      </c>
      <c r="D12753" s="7" t="n">
        <v>2001</v>
      </c>
      <c r="E12753" s="7" t="n">
        <v>0</v>
      </c>
      <c r="F12753" s="7" t="n">
        <v>0</v>
      </c>
    </row>
    <row r="12754" spans="1:8">
      <c r="A12754" t="s">
        <v>4</v>
      </c>
      <c r="B12754" s="4" t="s">
        <v>5</v>
      </c>
      <c r="C12754" s="4" t="s">
        <v>11</v>
      </c>
      <c r="D12754" s="4" t="s">
        <v>11</v>
      </c>
      <c r="E12754" s="4" t="s">
        <v>13</v>
      </c>
      <c r="F12754" s="4" t="s">
        <v>7</v>
      </c>
    </row>
    <row r="12755" spans="1:8">
      <c r="A12755" t="n">
        <v>126805</v>
      </c>
      <c r="B12755" s="52" t="n">
        <v>53</v>
      </c>
      <c r="C12755" s="7" t="n">
        <v>7</v>
      </c>
      <c r="D12755" s="7" t="n">
        <v>2001</v>
      </c>
      <c r="E12755" s="7" t="n">
        <v>0</v>
      </c>
      <c r="F12755" s="7" t="n">
        <v>0</v>
      </c>
    </row>
    <row r="12756" spans="1:8">
      <c r="A12756" t="s">
        <v>4</v>
      </c>
      <c r="B12756" s="4" t="s">
        <v>5</v>
      </c>
      <c r="C12756" s="4" t="s">
        <v>11</v>
      </c>
      <c r="D12756" s="4" t="s">
        <v>11</v>
      </c>
      <c r="E12756" s="4" t="s">
        <v>13</v>
      </c>
      <c r="F12756" s="4" t="s">
        <v>7</v>
      </c>
    </row>
    <row r="12757" spans="1:8">
      <c r="A12757" t="n">
        <v>126815</v>
      </c>
      <c r="B12757" s="52" t="n">
        <v>53</v>
      </c>
      <c r="C12757" s="7" t="n">
        <v>9</v>
      </c>
      <c r="D12757" s="7" t="n">
        <v>2001</v>
      </c>
      <c r="E12757" s="7" t="n">
        <v>0</v>
      </c>
      <c r="F12757" s="7" t="n">
        <v>0</v>
      </c>
    </row>
    <row r="12758" spans="1:8">
      <c r="A12758" t="s">
        <v>4</v>
      </c>
      <c r="B12758" s="4" t="s">
        <v>5</v>
      </c>
      <c r="C12758" s="4" t="s">
        <v>11</v>
      </c>
      <c r="D12758" s="4" t="s">
        <v>13</v>
      </c>
      <c r="E12758" s="4" t="s">
        <v>13</v>
      </c>
      <c r="F12758" s="4" t="s">
        <v>13</v>
      </c>
      <c r="G12758" s="4" t="s">
        <v>11</v>
      </c>
      <c r="H12758" s="4" t="s">
        <v>11</v>
      </c>
    </row>
    <row r="12759" spans="1:8">
      <c r="A12759" t="n">
        <v>126825</v>
      </c>
      <c r="B12759" s="45" t="n">
        <v>60</v>
      </c>
      <c r="C12759" s="7" t="n">
        <v>7</v>
      </c>
      <c r="D12759" s="7" t="n">
        <v>0</v>
      </c>
      <c r="E12759" s="7" t="n">
        <v>0</v>
      </c>
      <c r="F12759" s="7" t="n">
        <v>0</v>
      </c>
      <c r="G12759" s="7" t="n">
        <v>0</v>
      </c>
      <c r="H12759" s="7" t="n">
        <v>1</v>
      </c>
    </row>
    <row r="12760" spans="1:8">
      <c r="A12760" t="s">
        <v>4</v>
      </c>
      <c r="B12760" s="4" t="s">
        <v>5</v>
      </c>
      <c r="C12760" s="4" t="s">
        <v>11</v>
      </c>
      <c r="D12760" s="4" t="s">
        <v>13</v>
      </c>
      <c r="E12760" s="4" t="s">
        <v>13</v>
      </c>
      <c r="F12760" s="4" t="s">
        <v>13</v>
      </c>
      <c r="G12760" s="4" t="s">
        <v>11</v>
      </c>
      <c r="H12760" s="4" t="s">
        <v>11</v>
      </c>
    </row>
    <row r="12761" spans="1:8">
      <c r="A12761" t="n">
        <v>126844</v>
      </c>
      <c r="B12761" s="45" t="n">
        <v>60</v>
      </c>
      <c r="C12761" s="7" t="n">
        <v>7</v>
      </c>
      <c r="D12761" s="7" t="n">
        <v>0</v>
      </c>
      <c r="E12761" s="7" t="n">
        <v>0</v>
      </c>
      <c r="F12761" s="7" t="n">
        <v>0</v>
      </c>
      <c r="G12761" s="7" t="n">
        <v>0</v>
      </c>
      <c r="H12761" s="7" t="n">
        <v>0</v>
      </c>
    </row>
    <row r="12762" spans="1:8">
      <c r="A12762" t="s">
        <v>4</v>
      </c>
      <c r="B12762" s="4" t="s">
        <v>5</v>
      </c>
      <c r="C12762" s="4" t="s">
        <v>11</v>
      </c>
      <c r="D12762" s="4" t="s">
        <v>11</v>
      </c>
      <c r="E12762" s="4" t="s">
        <v>11</v>
      </c>
    </row>
    <row r="12763" spans="1:8">
      <c r="A12763" t="n">
        <v>126863</v>
      </c>
      <c r="B12763" s="48" t="n">
        <v>61</v>
      </c>
      <c r="C12763" s="7" t="n">
        <v>7</v>
      </c>
      <c r="D12763" s="7" t="n">
        <v>65533</v>
      </c>
      <c r="E12763" s="7" t="n">
        <v>0</v>
      </c>
    </row>
    <row r="12764" spans="1:8">
      <c r="A12764" t="s">
        <v>4</v>
      </c>
      <c r="B12764" s="4" t="s">
        <v>5</v>
      </c>
      <c r="C12764" s="4" t="s">
        <v>11</v>
      </c>
    </row>
    <row r="12765" spans="1:8">
      <c r="A12765" t="n">
        <v>126870</v>
      </c>
      <c r="B12765" s="24" t="n">
        <v>16</v>
      </c>
      <c r="C12765" s="7" t="n">
        <v>1000</v>
      </c>
    </row>
    <row r="12766" spans="1:8">
      <c r="A12766" t="s">
        <v>4</v>
      </c>
      <c r="B12766" s="4" t="s">
        <v>5</v>
      </c>
      <c r="C12766" s="4" t="s">
        <v>7</v>
      </c>
      <c r="D12766" s="4" t="s">
        <v>11</v>
      </c>
      <c r="E12766" s="4" t="s">
        <v>11</v>
      </c>
      <c r="F12766" s="4" t="s">
        <v>7</v>
      </c>
    </row>
    <row r="12767" spans="1:8">
      <c r="A12767" t="n">
        <v>126873</v>
      </c>
      <c r="B12767" s="43" t="n">
        <v>25</v>
      </c>
      <c r="C12767" s="7" t="n">
        <v>1</v>
      </c>
      <c r="D12767" s="7" t="n">
        <v>160</v>
      </c>
      <c r="E12767" s="7" t="n">
        <v>570</v>
      </c>
      <c r="F12767" s="7" t="n">
        <v>2</v>
      </c>
    </row>
    <row r="12768" spans="1:8">
      <c r="A12768" t="s">
        <v>4</v>
      </c>
      <c r="B12768" s="4" t="s">
        <v>5</v>
      </c>
      <c r="C12768" s="4" t="s">
        <v>7</v>
      </c>
      <c r="D12768" s="4" t="s">
        <v>11</v>
      </c>
      <c r="E12768" s="4" t="s">
        <v>8</v>
      </c>
    </row>
    <row r="12769" spans="1:8">
      <c r="A12769" t="n">
        <v>126880</v>
      </c>
      <c r="B12769" s="38" t="n">
        <v>51</v>
      </c>
      <c r="C12769" s="7" t="n">
        <v>4</v>
      </c>
      <c r="D12769" s="7" t="n">
        <v>7</v>
      </c>
      <c r="E12769" s="7" t="s">
        <v>121</v>
      </c>
    </row>
    <row r="12770" spans="1:8">
      <c r="A12770" t="s">
        <v>4</v>
      </c>
      <c r="B12770" s="4" t="s">
        <v>5</v>
      </c>
      <c r="C12770" s="4" t="s">
        <v>11</v>
      </c>
    </row>
    <row r="12771" spans="1:8">
      <c r="A12771" t="n">
        <v>126894</v>
      </c>
      <c r="B12771" s="24" t="n">
        <v>16</v>
      </c>
      <c r="C12771" s="7" t="n">
        <v>0</v>
      </c>
    </row>
    <row r="12772" spans="1:8">
      <c r="A12772" t="s">
        <v>4</v>
      </c>
      <c r="B12772" s="4" t="s">
        <v>5</v>
      </c>
      <c r="C12772" s="4" t="s">
        <v>11</v>
      </c>
      <c r="D12772" s="4" t="s">
        <v>79</v>
      </c>
      <c r="E12772" s="4" t="s">
        <v>7</v>
      </c>
      <c r="F12772" s="4" t="s">
        <v>7</v>
      </c>
    </row>
    <row r="12773" spans="1:8">
      <c r="A12773" t="n">
        <v>126897</v>
      </c>
      <c r="B12773" s="39" t="n">
        <v>26</v>
      </c>
      <c r="C12773" s="7" t="n">
        <v>7</v>
      </c>
      <c r="D12773" s="7" t="s">
        <v>978</v>
      </c>
      <c r="E12773" s="7" t="n">
        <v>2</v>
      </c>
      <c r="F12773" s="7" t="n">
        <v>0</v>
      </c>
    </row>
    <row r="12774" spans="1:8">
      <c r="A12774" t="s">
        <v>4</v>
      </c>
      <c r="B12774" s="4" t="s">
        <v>5</v>
      </c>
    </row>
    <row r="12775" spans="1:8">
      <c r="A12775" t="n">
        <v>126923</v>
      </c>
      <c r="B12775" s="40" t="n">
        <v>28</v>
      </c>
    </row>
    <row r="12776" spans="1:8">
      <c r="A12776" t="s">
        <v>4</v>
      </c>
      <c r="B12776" s="4" t="s">
        <v>5</v>
      </c>
      <c r="C12776" s="4" t="s">
        <v>11</v>
      </c>
      <c r="D12776" s="4" t="s">
        <v>7</v>
      </c>
    </row>
    <row r="12777" spans="1:8">
      <c r="A12777" t="n">
        <v>126924</v>
      </c>
      <c r="B12777" s="44" t="n">
        <v>89</v>
      </c>
      <c r="C12777" s="7" t="n">
        <v>65533</v>
      </c>
      <c r="D12777" s="7" t="n">
        <v>1</v>
      </c>
    </row>
    <row r="12778" spans="1:8">
      <c r="A12778" t="s">
        <v>4</v>
      </c>
      <c r="B12778" s="4" t="s">
        <v>5</v>
      </c>
      <c r="C12778" s="4" t="s">
        <v>7</v>
      </c>
      <c r="D12778" s="4" t="s">
        <v>11</v>
      </c>
      <c r="E12778" s="4" t="s">
        <v>11</v>
      </c>
      <c r="F12778" s="4" t="s">
        <v>7</v>
      </c>
    </row>
    <row r="12779" spans="1:8">
      <c r="A12779" t="n">
        <v>126928</v>
      </c>
      <c r="B12779" s="43" t="n">
        <v>25</v>
      </c>
      <c r="C12779" s="7" t="n">
        <v>1</v>
      </c>
      <c r="D12779" s="7" t="n">
        <v>60</v>
      </c>
      <c r="E12779" s="7" t="n">
        <v>420</v>
      </c>
      <c r="F12779" s="7" t="n">
        <v>2</v>
      </c>
    </row>
    <row r="12780" spans="1:8">
      <c r="A12780" t="s">
        <v>4</v>
      </c>
      <c r="B12780" s="4" t="s">
        <v>5</v>
      </c>
      <c r="C12780" s="4" t="s">
        <v>7</v>
      </c>
      <c r="D12780" s="4" t="s">
        <v>11</v>
      </c>
      <c r="E12780" s="4" t="s">
        <v>8</v>
      </c>
    </row>
    <row r="12781" spans="1:8">
      <c r="A12781" t="n">
        <v>126935</v>
      </c>
      <c r="B12781" s="38" t="n">
        <v>51</v>
      </c>
      <c r="C12781" s="7" t="n">
        <v>4</v>
      </c>
      <c r="D12781" s="7" t="n">
        <v>1</v>
      </c>
      <c r="E12781" s="7" t="s">
        <v>121</v>
      </c>
    </row>
    <row r="12782" spans="1:8">
      <c r="A12782" t="s">
        <v>4</v>
      </c>
      <c r="B12782" s="4" t="s">
        <v>5</v>
      </c>
      <c r="C12782" s="4" t="s">
        <v>11</v>
      </c>
    </row>
    <row r="12783" spans="1:8">
      <c r="A12783" t="n">
        <v>126949</v>
      </c>
      <c r="B12783" s="24" t="n">
        <v>16</v>
      </c>
      <c r="C12783" s="7" t="n">
        <v>0</v>
      </c>
    </row>
    <row r="12784" spans="1:8">
      <c r="A12784" t="s">
        <v>4</v>
      </c>
      <c r="B12784" s="4" t="s">
        <v>5</v>
      </c>
      <c r="C12784" s="4" t="s">
        <v>11</v>
      </c>
      <c r="D12784" s="4" t="s">
        <v>79</v>
      </c>
      <c r="E12784" s="4" t="s">
        <v>7</v>
      </c>
      <c r="F12784" s="4" t="s">
        <v>7</v>
      </c>
    </row>
    <row r="12785" spans="1:6">
      <c r="A12785" t="n">
        <v>126952</v>
      </c>
      <c r="B12785" s="39" t="n">
        <v>26</v>
      </c>
      <c r="C12785" s="7" t="n">
        <v>1</v>
      </c>
      <c r="D12785" s="7" t="s">
        <v>979</v>
      </c>
      <c r="E12785" s="7" t="n">
        <v>2</v>
      </c>
      <c r="F12785" s="7" t="n">
        <v>0</v>
      </c>
    </row>
    <row r="12786" spans="1:6">
      <c r="A12786" t="s">
        <v>4</v>
      </c>
      <c r="B12786" s="4" t="s">
        <v>5</v>
      </c>
    </row>
    <row r="12787" spans="1:6">
      <c r="A12787" t="n">
        <v>127011</v>
      </c>
      <c r="B12787" s="40" t="n">
        <v>28</v>
      </c>
    </row>
    <row r="12788" spans="1:6">
      <c r="A12788" t="s">
        <v>4</v>
      </c>
      <c r="B12788" s="4" t="s">
        <v>5</v>
      </c>
      <c r="C12788" s="4" t="s">
        <v>11</v>
      </c>
      <c r="D12788" s="4" t="s">
        <v>7</v>
      </c>
    </row>
    <row r="12789" spans="1:6">
      <c r="A12789" t="n">
        <v>127012</v>
      </c>
      <c r="B12789" s="44" t="n">
        <v>89</v>
      </c>
      <c r="C12789" s="7" t="n">
        <v>65533</v>
      </c>
      <c r="D12789" s="7" t="n">
        <v>1</v>
      </c>
    </row>
    <row r="12790" spans="1:6">
      <c r="A12790" t="s">
        <v>4</v>
      </c>
      <c r="B12790" s="4" t="s">
        <v>5</v>
      </c>
      <c r="C12790" s="4" t="s">
        <v>7</v>
      </c>
      <c r="D12790" s="4" t="s">
        <v>11</v>
      </c>
      <c r="E12790" s="4" t="s">
        <v>11</v>
      </c>
      <c r="F12790" s="4" t="s">
        <v>7</v>
      </c>
    </row>
    <row r="12791" spans="1:6">
      <c r="A12791" t="n">
        <v>127016</v>
      </c>
      <c r="B12791" s="43" t="n">
        <v>25</v>
      </c>
      <c r="C12791" s="7" t="n">
        <v>1</v>
      </c>
      <c r="D12791" s="7" t="n">
        <v>65535</v>
      </c>
      <c r="E12791" s="7" t="n">
        <v>65535</v>
      </c>
      <c r="F12791" s="7" t="n">
        <v>0</v>
      </c>
    </row>
    <row r="12792" spans="1:6">
      <c r="A12792" t="s">
        <v>4</v>
      </c>
      <c r="B12792" s="4" t="s">
        <v>5</v>
      </c>
      <c r="C12792" s="4" t="s">
        <v>11</v>
      </c>
      <c r="D12792" s="4" t="s">
        <v>7</v>
      </c>
    </row>
    <row r="12793" spans="1:6">
      <c r="A12793" t="n">
        <v>127023</v>
      </c>
      <c r="B12793" s="44" t="n">
        <v>89</v>
      </c>
      <c r="C12793" s="7" t="n">
        <v>65533</v>
      </c>
      <c r="D12793" s="7" t="n">
        <v>1</v>
      </c>
    </row>
    <row r="12794" spans="1:6">
      <c r="A12794" t="s">
        <v>4</v>
      </c>
      <c r="B12794" s="4" t="s">
        <v>5</v>
      </c>
      <c r="C12794" s="4" t="s">
        <v>7</v>
      </c>
      <c r="D12794" s="4" t="s">
        <v>11</v>
      </c>
      <c r="E12794" s="4" t="s">
        <v>13</v>
      </c>
    </row>
    <row r="12795" spans="1:6">
      <c r="A12795" t="n">
        <v>127027</v>
      </c>
      <c r="B12795" s="17" t="n">
        <v>58</v>
      </c>
      <c r="C12795" s="7" t="n">
        <v>101</v>
      </c>
      <c r="D12795" s="7" t="n">
        <v>500</v>
      </c>
      <c r="E12795" s="7" t="n">
        <v>1</v>
      </c>
    </row>
    <row r="12796" spans="1:6">
      <c r="A12796" t="s">
        <v>4</v>
      </c>
      <c r="B12796" s="4" t="s">
        <v>5</v>
      </c>
      <c r="C12796" s="4" t="s">
        <v>7</v>
      </c>
      <c r="D12796" s="4" t="s">
        <v>11</v>
      </c>
    </row>
    <row r="12797" spans="1:6">
      <c r="A12797" t="n">
        <v>127035</v>
      </c>
      <c r="B12797" s="17" t="n">
        <v>58</v>
      </c>
      <c r="C12797" s="7" t="n">
        <v>254</v>
      </c>
      <c r="D12797" s="7" t="n">
        <v>0</v>
      </c>
    </row>
    <row r="12798" spans="1:6">
      <c r="A12798" t="s">
        <v>4</v>
      </c>
      <c r="B12798" s="4" t="s">
        <v>5</v>
      </c>
      <c r="C12798" s="4" t="s">
        <v>7</v>
      </c>
      <c r="D12798" s="4" t="s">
        <v>7</v>
      </c>
      <c r="E12798" s="4" t="s">
        <v>13</v>
      </c>
      <c r="F12798" s="4" t="s">
        <v>13</v>
      </c>
      <c r="G12798" s="4" t="s">
        <v>13</v>
      </c>
      <c r="H12798" s="4" t="s">
        <v>11</v>
      </c>
    </row>
    <row r="12799" spans="1:6">
      <c r="A12799" t="n">
        <v>127039</v>
      </c>
      <c r="B12799" s="35" t="n">
        <v>45</v>
      </c>
      <c r="C12799" s="7" t="n">
        <v>2</v>
      </c>
      <c r="D12799" s="7" t="n">
        <v>3</v>
      </c>
      <c r="E12799" s="7" t="n">
        <v>6.94999980926514</v>
      </c>
      <c r="F12799" s="7" t="n">
        <v>1.32000005245209</v>
      </c>
      <c r="G12799" s="7" t="n">
        <v>-12.8800001144409</v>
      </c>
      <c r="H12799" s="7" t="n">
        <v>0</v>
      </c>
    </row>
    <row r="12800" spans="1:6">
      <c r="A12800" t="s">
        <v>4</v>
      </c>
      <c r="B12800" s="4" t="s">
        <v>5</v>
      </c>
      <c r="C12800" s="4" t="s">
        <v>7</v>
      </c>
      <c r="D12800" s="4" t="s">
        <v>7</v>
      </c>
      <c r="E12800" s="4" t="s">
        <v>13</v>
      </c>
      <c r="F12800" s="4" t="s">
        <v>13</v>
      </c>
      <c r="G12800" s="4" t="s">
        <v>13</v>
      </c>
      <c r="H12800" s="4" t="s">
        <v>11</v>
      </c>
      <c r="I12800" s="4" t="s">
        <v>7</v>
      </c>
    </row>
    <row r="12801" spans="1:9">
      <c r="A12801" t="n">
        <v>127056</v>
      </c>
      <c r="B12801" s="35" t="n">
        <v>45</v>
      </c>
      <c r="C12801" s="7" t="n">
        <v>4</v>
      </c>
      <c r="D12801" s="7" t="n">
        <v>3</v>
      </c>
      <c r="E12801" s="7" t="n">
        <v>14.1999998092651</v>
      </c>
      <c r="F12801" s="7" t="n">
        <v>296.059997558594</v>
      </c>
      <c r="G12801" s="7" t="n">
        <v>0</v>
      </c>
      <c r="H12801" s="7" t="n">
        <v>0</v>
      </c>
      <c r="I12801" s="7" t="n">
        <v>0</v>
      </c>
    </row>
    <row r="12802" spans="1:9">
      <c r="A12802" t="s">
        <v>4</v>
      </c>
      <c r="B12802" s="4" t="s">
        <v>5</v>
      </c>
      <c r="C12802" s="4" t="s">
        <v>7</v>
      </c>
      <c r="D12802" s="4" t="s">
        <v>7</v>
      </c>
      <c r="E12802" s="4" t="s">
        <v>13</v>
      </c>
      <c r="F12802" s="4" t="s">
        <v>11</v>
      </c>
    </row>
    <row r="12803" spans="1:9">
      <c r="A12803" t="n">
        <v>127074</v>
      </c>
      <c r="B12803" s="35" t="n">
        <v>45</v>
      </c>
      <c r="C12803" s="7" t="n">
        <v>5</v>
      </c>
      <c r="D12803" s="7" t="n">
        <v>3</v>
      </c>
      <c r="E12803" s="7" t="n">
        <v>3.90000009536743</v>
      </c>
      <c r="F12803" s="7" t="n">
        <v>0</v>
      </c>
    </row>
    <row r="12804" spans="1:9">
      <c r="A12804" t="s">
        <v>4</v>
      </c>
      <c r="B12804" s="4" t="s">
        <v>5</v>
      </c>
      <c r="C12804" s="4" t="s">
        <v>7</v>
      </c>
      <c r="D12804" s="4" t="s">
        <v>7</v>
      </c>
      <c r="E12804" s="4" t="s">
        <v>13</v>
      </c>
      <c r="F12804" s="4" t="s">
        <v>11</v>
      </c>
    </row>
    <row r="12805" spans="1:9">
      <c r="A12805" t="n">
        <v>127083</v>
      </c>
      <c r="B12805" s="35" t="n">
        <v>45</v>
      </c>
      <c r="C12805" s="7" t="n">
        <v>11</v>
      </c>
      <c r="D12805" s="7" t="n">
        <v>3</v>
      </c>
      <c r="E12805" s="7" t="n">
        <v>35.5999984741211</v>
      </c>
      <c r="F12805" s="7" t="n">
        <v>0</v>
      </c>
    </row>
    <row r="12806" spans="1:9">
      <c r="A12806" t="s">
        <v>4</v>
      </c>
      <c r="B12806" s="4" t="s">
        <v>5</v>
      </c>
      <c r="C12806" s="4" t="s">
        <v>7</v>
      </c>
      <c r="D12806" s="4" t="s">
        <v>7</v>
      </c>
      <c r="E12806" s="4" t="s">
        <v>13</v>
      </c>
      <c r="F12806" s="4" t="s">
        <v>13</v>
      </c>
      <c r="G12806" s="4" t="s">
        <v>13</v>
      </c>
      <c r="H12806" s="4" t="s">
        <v>11</v>
      </c>
    </row>
    <row r="12807" spans="1:9">
      <c r="A12807" t="n">
        <v>127092</v>
      </c>
      <c r="B12807" s="35" t="n">
        <v>45</v>
      </c>
      <c r="C12807" s="7" t="n">
        <v>2</v>
      </c>
      <c r="D12807" s="7" t="n">
        <v>3</v>
      </c>
      <c r="E12807" s="7" t="n">
        <v>6.94999980926514</v>
      </c>
      <c r="F12807" s="7" t="n">
        <v>0.620000004768372</v>
      </c>
      <c r="G12807" s="7" t="n">
        <v>-12.8800001144409</v>
      </c>
      <c r="H12807" s="7" t="n">
        <v>700</v>
      </c>
    </row>
    <row r="12808" spans="1:9">
      <c r="A12808" t="s">
        <v>4</v>
      </c>
      <c r="B12808" s="4" t="s">
        <v>5</v>
      </c>
      <c r="C12808" s="4" t="s">
        <v>11</v>
      </c>
      <c r="D12808" s="4" t="s">
        <v>11</v>
      </c>
      <c r="E12808" s="4" t="s">
        <v>13</v>
      </c>
      <c r="F12808" s="4" t="s">
        <v>13</v>
      </c>
      <c r="G12808" s="4" t="s">
        <v>13</v>
      </c>
      <c r="H12808" s="4" t="s">
        <v>13</v>
      </c>
      <c r="I12808" s="4" t="s">
        <v>7</v>
      </c>
      <c r="J12808" s="4" t="s">
        <v>11</v>
      </c>
    </row>
    <row r="12809" spans="1:9">
      <c r="A12809" t="n">
        <v>127109</v>
      </c>
      <c r="B12809" s="50" t="n">
        <v>55</v>
      </c>
      <c r="C12809" s="7" t="n">
        <v>2001</v>
      </c>
      <c r="D12809" s="7" t="n">
        <v>65533</v>
      </c>
      <c r="E12809" s="7" t="n">
        <v>7.82000017166138</v>
      </c>
      <c r="F12809" s="7" t="n">
        <v>-0.280000001192093</v>
      </c>
      <c r="G12809" s="7" t="n">
        <v>-15.0500001907349</v>
      </c>
      <c r="H12809" s="7" t="n">
        <v>15</v>
      </c>
      <c r="I12809" s="7" t="n">
        <v>0</v>
      </c>
      <c r="J12809" s="7" t="n">
        <v>1</v>
      </c>
    </row>
    <row r="12810" spans="1:9">
      <c r="A12810" t="s">
        <v>4</v>
      </c>
      <c r="B12810" s="4" t="s">
        <v>5</v>
      </c>
      <c r="C12810" s="4" t="s">
        <v>7</v>
      </c>
      <c r="D12810" s="4" t="s">
        <v>11</v>
      </c>
      <c r="E12810" s="4" t="s">
        <v>11</v>
      </c>
      <c r="F12810" s="4" t="s">
        <v>14</v>
      </c>
    </row>
    <row r="12811" spans="1:9">
      <c r="A12811" t="n">
        <v>127133</v>
      </c>
      <c r="B12811" s="65" t="n">
        <v>84</v>
      </c>
      <c r="C12811" s="7" t="n">
        <v>0</v>
      </c>
      <c r="D12811" s="7" t="n">
        <v>2</v>
      </c>
      <c r="E12811" s="7" t="n">
        <v>0</v>
      </c>
      <c r="F12811" s="7" t="n">
        <v>1058642330</v>
      </c>
    </row>
    <row r="12812" spans="1:9">
      <c r="A12812" t="s">
        <v>4</v>
      </c>
      <c r="B12812" s="4" t="s">
        <v>5</v>
      </c>
      <c r="C12812" s="4" t="s">
        <v>7</v>
      </c>
      <c r="D12812" s="4" t="s">
        <v>11</v>
      </c>
      <c r="E12812" s="4" t="s">
        <v>14</v>
      </c>
      <c r="F12812" s="4" t="s">
        <v>11</v>
      </c>
      <c r="G12812" s="4" t="s">
        <v>14</v>
      </c>
      <c r="H12812" s="4" t="s">
        <v>7</v>
      </c>
    </row>
    <row r="12813" spans="1:9">
      <c r="A12813" t="n">
        <v>127143</v>
      </c>
      <c r="B12813" s="36" t="n">
        <v>49</v>
      </c>
      <c r="C12813" s="7" t="n">
        <v>0</v>
      </c>
      <c r="D12813" s="7" t="n">
        <v>421</v>
      </c>
      <c r="E12813" s="7" t="n">
        <v>1065353216</v>
      </c>
      <c r="F12813" s="7" t="n">
        <v>0</v>
      </c>
      <c r="G12813" s="7" t="n">
        <v>0</v>
      </c>
      <c r="H12813" s="7" t="n">
        <v>0</v>
      </c>
    </row>
    <row r="12814" spans="1:9">
      <c r="A12814" t="s">
        <v>4</v>
      </c>
      <c r="B12814" s="4" t="s">
        <v>5</v>
      </c>
      <c r="C12814" s="4" t="s">
        <v>11</v>
      </c>
      <c r="D12814" s="4" t="s">
        <v>7</v>
      </c>
    </row>
    <row r="12815" spans="1:9">
      <c r="A12815" t="n">
        <v>127158</v>
      </c>
      <c r="B12815" s="51" t="n">
        <v>56</v>
      </c>
      <c r="C12815" s="7" t="n">
        <v>2001</v>
      </c>
      <c r="D12815" s="7" t="n">
        <v>0</v>
      </c>
    </row>
    <row r="12816" spans="1:9">
      <c r="A12816" t="s">
        <v>4</v>
      </c>
      <c r="B12816" s="4" t="s">
        <v>5</v>
      </c>
      <c r="C12816" s="4" t="s">
        <v>7</v>
      </c>
      <c r="D12816" s="4" t="s">
        <v>11</v>
      </c>
      <c r="E12816" s="4" t="s">
        <v>13</v>
      </c>
      <c r="F12816" s="4" t="s">
        <v>11</v>
      </c>
      <c r="G12816" s="4" t="s">
        <v>14</v>
      </c>
      <c r="H12816" s="4" t="s">
        <v>14</v>
      </c>
      <c r="I12816" s="4" t="s">
        <v>11</v>
      </c>
      <c r="J12816" s="4" t="s">
        <v>11</v>
      </c>
      <c r="K12816" s="4" t="s">
        <v>14</v>
      </c>
      <c r="L12816" s="4" t="s">
        <v>14</v>
      </c>
      <c r="M12816" s="4" t="s">
        <v>14</v>
      </c>
      <c r="N12816" s="4" t="s">
        <v>14</v>
      </c>
      <c r="O12816" s="4" t="s">
        <v>8</v>
      </c>
    </row>
    <row r="12817" spans="1:15">
      <c r="A12817" t="n">
        <v>127162</v>
      </c>
      <c r="B12817" s="14" t="n">
        <v>50</v>
      </c>
      <c r="C12817" s="7" t="n">
        <v>0</v>
      </c>
      <c r="D12817" s="7" t="n">
        <v>2020</v>
      </c>
      <c r="E12817" s="7" t="n">
        <v>1</v>
      </c>
      <c r="F12817" s="7" t="n">
        <v>0</v>
      </c>
      <c r="G12817" s="7" t="n">
        <v>0</v>
      </c>
      <c r="H12817" s="7" t="n">
        <v>-1069547520</v>
      </c>
      <c r="I12817" s="7" t="n">
        <v>0</v>
      </c>
      <c r="J12817" s="7" t="n">
        <v>65533</v>
      </c>
      <c r="K12817" s="7" t="n">
        <v>0</v>
      </c>
      <c r="L12817" s="7" t="n">
        <v>0</v>
      </c>
      <c r="M12817" s="7" t="n">
        <v>0</v>
      </c>
      <c r="N12817" s="7" t="n">
        <v>0</v>
      </c>
      <c r="O12817" s="7" t="s">
        <v>17</v>
      </c>
    </row>
    <row r="12818" spans="1:15">
      <c r="A12818" t="s">
        <v>4</v>
      </c>
      <c r="B12818" s="4" t="s">
        <v>5</v>
      </c>
      <c r="C12818" s="4" t="s">
        <v>7</v>
      </c>
      <c r="D12818" s="4" t="s">
        <v>11</v>
      </c>
      <c r="E12818" s="4" t="s">
        <v>11</v>
      </c>
      <c r="F12818" s="4" t="s">
        <v>11</v>
      </c>
      <c r="G12818" s="4" t="s">
        <v>11</v>
      </c>
      <c r="H12818" s="4" t="s">
        <v>11</v>
      </c>
      <c r="I12818" s="4" t="s">
        <v>8</v>
      </c>
      <c r="J12818" s="4" t="s">
        <v>13</v>
      </c>
      <c r="K12818" s="4" t="s">
        <v>13</v>
      </c>
      <c r="L12818" s="4" t="s">
        <v>13</v>
      </c>
      <c r="M12818" s="4" t="s">
        <v>14</v>
      </c>
      <c r="N12818" s="4" t="s">
        <v>14</v>
      </c>
      <c r="O12818" s="4" t="s">
        <v>13</v>
      </c>
      <c r="P12818" s="4" t="s">
        <v>13</v>
      </c>
      <c r="Q12818" s="4" t="s">
        <v>13</v>
      </c>
      <c r="R12818" s="4" t="s">
        <v>13</v>
      </c>
      <c r="S12818" s="4" t="s">
        <v>7</v>
      </c>
    </row>
    <row r="12819" spans="1:15">
      <c r="A12819" t="n">
        <v>127201</v>
      </c>
      <c r="B12819" s="27" t="n">
        <v>39</v>
      </c>
      <c r="C12819" s="7" t="n">
        <v>12</v>
      </c>
      <c r="D12819" s="7" t="n">
        <v>65533</v>
      </c>
      <c r="E12819" s="7" t="n">
        <v>201</v>
      </c>
      <c r="F12819" s="7" t="n">
        <v>0</v>
      </c>
      <c r="G12819" s="7" t="n">
        <v>2001</v>
      </c>
      <c r="H12819" s="7" t="n">
        <v>1</v>
      </c>
      <c r="I12819" s="7" t="s">
        <v>17</v>
      </c>
      <c r="J12819" s="7" t="n">
        <v>0</v>
      </c>
      <c r="K12819" s="7" t="n">
        <v>0.200000002980232</v>
      </c>
      <c r="L12819" s="7" t="n">
        <v>0</v>
      </c>
      <c r="M12819" s="7" t="n">
        <v>0</v>
      </c>
      <c r="N12819" s="7" t="n">
        <v>0</v>
      </c>
      <c r="O12819" s="7" t="n">
        <v>0</v>
      </c>
      <c r="P12819" s="7" t="n">
        <v>1.5</v>
      </c>
      <c r="Q12819" s="7" t="n">
        <v>1.5</v>
      </c>
      <c r="R12819" s="7" t="n">
        <v>1.5</v>
      </c>
      <c r="S12819" s="7" t="n">
        <v>100</v>
      </c>
    </row>
    <row r="12820" spans="1:15">
      <c r="A12820" t="s">
        <v>4</v>
      </c>
      <c r="B12820" s="4" t="s">
        <v>5</v>
      </c>
      <c r="C12820" s="4" t="s">
        <v>7</v>
      </c>
      <c r="D12820" s="4" t="s">
        <v>11</v>
      </c>
      <c r="E12820" s="4" t="s">
        <v>7</v>
      </c>
    </row>
    <row r="12821" spans="1:15">
      <c r="A12821" t="n">
        <v>127251</v>
      </c>
      <c r="B12821" s="27" t="n">
        <v>39</v>
      </c>
      <c r="C12821" s="7" t="n">
        <v>15</v>
      </c>
      <c r="D12821" s="7" t="n">
        <v>2001</v>
      </c>
      <c r="E12821" s="7" t="n">
        <v>100</v>
      </c>
    </row>
    <row r="12822" spans="1:15">
      <c r="A12822" t="s">
        <v>4</v>
      </c>
      <c r="B12822" s="4" t="s">
        <v>5</v>
      </c>
      <c r="C12822" s="4" t="s">
        <v>7</v>
      </c>
      <c r="D12822" s="4" t="s">
        <v>11</v>
      </c>
      <c r="E12822" s="4" t="s">
        <v>11</v>
      </c>
      <c r="F12822" s="4" t="s">
        <v>14</v>
      </c>
    </row>
    <row r="12823" spans="1:15">
      <c r="A12823" t="n">
        <v>127256</v>
      </c>
      <c r="B12823" s="65" t="n">
        <v>84</v>
      </c>
      <c r="C12823" s="7" t="n">
        <v>1</v>
      </c>
      <c r="D12823" s="7" t="n">
        <v>0</v>
      </c>
      <c r="E12823" s="7" t="n">
        <v>1000</v>
      </c>
      <c r="F12823" s="7" t="n">
        <v>0</v>
      </c>
    </row>
    <row r="12824" spans="1:15">
      <c r="A12824" t="s">
        <v>4</v>
      </c>
      <c r="B12824" s="4" t="s">
        <v>5</v>
      </c>
      <c r="C12824" s="4" t="s">
        <v>11</v>
      </c>
    </row>
    <row r="12825" spans="1:15">
      <c r="A12825" t="n">
        <v>127266</v>
      </c>
      <c r="B12825" s="24" t="n">
        <v>16</v>
      </c>
      <c r="C12825" s="7" t="n">
        <v>100</v>
      </c>
    </row>
    <row r="12826" spans="1:15">
      <c r="A12826" t="s">
        <v>4</v>
      </c>
      <c r="B12826" s="4" t="s">
        <v>5</v>
      </c>
      <c r="C12826" s="4" t="s">
        <v>7</v>
      </c>
      <c r="D12826" s="4" t="s">
        <v>13</v>
      </c>
      <c r="E12826" s="4" t="s">
        <v>13</v>
      </c>
      <c r="F12826" s="4" t="s">
        <v>13</v>
      </c>
    </row>
    <row r="12827" spans="1:15">
      <c r="A12827" t="n">
        <v>127269</v>
      </c>
      <c r="B12827" s="35" t="n">
        <v>45</v>
      </c>
      <c r="C12827" s="7" t="n">
        <v>9</v>
      </c>
      <c r="D12827" s="7" t="n">
        <v>0.0599999986588955</v>
      </c>
      <c r="E12827" s="7" t="n">
        <v>0.0599999986588955</v>
      </c>
      <c r="F12827" s="7" t="n">
        <v>0.5</v>
      </c>
    </row>
    <row r="12828" spans="1:15">
      <c r="A12828" t="s">
        <v>4</v>
      </c>
      <c r="B12828" s="4" t="s">
        <v>5</v>
      </c>
      <c r="C12828" s="4" t="s">
        <v>11</v>
      </c>
    </row>
    <row r="12829" spans="1:15">
      <c r="A12829" t="n">
        <v>127283</v>
      </c>
      <c r="B12829" s="24" t="n">
        <v>16</v>
      </c>
      <c r="C12829" s="7" t="n">
        <v>900</v>
      </c>
    </row>
    <row r="12830" spans="1:15">
      <c r="A12830" t="s">
        <v>4</v>
      </c>
      <c r="B12830" s="4" t="s">
        <v>5</v>
      </c>
      <c r="C12830" s="4" t="s">
        <v>7</v>
      </c>
      <c r="D12830" s="4" t="s">
        <v>11</v>
      </c>
      <c r="E12830" s="4" t="s">
        <v>8</v>
      </c>
    </row>
    <row r="12831" spans="1:15">
      <c r="A12831" t="n">
        <v>127286</v>
      </c>
      <c r="B12831" s="38" t="n">
        <v>51</v>
      </c>
      <c r="C12831" s="7" t="n">
        <v>4</v>
      </c>
      <c r="D12831" s="7" t="n">
        <v>1</v>
      </c>
      <c r="E12831" s="7" t="s">
        <v>980</v>
      </c>
    </row>
    <row r="12832" spans="1:15">
      <c r="A12832" t="s">
        <v>4</v>
      </c>
      <c r="B12832" s="4" t="s">
        <v>5</v>
      </c>
      <c r="C12832" s="4" t="s">
        <v>11</v>
      </c>
    </row>
    <row r="12833" spans="1:19">
      <c r="A12833" t="n">
        <v>127301</v>
      </c>
      <c r="B12833" s="24" t="n">
        <v>16</v>
      </c>
      <c r="C12833" s="7" t="n">
        <v>0</v>
      </c>
    </row>
    <row r="12834" spans="1:19">
      <c r="A12834" t="s">
        <v>4</v>
      </c>
      <c r="B12834" s="4" t="s">
        <v>5</v>
      </c>
      <c r="C12834" s="4" t="s">
        <v>11</v>
      </c>
      <c r="D12834" s="4" t="s">
        <v>79</v>
      </c>
      <c r="E12834" s="4" t="s">
        <v>7</v>
      </c>
      <c r="F12834" s="4" t="s">
        <v>7</v>
      </c>
    </row>
    <row r="12835" spans="1:19">
      <c r="A12835" t="n">
        <v>127304</v>
      </c>
      <c r="B12835" s="39" t="n">
        <v>26</v>
      </c>
      <c r="C12835" s="7" t="n">
        <v>1</v>
      </c>
      <c r="D12835" s="7" t="s">
        <v>981</v>
      </c>
      <c r="E12835" s="7" t="n">
        <v>2</v>
      </c>
      <c r="F12835" s="7" t="n">
        <v>0</v>
      </c>
    </row>
    <row r="12836" spans="1:19">
      <c r="A12836" t="s">
        <v>4</v>
      </c>
      <c r="B12836" s="4" t="s">
        <v>5</v>
      </c>
    </row>
    <row r="12837" spans="1:19">
      <c r="A12837" t="n">
        <v>127321</v>
      </c>
      <c r="B12837" s="40" t="n">
        <v>28</v>
      </c>
    </row>
    <row r="12838" spans="1:19">
      <c r="A12838" t="s">
        <v>4</v>
      </c>
      <c r="B12838" s="4" t="s">
        <v>5</v>
      </c>
      <c r="C12838" s="4" t="s">
        <v>11</v>
      </c>
      <c r="D12838" s="4" t="s">
        <v>7</v>
      </c>
    </row>
    <row r="12839" spans="1:19">
      <c r="A12839" t="n">
        <v>127322</v>
      </c>
      <c r="B12839" s="44" t="n">
        <v>89</v>
      </c>
      <c r="C12839" s="7" t="n">
        <v>65533</v>
      </c>
      <c r="D12839" s="7" t="n">
        <v>1</v>
      </c>
    </row>
    <row r="12840" spans="1:19">
      <c r="A12840" t="s">
        <v>4</v>
      </c>
      <c r="B12840" s="4" t="s">
        <v>5</v>
      </c>
      <c r="C12840" s="4" t="s">
        <v>7</v>
      </c>
      <c r="D12840" s="4" t="s">
        <v>11</v>
      </c>
      <c r="E12840" s="4" t="s">
        <v>8</v>
      </c>
    </row>
    <row r="12841" spans="1:19">
      <c r="A12841" t="n">
        <v>127326</v>
      </c>
      <c r="B12841" s="38" t="n">
        <v>51</v>
      </c>
      <c r="C12841" s="7" t="n">
        <v>4</v>
      </c>
      <c r="D12841" s="7" t="n">
        <v>7</v>
      </c>
      <c r="E12841" s="7" t="s">
        <v>184</v>
      </c>
    </row>
    <row r="12842" spans="1:19">
      <c r="A12842" t="s">
        <v>4</v>
      </c>
      <c r="B12842" s="4" t="s">
        <v>5</v>
      </c>
      <c r="C12842" s="4" t="s">
        <v>11</v>
      </c>
    </row>
    <row r="12843" spans="1:19">
      <c r="A12843" t="n">
        <v>127339</v>
      </c>
      <c r="B12843" s="24" t="n">
        <v>16</v>
      </c>
      <c r="C12843" s="7" t="n">
        <v>0</v>
      </c>
    </row>
    <row r="12844" spans="1:19">
      <c r="A12844" t="s">
        <v>4</v>
      </c>
      <c r="B12844" s="4" t="s">
        <v>5</v>
      </c>
      <c r="C12844" s="4" t="s">
        <v>11</v>
      </c>
      <c r="D12844" s="4" t="s">
        <v>79</v>
      </c>
      <c r="E12844" s="4" t="s">
        <v>7</v>
      </c>
      <c r="F12844" s="4" t="s">
        <v>7</v>
      </c>
    </row>
    <row r="12845" spans="1:19">
      <c r="A12845" t="n">
        <v>127342</v>
      </c>
      <c r="B12845" s="39" t="n">
        <v>26</v>
      </c>
      <c r="C12845" s="7" t="n">
        <v>7</v>
      </c>
      <c r="D12845" s="7" t="s">
        <v>982</v>
      </c>
      <c r="E12845" s="7" t="n">
        <v>2</v>
      </c>
      <c r="F12845" s="7" t="n">
        <v>0</v>
      </c>
    </row>
    <row r="12846" spans="1:19">
      <c r="A12846" t="s">
        <v>4</v>
      </c>
      <c r="B12846" s="4" t="s">
        <v>5</v>
      </c>
    </row>
    <row r="12847" spans="1:19">
      <c r="A12847" t="n">
        <v>127376</v>
      </c>
      <c r="B12847" s="40" t="n">
        <v>28</v>
      </c>
    </row>
    <row r="12848" spans="1:19">
      <c r="A12848" t="s">
        <v>4</v>
      </c>
      <c r="B12848" s="4" t="s">
        <v>5</v>
      </c>
      <c r="C12848" s="4" t="s">
        <v>11</v>
      </c>
      <c r="D12848" s="4" t="s">
        <v>7</v>
      </c>
    </row>
    <row r="12849" spans="1:6">
      <c r="A12849" t="n">
        <v>127377</v>
      </c>
      <c r="B12849" s="44" t="n">
        <v>89</v>
      </c>
      <c r="C12849" s="7" t="n">
        <v>65533</v>
      </c>
      <c r="D12849" s="7" t="n">
        <v>1</v>
      </c>
    </row>
    <row r="12850" spans="1:6">
      <c r="A12850" t="s">
        <v>4</v>
      </c>
      <c r="B12850" s="4" t="s">
        <v>5</v>
      </c>
      <c r="C12850" s="4" t="s">
        <v>11</v>
      </c>
    </row>
    <row r="12851" spans="1:6">
      <c r="A12851" t="n">
        <v>127381</v>
      </c>
      <c r="B12851" s="24" t="n">
        <v>16</v>
      </c>
      <c r="C12851" s="7" t="n">
        <v>300</v>
      </c>
    </row>
    <row r="12852" spans="1:6">
      <c r="A12852" t="s">
        <v>4</v>
      </c>
      <c r="B12852" s="4" t="s">
        <v>5</v>
      </c>
      <c r="C12852" s="4" t="s">
        <v>8</v>
      </c>
      <c r="D12852" s="4" t="s">
        <v>11</v>
      </c>
    </row>
    <row r="12853" spans="1:6">
      <c r="A12853" t="n">
        <v>127384</v>
      </c>
      <c r="B12853" s="47" t="n">
        <v>29</v>
      </c>
      <c r="C12853" s="7" t="s">
        <v>983</v>
      </c>
      <c r="D12853" s="7" t="n">
        <v>65533</v>
      </c>
    </row>
    <row r="12854" spans="1:6">
      <c r="A12854" t="s">
        <v>4</v>
      </c>
      <c r="B12854" s="4" t="s">
        <v>5</v>
      </c>
      <c r="C12854" s="4" t="s">
        <v>7</v>
      </c>
      <c r="D12854" s="4" t="s">
        <v>11</v>
      </c>
      <c r="E12854" s="4" t="s">
        <v>11</v>
      </c>
      <c r="F12854" s="4" t="s">
        <v>7</v>
      </c>
    </row>
    <row r="12855" spans="1:6">
      <c r="A12855" t="n">
        <v>127400</v>
      </c>
      <c r="B12855" s="43" t="n">
        <v>25</v>
      </c>
      <c r="C12855" s="7" t="n">
        <v>1</v>
      </c>
      <c r="D12855" s="7" t="n">
        <v>60</v>
      </c>
      <c r="E12855" s="7" t="n">
        <v>420</v>
      </c>
      <c r="F12855" s="7" t="n">
        <v>2</v>
      </c>
    </row>
    <row r="12856" spans="1:6">
      <c r="A12856" t="s">
        <v>4</v>
      </c>
      <c r="B12856" s="4" t="s">
        <v>5</v>
      </c>
      <c r="C12856" s="4" t="s">
        <v>7</v>
      </c>
      <c r="D12856" s="4" t="s">
        <v>13</v>
      </c>
      <c r="E12856" s="4" t="s">
        <v>13</v>
      </c>
      <c r="F12856" s="4" t="s">
        <v>13</v>
      </c>
    </row>
    <row r="12857" spans="1:6">
      <c r="A12857" t="n">
        <v>127407</v>
      </c>
      <c r="B12857" s="35" t="n">
        <v>45</v>
      </c>
      <c r="C12857" s="7" t="n">
        <v>9</v>
      </c>
      <c r="D12857" s="7" t="n">
        <v>0.0399999991059303</v>
      </c>
      <c r="E12857" s="7" t="n">
        <v>0.0399999991059303</v>
      </c>
      <c r="F12857" s="7" t="n">
        <v>0.5</v>
      </c>
    </row>
    <row r="12858" spans="1:6">
      <c r="A12858" t="s">
        <v>4</v>
      </c>
      <c r="B12858" s="4" t="s">
        <v>5</v>
      </c>
      <c r="C12858" s="4" t="s">
        <v>7</v>
      </c>
      <c r="D12858" s="4" t="s">
        <v>11</v>
      </c>
      <c r="E12858" s="4" t="s">
        <v>8</v>
      </c>
    </row>
    <row r="12859" spans="1:6">
      <c r="A12859" t="n">
        <v>127421</v>
      </c>
      <c r="B12859" s="38" t="n">
        <v>51</v>
      </c>
      <c r="C12859" s="7" t="n">
        <v>4</v>
      </c>
      <c r="D12859" s="7" t="n">
        <v>0</v>
      </c>
      <c r="E12859" s="7" t="s">
        <v>192</v>
      </c>
    </row>
    <row r="12860" spans="1:6">
      <c r="A12860" t="s">
        <v>4</v>
      </c>
      <c r="B12860" s="4" t="s">
        <v>5</v>
      </c>
      <c r="C12860" s="4" t="s">
        <v>11</v>
      </c>
    </row>
    <row r="12861" spans="1:6">
      <c r="A12861" t="n">
        <v>127434</v>
      </c>
      <c r="B12861" s="24" t="n">
        <v>16</v>
      </c>
      <c r="C12861" s="7" t="n">
        <v>0</v>
      </c>
    </row>
    <row r="12862" spans="1:6">
      <c r="A12862" t="s">
        <v>4</v>
      </c>
      <c r="B12862" s="4" t="s">
        <v>5</v>
      </c>
      <c r="C12862" s="4" t="s">
        <v>11</v>
      </c>
      <c r="D12862" s="4" t="s">
        <v>79</v>
      </c>
      <c r="E12862" s="4" t="s">
        <v>7</v>
      </c>
      <c r="F12862" s="4" t="s">
        <v>7</v>
      </c>
    </row>
    <row r="12863" spans="1:6">
      <c r="A12863" t="n">
        <v>127437</v>
      </c>
      <c r="B12863" s="39" t="n">
        <v>26</v>
      </c>
      <c r="C12863" s="7" t="n">
        <v>0</v>
      </c>
      <c r="D12863" s="7" t="s">
        <v>984</v>
      </c>
      <c r="E12863" s="7" t="n">
        <v>2</v>
      </c>
      <c r="F12863" s="7" t="n">
        <v>0</v>
      </c>
    </row>
    <row r="12864" spans="1:6">
      <c r="A12864" t="s">
        <v>4</v>
      </c>
      <c r="B12864" s="4" t="s">
        <v>5</v>
      </c>
    </row>
    <row r="12865" spans="1:6">
      <c r="A12865" t="n">
        <v>127466</v>
      </c>
      <c r="B12865" s="40" t="n">
        <v>28</v>
      </c>
    </row>
    <row r="12866" spans="1:6">
      <c r="A12866" t="s">
        <v>4</v>
      </c>
      <c r="B12866" s="4" t="s">
        <v>5</v>
      </c>
      <c r="C12866" s="4" t="s">
        <v>11</v>
      </c>
      <c r="D12866" s="4" t="s">
        <v>7</v>
      </c>
    </row>
    <row r="12867" spans="1:6">
      <c r="A12867" t="n">
        <v>127467</v>
      </c>
      <c r="B12867" s="44" t="n">
        <v>89</v>
      </c>
      <c r="C12867" s="7" t="n">
        <v>65533</v>
      </c>
      <c r="D12867" s="7" t="n">
        <v>1</v>
      </c>
    </row>
    <row r="12868" spans="1:6">
      <c r="A12868" t="s">
        <v>4</v>
      </c>
      <c r="B12868" s="4" t="s">
        <v>5</v>
      </c>
      <c r="C12868" s="4" t="s">
        <v>7</v>
      </c>
      <c r="D12868" s="4" t="s">
        <v>11</v>
      </c>
      <c r="E12868" s="4" t="s">
        <v>11</v>
      </c>
      <c r="F12868" s="4" t="s">
        <v>7</v>
      </c>
    </row>
    <row r="12869" spans="1:6">
      <c r="A12869" t="n">
        <v>127471</v>
      </c>
      <c r="B12869" s="43" t="n">
        <v>25</v>
      </c>
      <c r="C12869" s="7" t="n">
        <v>1</v>
      </c>
      <c r="D12869" s="7" t="n">
        <v>65535</v>
      </c>
      <c r="E12869" s="7" t="n">
        <v>65535</v>
      </c>
      <c r="F12869" s="7" t="n">
        <v>0</v>
      </c>
    </row>
    <row r="12870" spans="1:6">
      <c r="A12870" t="s">
        <v>4</v>
      </c>
      <c r="B12870" s="4" t="s">
        <v>5</v>
      </c>
      <c r="C12870" s="4" t="s">
        <v>8</v>
      </c>
      <c r="D12870" s="4" t="s">
        <v>11</v>
      </c>
    </row>
    <row r="12871" spans="1:6">
      <c r="A12871" t="n">
        <v>127478</v>
      </c>
      <c r="B12871" s="47" t="n">
        <v>29</v>
      </c>
      <c r="C12871" s="7" t="s">
        <v>17</v>
      </c>
      <c r="D12871" s="7" t="n">
        <v>65533</v>
      </c>
    </row>
    <row r="12872" spans="1:6">
      <c r="A12872" t="s">
        <v>4</v>
      </c>
      <c r="B12872" s="4" t="s">
        <v>5</v>
      </c>
      <c r="C12872" s="4" t="s">
        <v>11</v>
      </c>
      <c r="D12872" s="4" t="s">
        <v>7</v>
      </c>
    </row>
    <row r="12873" spans="1:6">
      <c r="A12873" t="n">
        <v>127482</v>
      </c>
      <c r="B12873" s="44" t="n">
        <v>89</v>
      </c>
      <c r="C12873" s="7" t="n">
        <v>65533</v>
      </c>
      <c r="D12873" s="7" t="n">
        <v>1</v>
      </c>
    </row>
    <row r="12874" spans="1:6">
      <c r="A12874" t="s">
        <v>4</v>
      </c>
      <c r="B12874" s="4" t="s">
        <v>5</v>
      </c>
      <c r="C12874" s="4" t="s">
        <v>7</v>
      </c>
      <c r="D12874" s="4" t="s">
        <v>11</v>
      </c>
      <c r="E12874" s="4" t="s">
        <v>13</v>
      </c>
    </row>
    <row r="12875" spans="1:6">
      <c r="A12875" t="n">
        <v>127486</v>
      </c>
      <c r="B12875" s="17" t="n">
        <v>58</v>
      </c>
      <c r="C12875" s="7" t="n">
        <v>101</v>
      </c>
      <c r="D12875" s="7" t="n">
        <v>600</v>
      </c>
      <c r="E12875" s="7" t="n">
        <v>1</v>
      </c>
    </row>
    <row r="12876" spans="1:6">
      <c r="A12876" t="s">
        <v>4</v>
      </c>
      <c r="B12876" s="4" t="s">
        <v>5</v>
      </c>
      <c r="C12876" s="4" t="s">
        <v>7</v>
      </c>
      <c r="D12876" s="4" t="s">
        <v>11</v>
      </c>
    </row>
    <row r="12877" spans="1:6">
      <c r="A12877" t="n">
        <v>127494</v>
      </c>
      <c r="B12877" s="17" t="n">
        <v>58</v>
      </c>
      <c r="C12877" s="7" t="n">
        <v>254</v>
      </c>
      <c r="D12877" s="7" t="n">
        <v>0</v>
      </c>
    </row>
    <row r="12878" spans="1:6">
      <c r="A12878" t="s">
        <v>4</v>
      </c>
      <c r="B12878" s="4" t="s">
        <v>5</v>
      </c>
      <c r="C12878" s="4" t="s">
        <v>11</v>
      </c>
      <c r="D12878" s="4" t="s">
        <v>13</v>
      </c>
      <c r="E12878" s="4" t="s">
        <v>13</v>
      </c>
      <c r="F12878" s="4" t="s">
        <v>13</v>
      </c>
      <c r="G12878" s="4" t="s">
        <v>13</v>
      </c>
    </row>
    <row r="12879" spans="1:6">
      <c r="A12879" t="n">
        <v>127498</v>
      </c>
      <c r="B12879" s="32" t="n">
        <v>46</v>
      </c>
      <c r="C12879" s="7" t="n">
        <v>0</v>
      </c>
      <c r="D12879" s="7" t="n">
        <v>7.23999977111816</v>
      </c>
      <c r="E12879" s="7" t="n">
        <v>0.0599999986588955</v>
      </c>
      <c r="F12879" s="7" t="n">
        <v>-5.1399998664856</v>
      </c>
      <c r="G12879" s="7" t="n">
        <v>178.699996948242</v>
      </c>
    </row>
    <row r="12880" spans="1:6">
      <c r="A12880" t="s">
        <v>4</v>
      </c>
      <c r="B12880" s="4" t="s">
        <v>5</v>
      </c>
      <c r="C12880" s="4" t="s">
        <v>11</v>
      </c>
      <c r="D12880" s="4" t="s">
        <v>7</v>
      </c>
      <c r="E12880" s="4" t="s">
        <v>8</v>
      </c>
      <c r="F12880" s="4" t="s">
        <v>13</v>
      </c>
      <c r="G12880" s="4" t="s">
        <v>13</v>
      </c>
      <c r="H12880" s="4" t="s">
        <v>13</v>
      </c>
    </row>
    <row r="12881" spans="1:8">
      <c r="A12881" t="n">
        <v>127517</v>
      </c>
      <c r="B12881" s="33" t="n">
        <v>48</v>
      </c>
      <c r="C12881" s="7" t="n">
        <v>0</v>
      </c>
      <c r="D12881" s="7" t="n">
        <v>0</v>
      </c>
      <c r="E12881" s="7" t="s">
        <v>944</v>
      </c>
      <c r="F12881" s="7" t="n">
        <v>-1</v>
      </c>
      <c r="G12881" s="7" t="n">
        <v>1</v>
      </c>
      <c r="H12881" s="7" t="n">
        <v>1.40129846432482e-45</v>
      </c>
    </row>
    <row r="12882" spans="1:8">
      <c r="A12882" t="s">
        <v>4</v>
      </c>
      <c r="B12882" s="4" t="s">
        <v>5</v>
      </c>
      <c r="C12882" s="4" t="s">
        <v>7</v>
      </c>
      <c r="D12882" s="4" t="s">
        <v>7</v>
      </c>
      <c r="E12882" s="4" t="s">
        <v>13</v>
      </c>
      <c r="F12882" s="4" t="s">
        <v>13</v>
      </c>
      <c r="G12882" s="4" t="s">
        <v>13</v>
      </c>
      <c r="H12882" s="4" t="s">
        <v>11</v>
      </c>
    </row>
    <row r="12883" spans="1:8">
      <c r="A12883" t="n">
        <v>127545</v>
      </c>
      <c r="B12883" s="35" t="n">
        <v>45</v>
      </c>
      <c r="C12883" s="7" t="n">
        <v>2</v>
      </c>
      <c r="D12883" s="7" t="n">
        <v>3</v>
      </c>
      <c r="E12883" s="7" t="n">
        <v>7.21999979019165</v>
      </c>
      <c r="F12883" s="7" t="n">
        <v>1.28999996185303</v>
      </c>
      <c r="G12883" s="7" t="n">
        <v>-5</v>
      </c>
      <c r="H12883" s="7" t="n">
        <v>0</v>
      </c>
    </row>
    <row r="12884" spans="1:8">
      <c r="A12884" t="s">
        <v>4</v>
      </c>
      <c r="B12884" s="4" t="s">
        <v>5</v>
      </c>
      <c r="C12884" s="4" t="s">
        <v>7</v>
      </c>
      <c r="D12884" s="4" t="s">
        <v>7</v>
      </c>
      <c r="E12884" s="4" t="s">
        <v>13</v>
      </c>
      <c r="F12884" s="4" t="s">
        <v>13</v>
      </c>
      <c r="G12884" s="4" t="s">
        <v>13</v>
      </c>
      <c r="H12884" s="4" t="s">
        <v>11</v>
      </c>
      <c r="I12884" s="4" t="s">
        <v>7</v>
      </c>
    </row>
    <row r="12885" spans="1:8">
      <c r="A12885" t="n">
        <v>127562</v>
      </c>
      <c r="B12885" s="35" t="n">
        <v>45</v>
      </c>
      <c r="C12885" s="7" t="n">
        <v>4</v>
      </c>
      <c r="D12885" s="7" t="n">
        <v>3</v>
      </c>
      <c r="E12885" s="7" t="n">
        <v>351.559997558594</v>
      </c>
      <c r="F12885" s="7" t="n">
        <v>209.190002441406</v>
      </c>
      <c r="G12885" s="7" t="n">
        <v>12</v>
      </c>
      <c r="H12885" s="7" t="n">
        <v>0</v>
      </c>
      <c r="I12885" s="7" t="n">
        <v>0</v>
      </c>
    </row>
    <row r="12886" spans="1:8">
      <c r="A12886" t="s">
        <v>4</v>
      </c>
      <c r="B12886" s="4" t="s">
        <v>5</v>
      </c>
      <c r="C12886" s="4" t="s">
        <v>7</v>
      </c>
      <c r="D12886" s="4" t="s">
        <v>7</v>
      </c>
      <c r="E12886" s="4" t="s">
        <v>13</v>
      </c>
      <c r="F12886" s="4" t="s">
        <v>11</v>
      </c>
    </row>
    <row r="12887" spans="1:8">
      <c r="A12887" t="n">
        <v>127580</v>
      </c>
      <c r="B12887" s="35" t="n">
        <v>45</v>
      </c>
      <c r="C12887" s="7" t="n">
        <v>5</v>
      </c>
      <c r="D12887" s="7" t="n">
        <v>3</v>
      </c>
      <c r="E12887" s="7" t="n">
        <v>1.10000002384186</v>
      </c>
      <c r="F12887" s="7" t="n">
        <v>0</v>
      </c>
    </row>
    <row r="12888" spans="1:8">
      <c r="A12888" t="s">
        <v>4</v>
      </c>
      <c r="B12888" s="4" t="s">
        <v>5</v>
      </c>
      <c r="C12888" s="4" t="s">
        <v>7</v>
      </c>
      <c r="D12888" s="4" t="s">
        <v>7</v>
      </c>
      <c r="E12888" s="4" t="s">
        <v>13</v>
      </c>
      <c r="F12888" s="4" t="s">
        <v>11</v>
      </c>
    </row>
    <row r="12889" spans="1:8">
      <c r="A12889" t="n">
        <v>127589</v>
      </c>
      <c r="B12889" s="35" t="n">
        <v>45</v>
      </c>
      <c r="C12889" s="7" t="n">
        <v>5</v>
      </c>
      <c r="D12889" s="7" t="n">
        <v>3</v>
      </c>
      <c r="E12889" s="7" t="n">
        <v>1.79999995231628</v>
      </c>
      <c r="F12889" s="7" t="n">
        <v>800</v>
      </c>
    </row>
    <row r="12890" spans="1:8">
      <c r="A12890" t="s">
        <v>4</v>
      </c>
      <c r="B12890" s="4" t="s">
        <v>5</v>
      </c>
      <c r="C12890" s="4" t="s">
        <v>7</v>
      </c>
      <c r="D12890" s="4" t="s">
        <v>7</v>
      </c>
      <c r="E12890" s="4" t="s">
        <v>13</v>
      </c>
      <c r="F12890" s="4" t="s">
        <v>11</v>
      </c>
    </row>
    <row r="12891" spans="1:8">
      <c r="A12891" t="n">
        <v>127598</v>
      </c>
      <c r="B12891" s="35" t="n">
        <v>45</v>
      </c>
      <c r="C12891" s="7" t="n">
        <v>11</v>
      </c>
      <c r="D12891" s="7" t="n">
        <v>3</v>
      </c>
      <c r="E12891" s="7" t="n">
        <v>35</v>
      </c>
      <c r="F12891" s="7" t="n">
        <v>0</v>
      </c>
    </row>
    <row r="12892" spans="1:8">
      <c r="A12892" t="s">
        <v>4</v>
      </c>
      <c r="B12892" s="4" t="s">
        <v>5</v>
      </c>
      <c r="C12892" s="4" t="s">
        <v>11</v>
      </c>
    </row>
    <row r="12893" spans="1:8">
      <c r="A12893" t="n">
        <v>127607</v>
      </c>
      <c r="B12893" s="24" t="n">
        <v>16</v>
      </c>
      <c r="C12893" s="7" t="n">
        <v>1000</v>
      </c>
    </row>
    <row r="12894" spans="1:8">
      <c r="A12894" t="s">
        <v>4</v>
      </c>
      <c r="B12894" s="4" t="s">
        <v>5</v>
      </c>
      <c r="C12894" s="4" t="s">
        <v>11</v>
      </c>
    </row>
    <row r="12895" spans="1:8">
      <c r="A12895" t="n">
        <v>127610</v>
      </c>
      <c r="B12895" s="24" t="n">
        <v>16</v>
      </c>
      <c r="C12895" s="7" t="n">
        <v>500</v>
      </c>
    </row>
    <row r="12896" spans="1:8">
      <c r="A12896" t="s">
        <v>4</v>
      </c>
      <c r="B12896" s="4" t="s">
        <v>5</v>
      </c>
      <c r="C12896" s="4" t="s">
        <v>7</v>
      </c>
      <c r="D12896" s="4" t="s">
        <v>13</v>
      </c>
      <c r="E12896" s="4" t="s">
        <v>13</v>
      </c>
      <c r="F12896" s="4" t="s">
        <v>13</v>
      </c>
    </row>
    <row r="12897" spans="1:9">
      <c r="A12897" t="n">
        <v>127613</v>
      </c>
      <c r="B12897" s="35" t="n">
        <v>45</v>
      </c>
      <c r="C12897" s="7" t="n">
        <v>9</v>
      </c>
      <c r="D12897" s="7" t="n">
        <v>0.0199999995529652</v>
      </c>
      <c r="E12897" s="7" t="n">
        <v>0.0199999995529652</v>
      </c>
      <c r="F12897" s="7" t="n">
        <v>0.25</v>
      </c>
    </row>
    <row r="12898" spans="1:9">
      <c r="A12898" t="s">
        <v>4</v>
      </c>
      <c r="B12898" s="4" t="s">
        <v>5</v>
      </c>
      <c r="C12898" s="4" t="s">
        <v>11</v>
      </c>
      <c r="D12898" s="4" t="s">
        <v>7</v>
      </c>
      <c r="E12898" s="4" t="s">
        <v>8</v>
      </c>
      <c r="F12898" s="4" t="s">
        <v>13</v>
      </c>
      <c r="G12898" s="4" t="s">
        <v>13</v>
      </c>
      <c r="H12898" s="4" t="s">
        <v>13</v>
      </c>
    </row>
    <row r="12899" spans="1:9">
      <c r="A12899" t="n">
        <v>127627</v>
      </c>
      <c r="B12899" s="33" t="n">
        <v>48</v>
      </c>
      <c r="C12899" s="7" t="n">
        <v>0</v>
      </c>
      <c r="D12899" s="7" t="n">
        <v>0</v>
      </c>
      <c r="E12899" s="7" t="s">
        <v>945</v>
      </c>
      <c r="F12899" s="7" t="n">
        <v>-1</v>
      </c>
      <c r="G12899" s="7" t="n">
        <v>1</v>
      </c>
      <c r="H12899" s="7" t="n">
        <v>0</v>
      </c>
    </row>
    <row r="12900" spans="1:9">
      <c r="A12900" t="s">
        <v>4</v>
      </c>
      <c r="B12900" s="4" t="s">
        <v>5</v>
      </c>
      <c r="C12900" s="4" t="s">
        <v>7</v>
      </c>
      <c r="D12900" s="4" t="s">
        <v>11</v>
      </c>
      <c r="E12900" s="4" t="s">
        <v>8</v>
      </c>
    </row>
    <row r="12901" spans="1:9">
      <c r="A12901" t="n">
        <v>127661</v>
      </c>
      <c r="B12901" s="38" t="n">
        <v>51</v>
      </c>
      <c r="C12901" s="7" t="n">
        <v>4</v>
      </c>
      <c r="D12901" s="7" t="n">
        <v>0</v>
      </c>
      <c r="E12901" s="7" t="s">
        <v>192</v>
      </c>
    </row>
    <row r="12902" spans="1:9">
      <c r="A12902" t="s">
        <v>4</v>
      </c>
      <c r="B12902" s="4" t="s">
        <v>5</v>
      </c>
      <c r="C12902" s="4" t="s">
        <v>11</v>
      </c>
    </row>
    <row r="12903" spans="1:9">
      <c r="A12903" t="n">
        <v>127674</v>
      </c>
      <c r="B12903" s="24" t="n">
        <v>16</v>
      </c>
      <c r="C12903" s="7" t="n">
        <v>0</v>
      </c>
    </row>
    <row r="12904" spans="1:9">
      <c r="A12904" t="s">
        <v>4</v>
      </c>
      <c r="B12904" s="4" t="s">
        <v>5</v>
      </c>
      <c r="C12904" s="4" t="s">
        <v>11</v>
      </c>
      <c r="D12904" s="4" t="s">
        <v>79</v>
      </c>
      <c r="E12904" s="4" t="s">
        <v>7</v>
      </c>
      <c r="F12904" s="4" t="s">
        <v>7</v>
      </c>
      <c r="G12904" s="4" t="s">
        <v>79</v>
      </c>
      <c r="H12904" s="4" t="s">
        <v>7</v>
      </c>
      <c r="I12904" s="4" t="s">
        <v>7</v>
      </c>
    </row>
    <row r="12905" spans="1:9">
      <c r="A12905" t="n">
        <v>127677</v>
      </c>
      <c r="B12905" s="39" t="n">
        <v>26</v>
      </c>
      <c r="C12905" s="7" t="n">
        <v>0</v>
      </c>
      <c r="D12905" s="7" t="s">
        <v>985</v>
      </c>
      <c r="E12905" s="7" t="n">
        <v>2</v>
      </c>
      <c r="F12905" s="7" t="n">
        <v>3</v>
      </c>
      <c r="G12905" s="7" t="s">
        <v>986</v>
      </c>
      <c r="H12905" s="7" t="n">
        <v>2</v>
      </c>
      <c r="I12905" s="7" t="n">
        <v>0</v>
      </c>
    </row>
    <row r="12906" spans="1:9">
      <c r="A12906" t="s">
        <v>4</v>
      </c>
      <c r="B12906" s="4" t="s">
        <v>5</v>
      </c>
    </row>
    <row r="12907" spans="1:9">
      <c r="A12907" t="n">
        <v>127732</v>
      </c>
      <c r="B12907" s="40" t="n">
        <v>28</v>
      </c>
    </row>
    <row r="12908" spans="1:9">
      <c r="A12908" t="s">
        <v>4</v>
      </c>
      <c r="B12908" s="4" t="s">
        <v>5</v>
      </c>
      <c r="C12908" s="4" t="s">
        <v>11</v>
      </c>
    </row>
    <row r="12909" spans="1:9">
      <c r="A12909" t="n">
        <v>127733</v>
      </c>
      <c r="B12909" s="24" t="n">
        <v>16</v>
      </c>
      <c r="C12909" s="7" t="n">
        <v>300</v>
      </c>
    </row>
    <row r="12910" spans="1:9">
      <c r="A12910" t="s">
        <v>4</v>
      </c>
      <c r="B12910" s="4" t="s">
        <v>5</v>
      </c>
      <c r="C12910" s="4" t="s">
        <v>7</v>
      </c>
      <c r="D12910" s="4" t="s">
        <v>11</v>
      </c>
      <c r="E12910" s="4" t="s">
        <v>7</v>
      </c>
    </row>
    <row r="12911" spans="1:9">
      <c r="A12911" t="n">
        <v>127736</v>
      </c>
      <c r="B12911" s="36" t="n">
        <v>49</v>
      </c>
      <c r="C12911" s="7" t="n">
        <v>1</v>
      </c>
      <c r="D12911" s="7" t="n">
        <v>4000</v>
      </c>
      <c r="E12911" s="7" t="n">
        <v>0</v>
      </c>
    </row>
    <row r="12912" spans="1:9">
      <c r="A12912" t="s">
        <v>4</v>
      </c>
      <c r="B12912" s="4" t="s">
        <v>5</v>
      </c>
      <c r="C12912" s="4" t="s">
        <v>8</v>
      </c>
      <c r="D12912" s="4" t="s">
        <v>11</v>
      </c>
    </row>
    <row r="12913" spans="1:9">
      <c r="A12913" t="n">
        <v>127741</v>
      </c>
      <c r="B12913" s="47" t="n">
        <v>29</v>
      </c>
      <c r="C12913" s="7" t="s">
        <v>987</v>
      </c>
      <c r="D12913" s="7" t="n">
        <v>65533</v>
      </c>
    </row>
    <row r="12914" spans="1:9">
      <c r="A12914" t="s">
        <v>4</v>
      </c>
      <c r="B12914" s="4" t="s">
        <v>5</v>
      </c>
      <c r="C12914" s="4" t="s">
        <v>7</v>
      </c>
      <c r="D12914" s="4" t="s">
        <v>11</v>
      </c>
      <c r="E12914" s="4" t="s">
        <v>11</v>
      </c>
      <c r="F12914" s="4" t="s">
        <v>7</v>
      </c>
    </row>
    <row r="12915" spans="1:9">
      <c r="A12915" t="n">
        <v>127759</v>
      </c>
      <c r="B12915" s="43" t="n">
        <v>25</v>
      </c>
      <c r="C12915" s="7" t="n">
        <v>1</v>
      </c>
      <c r="D12915" s="7" t="n">
        <v>60</v>
      </c>
      <c r="E12915" s="7" t="n">
        <v>280</v>
      </c>
      <c r="F12915" s="7" t="n">
        <v>2</v>
      </c>
    </row>
    <row r="12916" spans="1:9">
      <c r="A12916" t="s">
        <v>4</v>
      </c>
      <c r="B12916" s="4" t="s">
        <v>5</v>
      </c>
      <c r="C12916" s="4" t="s">
        <v>7</v>
      </c>
      <c r="D12916" s="4" t="s">
        <v>11</v>
      </c>
      <c r="E12916" s="4" t="s">
        <v>8</v>
      </c>
    </row>
    <row r="12917" spans="1:9">
      <c r="A12917" t="n">
        <v>127766</v>
      </c>
      <c r="B12917" s="38" t="n">
        <v>51</v>
      </c>
      <c r="C12917" s="7" t="n">
        <v>4</v>
      </c>
      <c r="D12917" s="7" t="n">
        <v>2</v>
      </c>
      <c r="E12917" s="7" t="s">
        <v>242</v>
      </c>
    </row>
    <row r="12918" spans="1:9">
      <c r="A12918" t="s">
        <v>4</v>
      </c>
      <c r="B12918" s="4" t="s">
        <v>5</v>
      </c>
      <c r="C12918" s="4" t="s">
        <v>11</v>
      </c>
    </row>
    <row r="12919" spans="1:9">
      <c r="A12919" t="n">
        <v>127779</v>
      </c>
      <c r="B12919" s="24" t="n">
        <v>16</v>
      </c>
      <c r="C12919" s="7" t="n">
        <v>0</v>
      </c>
    </row>
    <row r="12920" spans="1:9">
      <c r="A12920" t="s">
        <v>4</v>
      </c>
      <c r="B12920" s="4" t="s">
        <v>5</v>
      </c>
      <c r="C12920" s="4" t="s">
        <v>11</v>
      </c>
      <c r="D12920" s="4" t="s">
        <v>79</v>
      </c>
      <c r="E12920" s="4" t="s">
        <v>7</v>
      </c>
      <c r="F12920" s="4" t="s">
        <v>7</v>
      </c>
    </row>
    <row r="12921" spans="1:9">
      <c r="A12921" t="n">
        <v>127782</v>
      </c>
      <c r="B12921" s="39" t="n">
        <v>26</v>
      </c>
      <c r="C12921" s="7" t="n">
        <v>2</v>
      </c>
      <c r="D12921" s="7" t="s">
        <v>988</v>
      </c>
      <c r="E12921" s="7" t="n">
        <v>2</v>
      </c>
      <c r="F12921" s="7" t="n">
        <v>0</v>
      </c>
    </row>
    <row r="12922" spans="1:9">
      <c r="A12922" t="s">
        <v>4</v>
      </c>
      <c r="B12922" s="4" t="s">
        <v>5</v>
      </c>
    </row>
    <row r="12923" spans="1:9">
      <c r="A12923" t="n">
        <v>127840</v>
      </c>
      <c r="B12923" s="40" t="n">
        <v>28</v>
      </c>
    </row>
    <row r="12924" spans="1:9">
      <c r="A12924" t="s">
        <v>4</v>
      </c>
      <c r="B12924" s="4" t="s">
        <v>5</v>
      </c>
      <c r="C12924" s="4" t="s">
        <v>11</v>
      </c>
      <c r="D12924" s="4" t="s">
        <v>7</v>
      </c>
    </row>
    <row r="12925" spans="1:9">
      <c r="A12925" t="n">
        <v>127841</v>
      </c>
      <c r="B12925" s="44" t="n">
        <v>89</v>
      </c>
      <c r="C12925" s="7" t="n">
        <v>65533</v>
      </c>
      <c r="D12925" s="7" t="n">
        <v>1</v>
      </c>
    </row>
    <row r="12926" spans="1:9">
      <c r="A12926" t="s">
        <v>4</v>
      </c>
      <c r="B12926" s="4" t="s">
        <v>5</v>
      </c>
      <c r="C12926" s="4" t="s">
        <v>8</v>
      </c>
      <c r="D12926" s="4" t="s">
        <v>11</v>
      </c>
    </row>
    <row r="12927" spans="1:9">
      <c r="A12927" t="n">
        <v>127845</v>
      </c>
      <c r="B12927" s="47" t="n">
        <v>29</v>
      </c>
      <c r="C12927" s="7" t="s">
        <v>17</v>
      </c>
      <c r="D12927" s="7" t="n">
        <v>65533</v>
      </c>
    </row>
    <row r="12928" spans="1:9">
      <c r="A12928" t="s">
        <v>4</v>
      </c>
      <c r="B12928" s="4" t="s">
        <v>5</v>
      </c>
      <c r="C12928" s="4" t="s">
        <v>8</v>
      </c>
      <c r="D12928" s="4" t="s">
        <v>11</v>
      </c>
    </row>
    <row r="12929" spans="1:6">
      <c r="A12929" t="n">
        <v>127849</v>
      </c>
      <c r="B12929" s="47" t="n">
        <v>29</v>
      </c>
      <c r="C12929" s="7" t="s">
        <v>989</v>
      </c>
      <c r="D12929" s="7" t="n">
        <v>65533</v>
      </c>
    </row>
    <row r="12930" spans="1:6">
      <c r="A12930" t="s">
        <v>4</v>
      </c>
      <c r="B12930" s="4" t="s">
        <v>5</v>
      </c>
      <c r="C12930" s="4" t="s">
        <v>7</v>
      </c>
      <c r="D12930" s="4" t="s">
        <v>11</v>
      </c>
      <c r="E12930" s="4" t="s">
        <v>11</v>
      </c>
      <c r="F12930" s="4" t="s">
        <v>7</v>
      </c>
    </row>
    <row r="12931" spans="1:6">
      <c r="A12931" t="n">
        <v>127867</v>
      </c>
      <c r="B12931" s="43" t="n">
        <v>25</v>
      </c>
      <c r="C12931" s="7" t="n">
        <v>1</v>
      </c>
      <c r="D12931" s="7" t="n">
        <v>60</v>
      </c>
      <c r="E12931" s="7" t="n">
        <v>420</v>
      </c>
      <c r="F12931" s="7" t="n">
        <v>2</v>
      </c>
    </row>
    <row r="12932" spans="1:6">
      <c r="A12932" t="s">
        <v>4</v>
      </c>
      <c r="B12932" s="4" t="s">
        <v>5</v>
      </c>
      <c r="C12932" s="4" t="s">
        <v>7</v>
      </c>
      <c r="D12932" s="4" t="s">
        <v>11</v>
      </c>
      <c r="E12932" s="4" t="s">
        <v>8</v>
      </c>
    </row>
    <row r="12933" spans="1:6">
      <c r="A12933" t="n">
        <v>127874</v>
      </c>
      <c r="B12933" s="38" t="n">
        <v>51</v>
      </c>
      <c r="C12933" s="7" t="n">
        <v>4</v>
      </c>
      <c r="D12933" s="7" t="n">
        <v>4</v>
      </c>
      <c r="E12933" s="7" t="s">
        <v>242</v>
      </c>
    </row>
    <row r="12934" spans="1:6">
      <c r="A12934" t="s">
        <v>4</v>
      </c>
      <c r="B12934" s="4" t="s">
        <v>5</v>
      </c>
      <c r="C12934" s="4" t="s">
        <v>11</v>
      </c>
    </row>
    <row r="12935" spans="1:6">
      <c r="A12935" t="n">
        <v>127887</v>
      </c>
      <c r="B12935" s="24" t="n">
        <v>16</v>
      </c>
      <c r="C12935" s="7" t="n">
        <v>0</v>
      </c>
    </row>
    <row r="12936" spans="1:6">
      <c r="A12936" t="s">
        <v>4</v>
      </c>
      <c r="B12936" s="4" t="s">
        <v>5</v>
      </c>
      <c r="C12936" s="4" t="s">
        <v>11</v>
      </c>
      <c r="D12936" s="4" t="s">
        <v>79</v>
      </c>
      <c r="E12936" s="4" t="s">
        <v>7</v>
      </c>
      <c r="F12936" s="4" t="s">
        <v>7</v>
      </c>
    </row>
    <row r="12937" spans="1:6">
      <c r="A12937" t="n">
        <v>127890</v>
      </c>
      <c r="B12937" s="39" t="n">
        <v>26</v>
      </c>
      <c r="C12937" s="7" t="n">
        <v>4</v>
      </c>
      <c r="D12937" s="7" t="s">
        <v>990</v>
      </c>
      <c r="E12937" s="7" t="n">
        <v>2</v>
      </c>
      <c r="F12937" s="7" t="n">
        <v>0</v>
      </c>
    </row>
    <row r="12938" spans="1:6">
      <c r="A12938" t="s">
        <v>4</v>
      </c>
      <c r="B12938" s="4" t="s">
        <v>5</v>
      </c>
    </row>
    <row r="12939" spans="1:6">
      <c r="A12939" t="n">
        <v>127948</v>
      </c>
      <c r="B12939" s="40" t="n">
        <v>28</v>
      </c>
    </row>
    <row r="12940" spans="1:6">
      <c r="A12940" t="s">
        <v>4</v>
      </c>
      <c r="B12940" s="4" t="s">
        <v>5</v>
      </c>
      <c r="C12940" s="4" t="s">
        <v>11</v>
      </c>
      <c r="D12940" s="4" t="s">
        <v>7</v>
      </c>
    </row>
    <row r="12941" spans="1:6">
      <c r="A12941" t="n">
        <v>127949</v>
      </c>
      <c r="B12941" s="44" t="n">
        <v>89</v>
      </c>
      <c r="C12941" s="7" t="n">
        <v>65533</v>
      </c>
      <c r="D12941" s="7" t="n">
        <v>1</v>
      </c>
    </row>
    <row r="12942" spans="1:6">
      <c r="A12942" t="s">
        <v>4</v>
      </c>
      <c r="B12942" s="4" t="s">
        <v>5</v>
      </c>
      <c r="C12942" s="4" t="s">
        <v>7</v>
      </c>
      <c r="D12942" s="4" t="s">
        <v>11</v>
      </c>
      <c r="E12942" s="4" t="s">
        <v>11</v>
      </c>
      <c r="F12942" s="4" t="s">
        <v>7</v>
      </c>
    </row>
    <row r="12943" spans="1:6">
      <c r="A12943" t="n">
        <v>127953</v>
      </c>
      <c r="B12943" s="43" t="n">
        <v>25</v>
      </c>
      <c r="C12943" s="7" t="n">
        <v>1</v>
      </c>
      <c r="D12943" s="7" t="n">
        <v>65535</v>
      </c>
      <c r="E12943" s="7" t="n">
        <v>65535</v>
      </c>
      <c r="F12943" s="7" t="n">
        <v>0</v>
      </c>
    </row>
    <row r="12944" spans="1:6">
      <c r="A12944" t="s">
        <v>4</v>
      </c>
      <c r="B12944" s="4" t="s">
        <v>5</v>
      </c>
      <c r="C12944" s="4" t="s">
        <v>8</v>
      </c>
      <c r="D12944" s="4" t="s">
        <v>11</v>
      </c>
    </row>
    <row r="12945" spans="1:6">
      <c r="A12945" t="n">
        <v>127960</v>
      </c>
      <c r="B12945" s="47" t="n">
        <v>29</v>
      </c>
      <c r="C12945" s="7" t="s">
        <v>17</v>
      </c>
      <c r="D12945" s="7" t="n">
        <v>65533</v>
      </c>
    </row>
    <row r="12946" spans="1:6">
      <c r="A12946" t="s">
        <v>4</v>
      </c>
      <c r="B12946" s="4" t="s">
        <v>5</v>
      </c>
      <c r="C12946" s="4" t="s">
        <v>11</v>
      </c>
      <c r="D12946" s="4" t="s">
        <v>13</v>
      </c>
      <c r="E12946" s="4" t="s">
        <v>13</v>
      </c>
      <c r="F12946" s="4" t="s">
        <v>13</v>
      </c>
      <c r="G12946" s="4" t="s">
        <v>11</v>
      </c>
      <c r="H12946" s="4" t="s">
        <v>11</v>
      </c>
    </row>
    <row r="12947" spans="1:6">
      <c r="A12947" t="n">
        <v>127964</v>
      </c>
      <c r="B12947" s="45" t="n">
        <v>60</v>
      </c>
      <c r="C12947" s="7" t="n">
        <v>0</v>
      </c>
      <c r="D12947" s="7" t="n">
        <v>30</v>
      </c>
      <c r="E12947" s="7" t="n">
        <v>0</v>
      </c>
      <c r="F12947" s="7" t="n">
        <v>0</v>
      </c>
      <c r="G12947" s="7" t="n">
        <v>1000</v>
      </c>
      <c r="H12947" s="7" t="n">
        <v>0</v>
      </c>
    </row>
    <row r="12948" spans="1:6">
      <c r="A12948" t="s">
        <v>4</v>
      </c>
      <c r="B12948" s="4" t="s">
        <v>5</v>
      </c>
      <c r="C12948" s="4" t="s">
        <v>7</v>
      </c>
      <c r="D12948" s="4" t="s">
        <v>11</v>
      </c>
      <c r="E12948" s="4" t="s">
        <v>8</v>
      </c>
    </row>
    <row r="12949" spans="1:6">
      <c r="A12949" t="n">
        <v>127983</v>
      </c>
      <c r="B12949" s="38" t="n">
        <v>51</v>
      </c>
      <c r="C12949" s="7" t="n">
        <v>4</v>
      </c>
      <c r="D12949" s="7" t="n">
        <v>0</v>
      </c>
      <c r="E12949" s="7" t="s">
        <v>991</v>
      </c>
    </row>
    <row r="12950" spans="1:6">
      <c r="A12950" t="s">
        <v>4</v>
      </c>
      <c r="B12950" s="4" t="s">
        <v>5</v>
      </c>
      <c r="C12950" s="4" t="s">
        <v>11</v>
      </c>
    </row>
    <row r="12951" spans="1:6">
      <c r="A12951" t="n">
        <v>127996</v>
      </c>
      <c r="B12951" s="24" t="n">
        <v>16</v>
      </c>
      <c r="C12951" s="7" t="n">
        <v>0</v>
      </c>
    </row>
    <row r="12952" spans="1:6">
      <c r="A12952" t="s">
        <v>4</v>
      </c>
      <c r="B12952" s="4" t="s">
        <v>5</v>
      </c>
      <c r="C12952" s="4" t="s">
        <v>11</v>
      </c>
      <c r="D12952" s="4" t="s">
        <v>79</v>
      </c>
      <c r="E12952" s="4" t="s">
        <v>7</v>
      </c>
      <c r="F12952" s="4" t="s">
        <v>7</v>
      </c>
    </row>
    <row r="12953" spans="1:6">
      <c r="A12953" t="n">
        <v>127999</v>
      </c>
      <c r="B12953" s="39" t="n">
        <v>26</v>
      </c>
      <c r="C12953" s="7" t="n">
        <v>0</v>
      </c>
      <c r="D12953" s="7" t="s">
        <v>992</v>
      </c>
      <c r="E12953" s="7" t="n">
        <v>2</v>
      </c>
      <c r="F12953" s="7" t="n">
        <v>0</v>
      </c>
    </row>
    <row r="12954" spans="1:6">
      <c r="A12954" t="s">
        <v>4</v>
      </c>
      <c r="B12954" s="4" t="s">
        <v>5</v>
      </c>
    </row>
    <row r="12955" spans="1:6">
      <c r="A12955" t="n">
        <v>128011</v>
      </c>
      <c r="B12955" s="40" t="n">
        <v>28</v>
      </c>
    </row>
    <row r="12956" spans="1:6">
      <c r="A12956" t="s">
        <v>4</v>
      </c>
      <c r="B12956" s="4" t="s">
        <v>5</v>
      </c>
      <c r="C12956" s="4" t="s">
        <v>11</v>
      </c>
      <c r="D12956" s="4" t="s">
        <v>7</v>
      </c>
    </row>
    <row r="12957" spans="1:6">
      <c r="A12957" t="n">
        <v>128012</v>
      </c>
      <c r="B12957" s="44" t="n">
        <v>89</v>
      </c>
      <c r="C12957" s="7" t="n">
        <v>65533</v>
      </c>
      <c r="D12957" s="7" t="n">
        <v>1</v>
      </c>
    </row>
    <row r="12958" spans="1:6">
      <c r="A12958" t="s">
        <v>4</v>
      </c>
      <c r="B12958" s="4" t="s">
        <v>5</v>
      </c>
      <c r="C12958" s="4" t="s">
        <v>7</v>
      </c>
      <c r="D12958" s="4" t="s">
        <v>11</v>
      </c>
      <c r="E12958" s="4" t="s">
        <v>13</v>
      </c>
    </row>
    <row r="12959" spans="1:6">
      <c r="A12959" t="n">
        <v>128016</v>
      </c>
      <c r="B12959" s="17" t="n">
        <v>58</v>
      </c>
      <c r="C12959" s="7" t="n">
        <v>101</v>
      </c>
      <c r="D12959" s="7" t="n">
        <v>500</v>
      </c>
      <c r="E12959" s="7" t="n">
        <v>1</v>
      </c>
    </row>
    <row r="12960" spans="1:6">
      <c r="A12960" t="s">
        <v>4</v>
      </c>
      <c r="B12960" s="4" t="s">
        <v>5</v>
      </c>
      <c r="C12960" s="4" t="s">
        <v>7</v>
      </c>
      <c r="D12960" s="4" t="s">
        <v>11</v>
      </c>
    </row>
    <row r="12961" spans="1:8">
      <c r="A12961" t="n">
        <v>128024</v>
      </c>
      <c r="B12961" s="17" t="n">
        <v>58</v>
      </c>
      <c r="C12961" s="7" t="n">
        <v>254</v>
      </c>
      <c r="D12961" s="7" t="n">
        <v>0</v>
      </c>
    </row>
    <row r="12962" spans="1:8">
      <c r="A12962" t="s">
        <v>4</v>
      </c>
      <c r="B12962" s="4" t="s">
        <v>5</v>
      </c>
      <c r="C12962" s="4" t="s">
        <v>7</v>
      </c>
      <c r="D12962" s="4" t="s">
        <v>7</v>
      </c>
      <c r="E12962" s="4" t="s">
        <v>13</v>
      </c>
      <c r="F12962" s="4" t="s">
        <v>13</v>
      </c>
      <c r="G12962" s="4" t="s">
        <v>13</v>
      </c>
      <c r="H12962" s="4" t="s">
        <v>11</v>
      </c>
    </row>
    <row r="12963" spans="1:8">
      <c r="A12963" t="n">
        <v>128028</v>
      </c>
      <c r="B12963" s="35" t="n">
        <v>45</v>
      </c>
      <c r="C12963" s="7" t="n">
        <v>2</v>
      </c>
      <c r="D12963" s="7" t="n">
        <v>3</v>
      </c>
      <c r="E12963" s="7" t="n">
        <v>7.98000001907349</v>
      </c>
      <c r="F12963" s="7" t="n">
        <v>0.680000007152557</v>
      </c>
      <c r="G12963" s="7" t="n">
        <v>-12.8900003433228</v>
      </c>
      <c r="H12963" s="7" t="n">
        <v>0</v>
      </c>
    </row>
    <row r="12964" spans="1:8">
      <c r="A12964" t="s">
        <v>4</v>
      </c>
      <c r="B12964" s="4" t="s">
        <v>5</v>
      </c>
      <c r="C12964" s="4" t="s">
        <v>7</v>
      </c>
      <c r="D12964" s="4" t="s">
        <v>7</v>
      </c>
      <c r="E12964" s="4" t="s">
        <v>13</v>
      </c>
      <c r="F12964" s="4" t="s">
        <v>13</v>
      </c>
      <c r="G12964" s="4" t="s">
        <v>13</v>
      </c>
      <c r="H12964" s="4" t="s">
        <v>11</v>
      </c>
      <c r="I12964" s="4" t="s">
        <v>7</v>
      </c>
    </row>
    <row r="12965" spans="1:8">
      <c r="A12965" t="n">
        <v>128045</v>
      </c>
      <c r="B12965" s="35" t="n">
        <v>45</v>
      </c>
      <c r="C12965" s="7" t="n">
        <v>4</v>
      </c>
      <c r="D12965" s="7" t="n">
        <v>3</v>
      </c>
      <c r="E12965" s="7" t="n">
        <v>8.3100004196167</v>
      </c>
      <c r="F12965" s="7" t="n">
        <v>200.110000610352</v>
      </c>
      <c r="G12965" s="7" t="n">
        <v>358</v>
      </c>
      <c r="H12965" s="7" t="n">
        <v>0</v>
      </c>
      <c r="I12965" s="7" t="n">
        <v>0</v>
      </c>
    </row>
    <row r="12966" spans="1:8">
      <c r="A12966" t="s">
        <v>4</v>
      </c>
      <c r="B12966" s="4" t="s">
        <v>5</v>
      </c>
      <c r="C12966" s="4" t="s">
        <v>7</v>
      </c>
      <c r="D12966" s="4" t="s">
        <v>7</v>
      </c>
      <c r="E12966" s="4" t="s">
        <v>13</v>
      </c>
      <c r="F12966" s="4" t="s">
        <v>11</v>
      </c>
    </row>
    <row r="12967" spans="1:8">
      <c r="A12967" t="n">
        <v>128063</v>
      </c>
      <c r="B12967" s="35" t="n">
        <v>45</v>
      </c>
      <c r="C12967" s="7" t="n">
        <v>5</v>
      </c>
      <c r="D12967" s="7" t="n">
        <v>3</v>
      </c>
      <c r="E12967" s="7" t="n">
        <v>4.94999980926514</v>
      </c>
      <c r="F12967" s="7" t="n">
        <v>0</v>
      </c>
    </row>
    <row r="12968" spans="1:8">
      <c r="A12968" t="s">
        <v>4</v>
      </c>
      <c r="B12968" s="4" t="s">
        <v>5</v>
      </c>
      <c r="C12968" s="4" t="s">
        <v>7</v>
      </c>
      <c r="D12968" s="4" t="s">
        <v>7</v>
      </c>
      <c r="E12968" s="4" t="s">
        <v>13</v>
      </c>
      <c r="F12968" s="4" t="s">
        <v>11</v>
      </c>
    </row>
    <row r="12969" spans="1:8">
      <c r="A12969" t="n">
        <v>128072</v>
      </c>
      <c r="B12969" s="35" t="n">
        <v>45</v>
      </c>
      <c r="C12969" s="7" t="n">
        <v>5</v>
      </c>
      <c r="D12969" s="7" t="n">
        <v>3</v>
      </c>
      <c r="E12969" s="7" t="n">
        <v>5.30000019073486</v>
      </c>
      <c r="F12969" s="7" t="n">
        <v>3000</v>
      </c>
    </row>
    <row r="12970" spans="1:8">
      <c r="A12970" t="s">
        <v>4</v>
      </c>
      <c r="B12970" s="4" t="s">
        <v>5</v>
      </c>
      <c r="C12970" s="4" t="s">
        <v>7</v>
      </c>
      <c r="D12970" s="4" t="s">
        <v>7</v>
      </c>
      <c r="E12970" s="4" t="s">
        <v>13</v>
      </c>
      <c r="F12970" s="4" t="s">
        <v>11</v>
      </c>
    </row>
    <row r="12971" spans="1:8">
      <c r="A12971" t="n">
        <v>128081</v>
      </c>
      <c r="B12971" s="35" t="n">
        <v>45</v>
      </c>
      <c r="C12971" s="7" t="n">
        <v>11</v>
      </c>
      <c r="D12971" s="7" t="n">
        <v>3</v>
      </c>
      <c r="E12971" s="7" t="n">
        <v>43.5999984741211</v>
      </c>
      <c r="F12971" s="7" t="n">
        <v>0</v>
      </c>
    </row>
    <row r="12972" spans="1:8">
      <c r="A12972" t="s">
        <v>4</v>
      </c>
      <c r="B12972" s="4" t="s">
        <v>5</v>
      </c>
      <c r="C12972" s="4" t="s">
        <v>11</v>
      </c>
      <c r="D12972" s="4" t="s">
        <v>11</v>
      </c>
      <c r="E12972" s="4" t="s">
        <v>11</v>
      </c>
    </row>
    <row r="12973" spans="1:8">
      <c r="A12973" t="n">
        <v>128090</v>
      </c>
      <c r="B12973" s="48" t="n">
        <v>61</v>
      </c>
      <c r="C12973" s="7" t="n">
        <v>1</v>
      </c>
      <c r="D12973" s="7" t="n">
        <v>0</v>
      </c>
      <c r="E12973" s="7" t="n">
        <v>0</v>
      </c>
    </row>
    <row r="12974" spans="1:8">
      <c r="A12974" t="s">
        <v>4</v>
      </c>
      <c r="B12974" s="4" t="s">
        <v>5</v>
      </c>
      <c r="C12974" s="4" t="s">
        <v>11</v>
      </c>
      <c r="D12974" s="4" t="s">
        <v>11</v>
      </c>
      <c r="E12974" s="4" t="s">
        <v>11</v>
      </c>
    </row>
    <row r="12975" spans="1:8">
      <c r="A12975" t="n">
        <v>128097</v>
      </c>
      <c r="B12975" s="48" t="n">
        <v>61</v>
      </c>
      <c r="C12975" s="7" t="n">
        <v>7</v>
      </c>
      <c r="D12975" s="7" t="n">
        <v>0</v>
      </c>
      <c r="E12975" s="7" t="n">
        <v>0</v>
      </c>
    </row>
    <row r="12976" spans="1:8">
      <c r="A12976" t="s">
        <v>4</v>
      </c>
      <c r="B12976" s="4" t="s">
        <v>5</v>
      </c>
      <c r="C12976" s="4" t="s">
        <v>11</v>
      </c>
      <c r="D12976" s="4" t="s">
        <v>11</v>
      </c>
      <c r="E12976" s="4" t="s">
        <v>11</v>
      </c>
    </row>
    <row r="12977" spans="1:9">
      <c r="A12977" t="n">
        <v>128104</v>
      </c>
      <c r="B12977" s="48" t="n">
        <v>61</v>
      </c>
      <c r="C12977" s="7" t="n">
        <v>5</v>
      </c>
      <c r="D12977" s="7" t="n">
        <v>0</v>
      </c>
      <c r="E12977" s="7" t="n">
        <v>0</v>
      </c>
    </row>
    <row r="12978" spans="1:9">
      <c r="A12978" t="s">
        <v>4</v>
      </c>
      <c r="B12978" s="4" t="s">
        <v>5</v>
      </c>
      <c r="C12978" s="4" t="s">
        <v>11</v>
      </c>
      <c r="D12978" s="4" t="s">
        <v>11</v>
      </c>
      <c r="E12978" s="4" t="s">
        <v>11</v>
      </c>
    </row>
    <row r="12979" spans="1:9">
      <c r="A12979" t="n">
        <v>128111</v>
      </c>
      <c r="B12979" s="48" t="n">
        <v>61</v>
      </c>
      <c r="C12979" s="7" t="n">
        <v>3</v>
      </c>
      <c r="D12979" s="7" t="n">
        <v>0</v>
      </c>
      <c r="E12979" s="7" t="n">
        <v>0</v>
      </c>
    </row>
    <row r="12980" spans="1:9">
      <c r="A12980" t="s">
        <v>4</v>
      </c>
      <c r="B12980" s="4" t="s">
        <v>5</v>
      </c>
      <c r="C12980" s="4" t="s">
        <v>11</v>
      </c>
      <c r="D12980" s="4" t="s">
        <v>11</v>
      </c>
      <c r="E12980" s="4" t="s">
        <v>11</v>
      </c>
    </row>
    <row r="12981" spans="1:9">
      <c r="A12981" t="n">
        <v>128118</v>
      </c>
      <c r="B12981" s="48" t="n">
        <v>61</v>
      </c>
      <c r="C12981" s="7" t="n">
        <v>9</v>
      </c>
      <c r="D12981" s="7" t="n">
        <v>0</v>
      </c>
      <c r="E12981" s="7" t="n">
        <v>0</v>
      </c>
    </row>
    <row r="12982" spans="1:9">
      <c r="A12982" t="s">
        <v>4</v>
      </c>
      <c r="B12982" s="4" t="s">
        <v>5</v>
      </c>
      <c r="C12982" s="4" t="s">
        <v>11</v>
      </c>
      <c r="D12982" s="4" t="s">
        <v>11</v>
      </c>
      <c r="E12982" s="4" t="s">
        <v>11</v>
      </c>
    </row>
    <row r="12983" spans="1:9">
      <c r="A12983" t="n">
        <v>128125</v>
      </c>
      <c r="B12983" s="48" t="n">
        <v>61</v>
      </c>
      <c r="C12983" s="7" t="n">
        <v>11</v>
      </c>
      <c r="D12983" s="7" t="n">
        <v>0</v>
      </c>
      <c r="E12983" s="7" t="n">
        <v>0</v>
      </c>
    </row>
    <row r="12984" spans="1:9">
      <c r="A12984" t="s">
        <v>4</v>
      </c>
      <c r="B12984" s="4" t="s">
        <v>5</v>
      </c>
      <c r="C12984" s="4" t="s">
        <v>11</v>
      </c>
      <c r="D12984" s="4" t="s">
        <v>11</v>
      </c>
      <c r="E12984" s="4" t="s">
        <v>11</v>
      </c>
    </row>
    <row r="12985" spans="1:9">
      <c r="A12985" t="n">
        <v>128132</v>
      </c>
      <c r="B12985" s="48" t="n">
        <v>61</v>
      </c>
      <c r="C12985" s="7" t="n">
        <v>7032</v>
      </c>
      <c r="D12985" s="7" t="n">
        <v>0</v>
      </c>
      <c r="E12985" s="7" t="n">
        <v>0</v>
      </c>
    </row>
    <row r="12986" spans="1:9">
      <c r="A12986" t="s">
        <v>4</v>
      </c>
      <c r="B12986" s="4" t="s">
        <v>5</v>
      </c>
      <c r="C12986" s="4" t="s">
        <v>7</v>
      </c>
      <c r="D12986" s="4" t="s">
        <v>11</v>
      </c>
    </row>
    <row r="12987" spans="1:9">
      <c r="A12987" t="n">
        <v>128139</v>
      </c>
      <c r="B12987" s="17" t="n">
        <v>58</v>
      </c>
      <c r="C12987" s="7" t="n">
        <v>255</v>
      </c>
      <c r="D12987" s="7" t="n">
        <v>0</v>
      </c>
    </row>
    <row r="12988" spans="1:9">
      <c r="A12988" t="s">
        <v>4</v>
      </c>
      <c r="B12988" s="4" t="s">
        <v>5</v>
      </c>
      <c r="C12988" s="4" t="s">
        <v>7</v>
      </c>
      <c r="D12988" s="4" t="s">
        <v>11</v>
      </c>
      <c r="E12988" s="4" t="s">
        <v>13</v>
      </c>
      <c r="F12988" s="4" t="s">
        <v>11</v>
      </c>
      <c r="G12988" s="4" t="s">
        <v>14</v>
      </c>
      <c r="H12988" s="4" t="s">
        <v>14</v>
      </c>
      <c r="I12988" s="4" t="s">
        <v>11</v>
      </c>
      <c r="J12988" s="4" t="s">
        <v>11</v>
      </c>
      <c r="K12988" s="4" t="s">
        <v>14</v>
      </c>
      <c r="L12988" s="4" t="s">
        <v>14</v>
      </c>
      <c r="M12988" s="4" t="s">
        <v>14</v>
      </c>
      <c r="N12988" s="4" t="s">
        <v>14</v>
      </c>
      <c r="O12988" s="4" t="s">
        <v>8</v>
      </c>
    </row>
    <row r="12989" spans="1:9">
      <c r="A12989" t="n">
        <v>128143</v>
      </c>
      <c r="B12989" s="14" t="n">
        <v>50</v>
      </c>
      <c r="C12989" s="7" t="n">
        <v>0</v>
      </c>
      <c r="D12989" s="7" t="n">
        <v>2200</v>
      </c>
      <c r="E12989" s="7" t="n">
        <v>0.699999988079071</v>
      </c>
      <c r="F12989" s="7" t="n">
        <v>0</v>
      </c>
      <c r="G12989" s="7" t="n">
        <v>0</v>
      </c>
      <c r="H12989" s="7" t="n">
        <v>1073741824</v>
      </c>
      <c r="I12989" s="7" t="n">
        <v>0</v>
      </c>
      <c r="J12989" s="7" t="n">
        <v>65533</v>
      </c>
      <c r="K12989" s="7" t="n">
        <v>0</v>
      </c>
      <c r="L12989" s="7" t="n">
        <v>0</v>
      </c>
      <c r="M12989" s="7" t="n">
        <v>0</v>
      </c>
      <c r="N12989" s="7" t="n">
        <v>0</v>
      </c>
      <c r="O12989" s="7" t="s">
        <v>17</v>
      </c>
    </row>
    <row r="12990" spans="1:9">
      <c r="A12990" t="s">
        <v>4</v>
      </c>
      <c r="B12990" s="4" t="s">
        <v>5</v>
      </c>
      <c r="C12990" s="4" t="s">
        <v>7</v>
      </c>
      <c r="D12990" s="4" t="s">
        <v>11</v>
      </c>
    </row>
    <row r="12991" spans="1:9">
      <c r="A12991" t="n">
        <v>128182</v>
      </c>
      <c r="B12991" s="35" t="n">
        <v>45</v>
      </c>
      <c r="C12991" s="7" t="n">
        <v>7</v>
      </c>
      <c r="D12991" s="7" t="n">
        <v>255</v>
      </c>
    </row>
    <row r="12992" spans="1:9">
      <c r="A12992" t="s">
        <v>4</v>
      </c>
      <c r="B12992" s="4" t="s">
        <v>5</v>
      </c>
      <c r="C12992" s="4" t="s">
        <v>8</v>
      </c>
      <c r="D12992" s="4" t="s">
        <v>11</v>
      </c>
    </row>
    <row r="12993" spans="1:15">
      <c r="A12993" t="n">
        <v>128186</v>
      </c>
      <c r="B12993" s="47" t="n">
        <v>29</v>
      </c>
      <c r="C12993" s="7" t="s">
        <v>993</v>
      </c>
      <c r="D12993" s="7" t="n">
        <v>65533</v>
      </c>
    </row>
    <row r="12994" spans="1:15">
      <c r="A12994" t="s">
        <v>4</v>
      </c>
      <c r="B12994" s="4" t="s">
        <v>5</v>
      </c>
      <c r="C12994" s="4" t="s">
        <v>7</v>
      </c>
      <c r="D12994" s="4" t="s">
        <v>11</v>
      </c>
      <c r="E12994" s="4" t="s">
        <v>8</v>
      </c>
    </row>
    <row r="12995" spans="1:15">
      <c r="A12995" t="n">
        <v>128195</v>
      </c>
      <c r="B12995" s="38" t="n">
        <v>51</v>
      </c>
      <c r="C12995" s="7" t="n">
        <v>4</v>
      </c>
      <c r="D12995" s="7" t="n">
        <v>1</v>
      </c>
      <c r="E12995" s="7" t="s">
        <v>994</v>
      </c>
    </row>
    <row r="12996" spans="1:15">
      <c r="A12996" t="s">
        <v>4</v>
      </c>
      <c r="B12996" s="4" t="s">
        <v>5</v>
      </c>
      <c r="C12996" s="4" t="s">
        <v>11</v>
      </c>
    </row>
    <row r="12997" spans="1:15">
      <c r="A12997" t="n">
        <v>128209</v>
      </c>
      <c r="B12997" s="24" t="n">
        <v>16</v>
      </c>
      <c r="C12997" s="7" t="n">
        <v>0</v>
      </c>
    </row>
    <row r="12998" spans="1:15">
      <c r="A12998" t="s">
        <v>4</v>
      </c>
      <c r="B12998" s="4" t="s">
        <v>5</v>
      </c>
      <c r="C12998" s="4" t="s">
        <v>11</v>
      </c>
      <c r="D12998" s="4" t="s">
        <v>79</v>
      </c>
      <c r="E12998" s="4" t="s">
        <v>7</v>
      </c>
      <c r="F12998" s="4" t="s">
        <v>7</v>
      </c>
    </row>
    <row r="12999" spans="1:15">
      <c r="A12999" t="n">
        <v>128212</v>
      </c>
      <c r="B12999" s="39" t="n">
        <v>26</v>
      </c>
      <c r="C12999" s="7" t="n">
        <v>1</v>
      </c>
      <c r="D12999" s="7" t="s">
        <v>995</v>
      </c>
      <c r="E12999" s="7" t="n">
        <v>2</v>
      </c>
      <c r="F12999" s="7" t="n">
        <v>0</v>
      </c>
    </row>
    <row r="13000" spans="1:15">
      <c r="A13000" t="s">
        <v>4</v>
      </c>
      <c r="B13000" s="4" t="s">
        <v>5</v>
      </c>
    </row>
    <row r="13001" spans="1:15">
      <c r="A13001" t="n">
        <v>128223</v>
      </c>
      <c r="B13001" s="40" t="n">
        <v>28</v>
      </c>
    </row>
    <row r="13002" spans="1:15">
      <c r="A13002" t="s">
        <v>4</v>
      </c>
      <c r="B13002" s="4" t="s">
        <v>5</v>
      </c>
      <c r="C13002" s="4" t="s">
        <v>11</v>
      </c>
      <c r="D13002" s="4" t="s">
        <v>7</v>
      </c>
    </row>
    <row r="13003" spans="1:15">
      <c r="A13003" t="n">
        <v>128224</v>
      </c>
      <c r="B13003" s="44" t="n">
        <v>89</v>
      </c>
      <c r="C13003" s="7" t="n">
        <v>65533</v>
      </c>
      <c r="D13003" s="7" t="n">
        <v>1</v>
      </c>
    </row>
    <row r="13004" spans="1:15">
      <c r="A13004" t="s">
        <v>4</v>
      </c>
      <c r="B13004" s="4" t="s">
        <v>5</v>
      </c>
      <c r="C13004" s="4" t="s">
        <v>8</v>
      </c>
      <c r="D13004" s="4" t="s">
        <v>11</v>
      </c>
    </row>
    <row r="13005" spans="1:15">
      <c r="A13005" t="n">
        <v>128228</v>
      </c>
      <c r="B13005" s="47" t="n">
        <v>29</v>
      </c>
      <c r="C13005" s="7" t="s">
        <v>17</v>
      </c>
      <c r="D13005" s="7" t="n">
        <v>65533</v>
      </c>
    </row>
    <row r="13006" spans="1:15">
      <c r="A13006" t="s">
        <v>4</v>
      </c>
      <c r="B13006" s="4" t="s">
        <v>5</v>
      </c>
      <c r="C13006" s="4" t="s">
        <v>11</v>
      </c>
    </row>
    <row r="13007" spans="1:15">
      <c r="A13007" t="n">
        <v>128232</v>
      </c>
      <c r="B13007" s="24" t="n">
        <v>16</v>
      </c>
      <c r="C13007" s="7" t="n">
        <v>500</v>
      </c>
    </row>
    <row r="13008" spans="1:15">
      <c r="A13008" t="s">
        <v>4</v>
      </c>
      <c r="B13008" s="4" t="s">
        <v>5</v>
      </c>
      <c r="C13008" s="4" t="s">
        <v>7</v>
      </c>
      <c r="D13008" s="4" t="s">
        <v>11</v>
      </c>
      <c r="E13008" s="4" t="s">
        <v>13</v>
      </c>
      <c r="F13008" s="4" t="s">
        <v>11</v>
      </c>
      <c r="G13008" s="4" t="s">
        <v>14</v>
      </c>
      <c r="H13008" s="4" t="s">
        <v>14</v>
      </c>
      <c r="I13008" s="4" t="s">
        <v>11</v>
      </c>
      <c r="J13008" s="4" t="s">
        <v>11</v>
      </c>
      <c r="K13008" s="4" t="s">
        <v>14</v>
      </c>
      <c r="L13008" s="4" t="s">
        <v>14</v>
      </c>
      <c r="M13008" s="4" t="s">
        <v>14</v>
      </c>
      <c r="N13008" s="4" t="s">
        <v>14</v>
      </c>
      <c r="O13008" s="4" t="s">
        <v>8</v>
      </c>
    </row>
    <row r="13009" spans="1:15">
      <c r="A13009" t="n">
        <v>128235</v>
      </c>
      <c r="B13009" s="14" t="n">
        <v>50</v>
      </c>
      <c r="C13009" s="7" t="n">
        <v>0</v>
      </c>
      <c r="D13009" s="7" t="n">
        <v>2203</v>
      </c>
      <c r="E13009" s="7" t="n">
        <v>0.600000023841858</v>
      </c>
      <c r="F13009" s="7" t="n">
        <v>0</v>
      </c>
      <c r="G13009" s="7" t="n">
        <v>0</v>
      </c>
      <c r="H13009" s="7" t="n">
        <v>1082130432</v>
      </c>
      <c r="I13009" s="7" t="n">
        <v>0</v>
      </c>
      <c r="J13009" s="7" t="n">
        <v>65533</v>
      </c>
      <c r="K13009" s="7" t="n">
        <v>0</v>
      </c>
      <c r="L13009" s="7" t="n">
        <v>0</v>
      </c>
      <c r="M13009" s="7" t="n">
        <v>0</v>
      </c>
      <c r="N13009" s="7" t="n">
        <v>0</v>
      </c>
      <c r="O13009" s="7" t="s">
        <v>17</v>
      </c>
    </row>
    <row r="13010" spans="1:15">
      <c r="A13010" t="s">
        <v>4</v>
      </c>
      <c r="B13010" s="4" t="s">
        <v>5</v>
      </c>
      <c r="C13010" s="4" t="s">
        <v>11</v>
      </c>
      <c r="D13010" s="4" t="s">
        <v>11</v>
      </c>
      <c r="E13010" s="4" t="s">
        <v>13</v>
      </c>
      <c r="F13010" s="4" t="s">
        <v>7</v>
      </c>
    </row>
    <row r="13011" spans="1:15">
      <c r="A13011" t="n">
        <v>128274</v>
      </c>
      <c r="B13011" s="52" t="n">
        <v>53</v>
      </c>
      <c r="C13011" s="7" t="n">
        <v>3</v>
      </c>
      <c r="D13011" s="7" t="n">
        <v>0</v>
      </c>
      <c r="E13011" s="7" t="n">
        <v>10</v>
      </c>
      <c r="F13011" s="7" t="n">
        <v>0</v>
      </c>
    </row>
    <row r="13012" spans="1:15">
      <c r="A13012" t="s">
        <v>4</v>
      </c>
      <c r="B13012" s="4" t="s">
        <v>5</v>
      </c>
      <c r="C13012" s="4" t="s">
        <v>7</v>
      </c>
      <c r="D13012" s="4" t="s">
        <v>13</v>
      </c>
      <c r="E13012" s="4" t="s">
        <v>13</v>
      </c>
      <c r="F13012" s="4" t="s">
        <v>13</v>
      </c>
    </row>
    <row r="13013" spans="1:15">
      <c r="A13013" t="n">
        <v>128284</v>
      </c>
      <c r="B13013" s="35" t="n">
        <v>45</v>
      </c>
      <c r="C13013" s="7" t="n">
        <v>9</v>
      </c>
      <c r="D13013" s="7" t="n">
        <v>0.0199999995529652</v>
      </c>
      <c r="E13013" s="7" t="n">
        <v>0.0199999995529652</v>
      </c>
      <c r="F13013" s="7" t="n">
        <v>0.5</v>
      </c>
    </row>
    <row r="13014" spans="1:15">
      <c r="A13014" t="s">
        <v>4</v>
      </c>
      <c r="B13014" s="4" t="s">
        <v>5</v>
      </c>
      <c r="C13014" s="4" t="s">
        <v>7</v>
      </c>
      <c r="D13014" s="4" t="s">
        <v>11</v>
      </c>
      <c r="E13014" s="4" t="s">
        <v>8</v>
      </c>
    </row>
    <row r="13015" spans="1:15">
      <c r="A13015" t="n">
        <v>128298</v>
      </c>
      <c r="B13015" s="38" t="n">
        <v>51</v>
      </c>
      <c r="C13015" s="7" t="n">
        <v>4</v>
      </c>
      <c r="D13015" s="7" t="n">
        <v>3</v>
      </c>
      <c r="E13015" s="7" t="s">
        <v>293</v>
      </c>
    </row>
    <row r="13016" spans="1:15">
      <c r="A13016" t="s">
        <v>4</v>
      </c>
      <c r="B13016" s="4" t="s">
        <v>5</v>
      </c>
      <c r="C13016" s="4" t="s">
        <v>11</v>
      </c>
    </row>
    <row r="13017" spans="1:15">
      <c r="A13017" t="n">
        <v>128311</v>
      </c>
      <c r="B13017" s="24" t="n">
        <v>16</v>
      </c>
      <c r="C13017" s="7" t="n">
        <v>0</v>
      </c>
    </row>
    <row r="13018" spans="1:15">
      <c r="A13018" t="s">
        <v>4</v>
      </c>
      <c r="B13018" s="4" t="s">
        <v>5</v>
      </c>
      <c r="C13018" s="4" t="s">
        <v>11</v>
      </c>
      <c r="D13018" s="4" t="s">
        <v>79</v>
      </c>
      <c r="E13018" s="4" t="s">
        <v>7</v>
      </c>
      <c r="F13018" s="4" t="s">
        <v>7</v>
      </c>
    </row>
    <row r="13019" spans="1:15">
      <c r="A13019" t="n">
        <v>128314</v>
      </c>
      <c r="B13019" s="39" t="n">
        <v>26</v>
      </c>
      <c r="C13019" s="7" t="n">
        <v>3</v>
      </c>
      <c r="D13019" s="7" t="s">
        <v>996</v>
      </c>
      <c r="E13019" s="7" t="n">
        <v>2</v>
      </c>
      <c r="F13019" s="7" t="n">
        <v>0</v>
      </c>
    </row>
    <row r="13020" spans="1:15">
      <c r="A13020" t="s">
        <v>4</v>
      </c>
      <c r="B13020" s="4" t="s">
        <v>5</v>
      </c>
    </row>
    <row r="13021" spans="1:15">
      <c r="A13021" t="n">
        <v>128347</v>
      </c>
      <c r="B13021" s="40" t="n">
        <v>28</v>
      </c>
    </row>
    <row r="13022" spans="1:15">
      <c r="A13022" t="s">
        <v>4</v>
      </c>
      <c r="B13022" s="4" t="s">
        <v>5</v>
      </c>
      <c r="C13022" s="4" t="s">
        <v>11</v>
      </c>
      <c r="D13022" s="4" t="s">
        <v>7</v>
      </c>
    </row>
    <row r="13023" spans="1:15">
      <c r="A13023" t="n">
        <v>128348</v>
      </c>
      <c r="B13023" s="44" t="n">
        <v>89</v>
      </c>
      <c r="C13023" s="7" t="n">
        <v>65533</v>
      </c>
      <c r="D13023" s="7" t="n">
        <v>1</v>
      </c>
    </row>
    <row r="13024" spans="1:15">
      <c r="A13024" t="s">
        <v>4</v>
      </c>
      <c r="B13024" s="4" t="s">
        <v>5</v>
      </c>
      <c r="C13024" s="4" t="s">
        <v>7</v>
      </c>
      <c r="D13024" s="4" t="s">
        <v>11</v>
      </c>
      <c r="E13024" s="4" t="s">
        <v>13</v>
      </c>
      <c r="F13024" s="4" t="s">
        <v>11</v>
      </c>
      <c r="G13024" s="4" t="s">
        <v>14</v>
      </c>
      <c r="H13024" s="4" t="s">
        <v>14</v>
      </c>
      <c r="I13024" s="4" t="s">
        <v>11</v>
      </c>
      <c r="J13024" s="4" t="s">
        <v>11</v>
      </c>
      <c r="K13024" s="4" t="s">
        <v>14</v>
      </c>
      <c r="L13024" s="4" t="s">
        <v>14</v>
      </c>
      <c r="M13024" s="4" t="s">
        <v>14</v>
      </c>
      <c r="N13024" s="4" t="s">
        <v>14</v>
      </c>
      <c r="O13024" s="4" t="s">
        <v>8</v>
      </c>
    </row>
    <row r="13025" spans="1:15">
      <c r="A13025" t="n">
        <v>128352</v>
      </c>
      <c r="B13025" s="14" t="n">
        <v>50</v>
      </c>
      <c r="C13025" s="7" t="n">
        <v>0</v>
      </c>
      <c r="D13025" s="7" t="n">
        <v>2203</v>
      </c>
      <c r="E13025" s="7" t="n">
        <v>0.600000023841858</v>
      </c>
      <c r="F13025" s="7" t="n">
        <v>0</v>
      </c>
      <c r="G13025" s="7" t="n">
        <v>0</v>
      </c>
      <c r="H13025" s="7" t="n">
        <v>1082130432</v>
      </c>
      <c r="I13025" s="7" t="n">
        <v>0</v>
      </c>
      <c r="J13025" s="7" t="n">
        <v>65533</v>
      </c>
      <c r="K13025" s="7" t="n">
        <v>0</v>
      </c>
      <c r="L13025" s="7" t="n">
        <v>0</v>
      </c>
      <c r="M13025" s="7" t="n">
        <v>0</v>
      </c>
      <c r="N13025" s="7" t="n">
        <v>0</v>
      </c>
      <c r="O13025" s="7" t="s">
        <v>17</v>
      </c>
    </row>
    <row r="13026" spans="1:15">
      <c r="A13026" t="s">
        <v>4</v>
      </c>
      <c r="B13026" s="4" t="s">
        <v>5</v>
      </c>
      <c r="C13026" s="4" t="s">
        <v>11</v>
      </c>
      <c r="D13026" s="4" t="s">
        <v>11</v>
      </c>
      <c r="E13026" s="4" t="s">
        <v>13</v>
      </c>
      <c r="F13026" s="4" t="s">
        <v>7</v>
      </c>
    </row>
    <row r="13027" spans="1:15">
      <c r="A13027" t="n">
        <v>128391</v>
      </c>
      <c r="B13027" s="52" t="n">
        <v>53</v>
      </c>
      <c r="C13027" s="7" t="n">
        <v>7</v>
      </c>
      <c r="D13027" s="7" t="n">
        <v>0</v>
      </c>
      <c r="E13027" s="7" t="n">
        <v>10</v>
      </c>
      <c r="F13027" s="7" t="n">
        <v>0</v>
      </c>
    </row>
    <row r="13028" spans="1:15">
      <c r="A13028" t="s">
        <v>4</v>
      </c>
      <c r="B13028" s="4" t="s">
        <v>5</v>
      </c>
      <c r="C13028" s="4" t="s">
        <v>7</v>
      </c>
      <c r="D13028" s="4" t="s">
        <v>11</v>
      </c>
      <c r="E13028" s="4" t="s">
        <v>8</v>
      </c>
    </row>
    <row r="13029" spans="1:15">
      <c r="A13029" t="n">
        <v>128401</v>
      </c>
      <c r="B13029" s="38" t="n">
        <v>51</v>
      </c>
      <c r="C13029" s="7" t="n">
        <v>4</v>
      </c>
      <c r="D13029" s="7" t="n">
        <v>7</v>
      </c>
      <c r="E13029" s="7" t="s">
        <v>184</v>
      </c>
    </row>
    <row r="13030" spans="1:15">
      <c r="A13030" t="s">
        <v>4</v>
      </c>
      <c r="B13030" s="4" t="s">
        <v>5</v>
      </c>
      <c r="C13030" s="4" t="s">
        <v>11</v>
      </c>
    </row>
    <row r="13031" spans="1:15">
      <c r="A13031" t="n">
        <v>128414</v>
      </c>
      <c r="B13031" s="24" t="n">
        <v>16</v>
      </c>
      <c r="C13031" s="7" t="n">
        <v>0</v>
      </c>
    </row>
    <row r="13032" spans="1:15">
      <c r="A13032" t="s">
        <v>4</v>
      </c>
      <c r="B13032" s="4" t="s">
        <v>5</v>
      </c>
      <c r="C13032" s="4" t="s">
        <v>11</v>
      </c>
      <c r="D13032" s="4" t="s">
        <v>79</v>
      </c>
      <c r="E13032" s="4" t="s">
        <v>7</v>
      </c>
      <c r="F13032" s="4" t="s">
        <v>7</v>
      </c>
    </row>
    <row r="13033" spans="1:15">
      <c r="A13033" t="n">
        <v>128417</v>
      </c>
      <c r="B13033" s="39" t="n">
        <v>26</v>
      </c>
      <c r="C13033" s="7" t="n">
        <v>7</v>
      </c>
      <c r="D13033" s="7" t="s">
        <v>997</v>
      </c>
      <c r="E13033" s="7" t="n">
        <v>2</v>
      </c>
      <c r="F13033" s="7" t="n">
        <v>0</v>
      </c>
    </row>
    <row r="13034" spans="1:15">
      <c r="A13034" t="s">
        <v>4</v>
      </c>
      <c r="B13034" s="4" t="s">
        <v>5</v>
      </c>
    </row>
    <row r="13035" spans="1:15">
      <c r="A13035" t="n">
        <v>128448</v>
      </c>
      <c r="B13035" s="40" t="n">
        <v>28</v>
      </c>
    </row>
    <row r="13036" spans="1:15">
      <c r="A13036" t="s">
        <v>4</v>
      </c>
      <c r="B13036" s="4" t="s">
        <v>5</v>
      </c>
      <c r="C13036" s="4" t="s">
        <v>11</v>
      </c>
      <c r="D13036" s="4" t="s">
        <v>7</v>
      </c>
    </row>
    <row r="13037" spans="1:15">
      <c r="A13037" t="n">
        <v>128449</v>
      </c>
      <c r="B13037" s="44" t="n">
        <v>89</v>
      </c>
      <c r="C13037" s="7" t="n">
        <v>65533</v>
      </c>
      <c r="D13037" s="7" t="n">
        <v>1</v>
      </c>
    </row>
    <row r="13038" spans="1:15">
      <c r="A13038" t="s">
        <v>4</v>
      </c>
      <c r="B13038" s="4" t="s">
        <v>5</v>
      </c>
      <c r="C13038" s="4" t="s">
        <v>7</v>
      </c>
      <c r="D13038" s="4" t="s">
        <v>11</v>
      </c>
      <c r="E13038" s="4" t="s">
        <v>14</v>
      </c>
      <c r="F13038" s="4" t="s">
        <v>11</v>
      </c>
      <c r="G13038" s="4" t="s">
        <v>14</v>
      </c>
      <c r="H13038" s="4" t="s">
        <v>7</v>
      </c>
    </row>
    <row r="13039" spans="1:15">
      <c r="A13039" t="n">
        <v>128453</v>
      </c>
      <c r="B13039" s="36" t="n">
        <v>49</v>
      </c>
      <c r="C13039" s="7" t="n">
        <v>0</v>
      </c>
      <c r="D13039" s="7" t="n">
        <v>423</v>
      </c>
      <c r="E13039" s="7" t="n">
        <v>1065353216</v>
      </c>
      <c r="F13039" s="7" t="n">
        <v>0</v>
      </c>
      <c r="G13039" s="7" t="n">
        <v>0</v>
      </c>
      <c r="H13039" s="7" t="n">
        <v>0</v>
      </c>
    </row>
    <row r="13040" spans="1:15">
      <c r="A13040" t="s">
        <v>4</v>
      </c>
      <c r="B13040" s="4" t="s">
        <v>5</v>
      </c>
      <c r="C13040" s="4" t="s">
        <v>7</v>
      </c>
      <c r="D13040" s="4" t="s">
        <v>11</v>
      </c>
    </row>
    <row r="13041" spans="1:15">
      <c r="A13041" t="n">
        <v>128468</v>
      </c>
      <c r="B13041" s="36" t="n">
        <v>49</v>
      </c>
      <c r="C13041" s="7" t="n">
        <v>6</v>
      </c>
      <c r="D13041" s="7" t="n">
        <v>423</v>
      </c>
    </row>
    <row r="13042" spans="1:15">
      <c r="A13042" t="s">
        <v>4</v>
      </c>
      <c r="B13042" s="4" t="s">
        <v>5</v>
      </c>
      <c r="C13042" s="4" t="s">
        <v>11</v>
      </c>
    </row>
    <row r="13043" spans="1:15">
      <c r="A13043" t="n">
        <v>128472</v>
      </c>
      <c r="B13043" s="24" t="n">
        <v>16</v>
      </c>
      <c r="C13043" s="7" t="n">
        <v>500</v>
      </c>
    </row>
    <row r="13044" spans="1:15">
      <c r="A13044" t="s">
        <v>4</v>
      </c>
      <c r="B13044" s="4" t="s">
        <v>5</v>
      </c>
      <c r="C13044" s="4" t="s">
        <v>11</v>
      </c>
      <c r="D13044" s="4" t="s">
        <v>13</v>
      </c>
      <c r="E13044" s="4" t="s">
        <v>13</v>
      </c>
      <c r="F13044" s="4" t="s">
        <v>7</v>
      </c>
    </row>
    <row r="13045" spans="1:15">
      <c r="A13045" t="n">
        <v>128475</v>
      </c>
      <c r="B13045" s="55" t="n">
        <v>52</v>
      </c>
      <c r="C13045" s="7" t="n">
        <v>2001</v>
      </c>
      <c r="D13045" s="7" t="n">
        <v>237.600006103516</v>
      </c>
      <c r="E13045" s="7" t="n">
        <v>10</v>
      </c>
      <c r="F13045" s="7" t="n">
        <v>0</v>
      </c>
    </row>
    <row r="13046" spans="1:15">
      <c r="A13046" t="s">
        <v>4</v>
      </c>
      <c r="B13046" s="4" t="s">
        <v>5</v>
      </c>
      <c r="C13046" s="4" t="s">
        <v>7</v>
      </c>
      <c r="D13046" s="4" t="s">
        <v>11</v>
      </c>
      <c r="E13046" s="4" t="s">
        <v>13</v>
      </c>
      <c r="F13046" s="4" t="s">
        <v>11</v>
      </c>
      <c r="G13046" s="4" t="s">
        <v>14</v>
      </c>
      <c r="H13046" s="4" t="s">
        <v>14</v>
      </c>
      <c r="I13046" s="4" t="s">
        <v>11</v>
      </c>
      <c r="J13046" s="4" t="s">
        <v>11</v>
      </c>
      <c r="K13046" s="4" t="s">
        <v>14</v>
      </c>
      <c r="L13046" s="4" t="s">
        <v>14</v>
      </c>
      <c r="M13046" s="4" t="s">
        <v>14</v>
      </c>
      <c r="N13046" s="4" t="s">
        <v>14</v>
      </c>
      <c r="O13046" s="4" t="s">
        <v>8</v>
      </c>
    </row>
    <row r="13047" spans="1:15">
      <c r="A13047" t="n">
        <v>128487</v>
      </c>
      <c r="B13047" s="14" t="n">
        <v>50</v>
      </c>
      <c r="C13047" s="7" t="n">
        <v>0</v>
      </c>
      <c r="D13047" s="7" t="n">
        <v>2203</v>
      </c>
      <c r="E13047" s="7" t="n">
        <v>1</v>
      </c>
      <c r="F13047" s="7" t="n">
        <v>0</v>
      </c>
      <c r="G13047" s="7" t="n">
        <v>0</v>
      </c>
      <c r="H13047" s="7" t="n">
        <v>-1073741824</v>
      </c>
      <c r="I13047" s="7" t="n">
        <v>0</v>
      </c>
      <c r="J13047" s="7" t="n">
        <v>65533</v>
      </c>
      <c r="K13047" s="7" t="n">
        <v>0</v>
      </c>
      <c r="L13047" s="7" t="n">
        <v>0</v>
      </c>
      <c r="M13047" s="7" t="n">
        <v>0</v>
      </c>
      <c r="N13047" s="7" t="n">
        <v>0</v>
      </c>
      <c r="O13047" s="7" t="s">
        <v>17</v>
      </c>
    </row>
    <row r="13048" spans="1:15">
      <c r="A13048" t="s">
        <v>4</v>
      </c>
      <c r="B13048" s="4" t="s">
        <v>5</v>
      </c>
      <c r="C13048" s="4" t="s">
        <v>11</v>
      </c>
    </row>
    <row r="13049" spans="1:15">
      <c r="A13049" t="n">
        <v>128526</v>
      </c>
      <c r="B13049" s="53" t="n">
        <v>54</v>
      </c>
      <c r="C13049" s="7" t="n">
        <v>2001</v>
      </c>
    </row>
    <row r="13050" spans="1:15">
      <c r="A13050" t="s">
        <v>4</v>
      </c>
      <c r="B13050" s="4" t="s">
        <v>5</v>
      </c>
      <c r="C13050" s="4" t="s">
        <v>7</v>
      </c>
      <c r="D13050" s="4" t="s">
        <v>11</v>
      </c>
      <c r="E13050" s="4" t="s">
        <v>13</v>
      </c>
      <c r="F13050" s="4" t="s">
        <v>11</v>
      </c>
      <c r="G13050" s="4" t="s">
        <v>14</v>
      </c>
      <c r="H13050" s="4" t="s">
        <v>14</v>
      </c>
      <c r="I13050" s="4" t="s">
        <v>11</v>
      </c>
      <c r="J13050" s="4" t="s">
        <v>11</v>
      </c>
      <c r="K13050" s="4" t="s">
        <v>14</v>
      </c>
      <c r="L13050" s="4" t="s">
        <v>14</v>
      </c>
      <c r="M13050" s="4" t="s">
        <v>14</v>
      </c>
      <c r="N13050" s="4" t="s">
        <v>14</v>
      </c>
      <c r="O13050" s="4" t="s">
        <v>8</v>
      </c>
    </row>
    <row r="13051" spans="1:15">
      <c r="A13051" t="n">
        <v>128529</v>
      </c>
      <c r="B13051" s="14" t="n">
        <v>50</v>
      </c>
      <c r="C13051" s="7" t="n">
        <v>0</v>
      </c>
      <c r="D13051" s="7" t="n">
        <v>2203</v>
      </c>
      <c r="E13051" s="7" t="n">
        <v>1</v>
      </c>
      <c r="F13051" s="7" t="n">
        <v>0</v>
      </c>
      <c r="G13051" s="7" t="n">
        <v>0</v>
      </c>
      <c r="H13051" s="7" t="n">
        <v>-1069547520</v>
      </c>
      <c r="I13051" s="7" t="n">
        <v>0</v>
      </c>
      <c r="J13051" s="7" t="n">
        <v>65533</v>
      </c>
      <c r="K13051" s="7" t="n">
        <v>0</v>
      </c>
      <c r="L13051" s="7" t="n">
        <v>0</v>
      </c>
      <c r="M13051" s="7" t="n">
        <v>0</v>
      </c>
      <c r="N13051" s="7" t="n">
        <v>0</v>
      </c>
      <c r="O13051" s="7" t="s">
        <v>17</v>
      </c>
    </row>
    <row r="13052" spans="1:15">
      <c r="A13052" t="s">
        <v>4</v>
      </c>
      <c r="B13052" s="4" t="s">
        <v>5</v>
      </c>
      <c r="C13052" s="4" t="s">
        <v>11</v>
      </c>
      <c r="D13052" s="4" t="s">
        <v>7</v>
      </c>
      <c r="E13052" s="4" t="s">
        <v>8</v>
      </c>
      <c r="F13052" s="4" t="s">
        <v>13</v>
      </c>
      <c r="G13052" s="4" t="s">
        <v>13</v>
      </c>
      <c r="H13052" s="4" t="s">
        <v>13</v>
      </c>
    </row>
    <row r="13053" spans="1:15">
      <c r="A13053" t="n">
        <v>128568</v>
      </c>
      <c r="B13053" s="33" t="n">
        <v>48</v>
      </c>
      <c r="C13053" s="7" t="n">
        <v>2001</v>
      </c>
      <c r="D13053" s="7" t="n">
        <v>0</v>
      </c>
      <c r="E13053" s="7" t="s">
        <v>946</v>
      </c>
      <c r="F13053" s="7" t="n">
        <v>-1</v>
      </c>
      <c r="G13053" s="7" t="n">
        <v>1</v>
      </c>
      <c r="H13053" s="7" t="n">
        <v>0</v>
      </c>
    </row>
    <row r="13054" spans="1:15">
      <c r="A13054" t="s">
        <v>4</v>
      </c>
      <c r="B13054" s="4" t="s">
        <v>5</v>
      </c>
      <c r="C13054" s="4" t="s">
        <v>11</v>
      </c>
      <c r="D13054" s="4" t="s">
        <v>11</v>
      </c>
      <c r="E13054" s="4" t="s">
        <v>13</v>
      </c>
      <c r="F13054" s="4" t="s">
        <v>13</v>
      </c>
      <c r="G13054" s="4" t="s">
        <v>13</v>
      </c>
      <c r="H13054" s="4" t="s">
        <v>13</v>
      </c>
      <c r="I13054" s="4" t="s">
        <v>7</v>
      </c>
      <c r="J13054" s="4" t="s">
        <v>11</v>
      </c>
    </row>
    <row r="13055" spans="1:15">
      <c r="A13055" t="n">
        <v>128591</v>
      </c>
      <c r="B13055" s="50" t="n">
        <v>55</v>
      </c>
      <c r="C13055" s="7" t="n">
        <v>2001</v>
      </c>
      <c r="D13055" s="7" t="n">
        <v>65533</v>
      </c>
      <c r="E13055" s="7" t="n">
        <v>4.09999990463257</v>
      </c>
      <c r="F13055" s="7" t="n">
        <v>-0.280000001192093</v>
      </c>
      <c r="G13055" s="7" t="n">
        <v>-17.4099998474121</v>
      </c>
      <c r="H13055" s="7" t="n">
        <v>1.5</v>
      </c>
      <c r="I13055" s="7" t="n">
        <v>0</v>
      </c>
      <c r="J13055" s="7" t="n">
        <v>0</v>
      </c>
    </row>
    <row r="13056" spans="1:15">
      <c r="A13056" t="s">
        <v>4</v>
      </c>
      <c r="B13056" s="4" t="s">
        <v>5</v>
      </c>
      <c r="C13056" s="4" t="s">
        <v>11</v>
      </c>
    </row>
    <row r="13057" spans="1:15">
      <c r="A13057" t="n">
        <v>128615</v>
      </c>
      <c r="B13057" s="24" t="n">
        <v>16</v>
      </c>
      <c r="C13057" s="7" t="n">
        <v>800</v>
      </c>
    </row>
    <row r="13058" spans="1:15">
      <c r="A13058" t="s">
        <v>4</v>
      </c>
      <c r="B13058" s="4" t="s">
        <v>5</v>
      </c>
      <c r="C13058" s="4" t="s">
        <v>7</v>
      </c>
      <c r="D13058" s="4" t="s">
        <v>11</v>
      </c>
      <c r="E13058" s="4" t="s">
        <v>13</v>
      </c>
      <c r="F13058" s="4" t="s">
        <v>11</v>
      </c>
      <c r="G13058" s="4" t="s">
        <v>14</v>
      </c>
      <c r="H13058" s="4" t="s">
        <v>14</v>
      </c>
      <c r="I13058" s="4" t="s">
        <v>11</v>
      </c>
      <c r="J13058" s="4" t="s">
        <v>11</v>
      </c>
      <c r="K13058" s="4" t="s">
        <v>14</v>
      </c>
      <c r="L13058" s="4" t="s">
        <v>14</v>
      </c>
      <c r="M13058" s="4" t="s">
        <v>14</v>
      </c>
      <c r="N13058" s="4" t="s">
        <v>14</v>
      </c>
      <c r="O13058" s="4" t="s">
        <v>8</v>
      </c>
    </row>
    <row r="13059" spans="1:15">
      <c r="A13059" t="n">
        <v>128618</v>
      </c>
      <c r="B13059" s="14" t="n">
        <v>50</v>
      </c>
      <c r="C13059" s="7" t="n">
        <v>0</v>
      </c>
      <c r="D13059" s="7" t="n">
        <v>2203</v>
      </c>
      <c r="E13059" s="7" t="n">
        <v>1</v>
      </c>
      <c r="F13059" s="7" t="n">
        <v>0</v>
      </c>
      <c r="G13059" s="7" t="n">
        <v>0</v>
      </c>
      <c r="H13059" s="7" t="n">
        <v>-1073741824</v>
      </c>
      <c r="I13059" s="7" t="n">
        <v>0</v>
      </c>
      <c r="J13059" s="7" t="n">
        <v>65533</v>
      </c>
      <c r="K13059" s="7" t="n">
        <v>0</v>
      </c>
      <c r="L13059" s="7" t="n">
        <v>0</v>
      </c>
      <c r="M13059" s="7" t="n">
        <v>0</v>
      </c>
      <c r="N13059" s="7" t="n">
        <v>0</v>
      </c>
      <c r="O13059" s="7" t="s">
        <v>17</v>
      </c>
    </row>
    <row r="13060" spans="1:15">
      <c r="A13060" t="s">
        <v>4</v>
      </c>
      <c r="B13060" s="4" t="s">
        <v>5</v>
      </c>
      <c r="C13060" s="4" t="s">
        <v>11</v>
      </c>
    </row>
    <row r="13061" spans="1:15">
      <c r="A13061" t="n">
        <v>128657</v>
      </c>
      <c r="B13061" s="24" t="n">
        <v>16</v>
      </c>
      <c r="C13061" s="7" t="n">
        <v>800</v>
      </c>
    </row>
    <row r="13062" spans="1:15">
      <c r="A13062" t="s">
        <v>4</v>
      </c>
      <c r="B13062" s="4" t="s">
        <v>5</v>
      </c>
      <c r="C13062" s="4" t="s">
        <v>7</v>
      </c>
      <c r="D13062" s="4" t="s">
        <v>11</v>
      </c>
      <c r="E13062" s="4" t="s">
        <v>13</v>
      </c>
      <c r="F13062" s="4" t="s">
        <v>11</v>
      </c>
      <c r="G13062" s="4" t="s">
        <v>14</v>
      </c>
      <c r="H13062" s="4" t="s">
        <v>14</v>
      </c>
      <c r="I13062" s="4" t="s">
        <v>11</v>
      </c>
      <c r="J13062" s="4" t="s">
        <v>11</v>
      </c>
      <c r="K13062" s="4" t="s">
        <v>14</v>
      </c>
      <c r="L13062" s="4" t="s">
        <v>14</v>
      </c>
      <c r="M13062" s="4" t="s">
        <v>14</v>
      </c>
      <c r="N13062" s="4" t="s">
        <v>14</v>
      </c>
      <c r="O13062" s="4" t="s">
        <v>8</v>
      </c>
    </row>
    <row r="13063" spans="1:15">
      <c r="A13063" t="n">
        <v>128660</v>
      </c>
      <c r="B13063" s="14" t="n">
        <v>50</v>
      </c>
      <c r="C13063" s="7" t="n">
        <v>0</v>
      </c>
      <c r="D13063" s="7" t="n">
        <v>2203</v>
      </c>
      <c r="E13063" s="7" t="n">
        <v>1</v>
      </c>
      <c r="F13063" s="7" t="n">
        <v>0</v>
      </c>
      <c r="G13063" s="7" t="n">
        <v>0</v>
      </c>
      <c r="H13063" s="7" t="n">
        <v>-1073741824</v>
      </c>
      <c r="I13063" s="7" t="n">
        <v>0</v>
      </c>
      <c r="J13063" s="7" t="n">
        <v>65533</v>
      </c>
      <c r="K13063" s="7" t="n">
        <v>0</v>
      </c>
      <c r="L13063" s="7" t="n">
        <v>0</v>
      </c>
      <c r="M13063" s="7" t="n">
        <v>0</v>
      </c>
      <c r="N13063" s="7" t="n">
        <v>0</v>
      </c>
      <c r="O13063" s="7" t="s">
        <v>17</v>
      </c>
    </row>
    <row r="13064" spans="1:15">
      <c r="A13064" t="s">
        <v>4</v>
      </c>
      <c r="B13064" s="4" t="s">
        <v>5</v>
      </c>
      <c r="C13064" s="4" t="s">
        <v>11</v>
      </c>
    </row>
    <row r="13065" spans="1:15">
      <c r="A13065" t="n">
        <v>128699</v>
      </c>
      <c r="B13065" s="24" t="n">
        <v>16</v>
      </c>
      <c r="C13065" s="7" t="n">
        <v>400</v>
      </c>
    </row>
    <row r="13066" spans="1:15">
      <c r="A13066" t="s">
        <v>4</v>
      </c>
      <c r="B13066" s="4" t="s">
        <v>5</v>
      </c>
      <c r="C13066" s="4" t="s">
        <v>11</v>
      </c>
      <c r="D13066" s="4" t="s">
        <v>11</v>
      </c>
      <c r="E13066" s="4" t="s">
        <v>11</v>
      </c>
    </row>
    <row r="13067" spans="1:15">
      <c r="A13067" t="n">
        <v>128702</v>
      </c>
      <c r="B13067" s="48" t="n">
        <v>61</v>
      </c>
      <c r="C13067" s="7" t="n">
        <v>5</v>
      </c>
      <c r="D13067" s="7" t="n">
        <v>2001</v>
      </c>
      <c r="E13067" s="7" t="n">
        <v>1000</v>
      </c>
    </row>
    <row r="13068" spans="1:15">
      <c r="A13068" t="s">
        <v>4</v>
      </c>
      <c r="B13068" s="4" t="s">
        <v>5</v>
      </c>
      <c r="C13068" s="4" t="s">
        <v>7</v>
      </c>
      <c r="D13068" s="4" t="s">
        <v>11</v>
      </c>
      <c r="E13068" s="4" t="s">
        <v>8</v>
      </c>
    </row>
    <row r="13069" spans="1:15">
      <c r="A13069" t="n">
        <v>128709</v>
      </c>
      <c r="B13069" s="38" t="n">
        <v>51</v>
      </c>
      <c r="C13069" s="7" t="n">
        <v>4</v>
      </c>
      <c r="D13069" s="7" t="n">
        <v>5</v>
      </c>
      <c r="E13069" s="7" t="s">
        <v>155</v>
      </c>
    </row>
    <row r="13070" spans="1:15">
      <c r="A13070" t="s">
        <v>4</v>
      </c>
      <c r="B13070" s="4" t="s">
        <v>5</v>
      </c>
      <c r="C13070" s="4" t="s">
        <v>11</v>
      </c>
    </row>
    <row r="13071" spans="1:15">
      <c r="A13071" t="n">
        <v>128722</v>
      </c>
      <c r="B13071" s="24" t="n">
        <v>16</v>
      </c>
      <c r="C13071" s="7" t="n">
        <v>0</v>
      </c>
    </row>
    <row r="13072" spans="1:15">
      <c r="A13072" t="s">
        <v>4</v>
      </c>
      <c r="B13072" s="4" t="s">
        <v>5</v>
      </c>
      <c r="C13072" s="4" t="s">
        <v>11</v>
      </c>
      <c r="D13072" s="4" t="s">
        <v>79</v>
      </c>
      <c r="E13072" s="4" t="s">
        <v>7</v>
      </c>
      <c r="F13072" s="4" t="s">
        <v>7</v>
      </c>
    </row>
    <row r="13073" spans="1:15">
      <c r="A13073" t="n">
        <v>128725</v>
      </c>
      <c r="B13073" s="39" t="n">
        <v>26</v>
      </c>
      <c r="C13073" s="7" t="n">
        <v>5</v>
      </c>
      <c r="D13073" s="7" t="s">
        <v>998</v>
      </c>
      <c r="E13073" s="7" t="n">
        <v>2</v>
      </c>
      <c r="F13073" s="7" t="n">
        <v>0</v>
      </c>
    </row>
    <row r="13074" spans="1:15">
      <c r="A13074" t="s">
        <v>4</v>
      </c>
      <c r="B13074" s="4" t="s">
        <v>5</v>
      </c>
    </row>
    <row r="13075" spans="1:15">
      <c r="A13075" t="n">
        <v>128783</v>
      </c>
      <c r="B13075" s="40" t="n">
        <v>28</v>
      </c>
    </row>
    <row r="13076" spans="1:15">
      <c r="A13076" t="s">
        <v>4</v>
      </c>
      <c r="B13076" s="4" t="s">
        <v>5</v>
      </c>
      <c r="C13076" s="4" t="s">
        <v>11</v>
      </c>
      <c r="D13076" s="4" t="s">
        <v>7</v>
      </c>
    </row>
    <row r="13077" spans="1:15">
      <c r="A13077" t="n">
        <v>128784</v>
      </c>
      <c r="B13077" s="44" t="n">
        <v>89</v>
      </c>
      <c r="C13077" s="7" t="n">
        <v>65533</v>
      </c>
      <c r="D13077" s="7" t="n">
        <v>1</v>
      </c>
    </row>
    <row r="13078" spans="1:15">
      <c r="A13078" t="s">
        <v>4</v>
      </c>
      <c r="B13078" s="4" t="s">
        <v>5</v>
      </c>
      <c r="C13078" s="4" t="s">
        <v>11</v>
      </c>
      <c r="D13078" s="4" t="s">
        <v>7</v>
      </c>
    </row>
    <row r="13079" spans="1:15">
      <c r="A13079" t="n">
        <v>128788</v>
      </c>
      <c r="B13079" s="51" t="n">
        <v>56</v>
      </c>
      <c r="C13079" s="7" t="n">
        <v>2001</v>
      </c>
      <c r="D13079" s="7" t="n">
        <v>0</v>
      </c>
    </row>
    <row r="13080" spans="1:15">
      <c r="A13080" t="s">
        <v>4</v>
      </c>
      <c r="B13080" s="4" t="s">
        <v>5</v>
      </c>
      <c r="C13080" s="4" t="s">
        <v>7</v>
      </c>
      <c r="D13080" s="4" t="s">
        <v>11</v>
      </c>
      <c r="E13080" s="4" t="s">
        <v>13</v>
      </c>
    </row>
    <row r="13081" spans="1:15">
      <c r="A13081" t="n">
        <v>128792</v>
      </c>
      <c r="B13081" s="17" t="n">
        <v>58</v>
      </c>
      <c r="C13081" s="7" t="n">
        <v>101</v>
      </c>
      <c r="D13081" s="7" t="n">
        <v>500</v>
      </c>
      <c r="E13081" s="7" t="n">
        <v>1</v>
      </c>
    </row>
    <row r="13082" spans="1:15">
      <c r="A13082" t="s">
        <v>4</v>
      </c>
      <c r="B13082" s="4" t="s">
        <v>5</v>
      </c>
      <c r="C13082" s="4" t="s">
        <v>7</v>
      </c>
      <c r="D13082" s="4" t="s">
        <v>11</v>
      </c>
    </row>
    <row r="13083" spans="1:15">
      <c r="A13083" t="n">
        <v>128800</v>
      </c>
      <c r="B13083" s="17" t="n">
        <v>58</v>
      </c>
      <c r="C13083" s="7" t="n">
        <v>254</v>
      </c>
      <c r="D13083" s="7" t="n">
        <v>0</v>
      </c>
    </row>
    <row r="13084" spans="1:15">
      <c r="A13084" t="s">
        <v>4</v>
      </c>
      <c r="B13084" s="4" t="s">
        <v>5</v>
      </c>
      <c r="C13084" s="4" t="s">
        <v>7</v>
      </c>
      <c r="D13084" s="4" t="s">
        <v>7</v>
      </c>
      <c r="E13084" s="4" t="s">
        <v>13</v>
      </c>
      <c r="F13084" s="4" t="s">
        <v>13</v>
      </c>
      <c r="G13084" s="4" t="s">
        <v>13</v>
      </c>
      <c r="H13084" s="4" t="s">
        <v>11</v>
      </c>
    </row>
    <row r="13085" spans="1:15">
      <c r="A13085" t="n">
        <v>128804</v>
      </c>
      <c r="B13085" s="35" t="n">
        <v>45</v>
      </c>
      <c r="C13085" s="7" t="n">
        <v>2</v>
      </c>
      <c r="D13085" s="7" t="n">
        <v>3</v>
      </c>
      <c r="E13085" s="7" t="n">
        <v>-2.44000005722046</v>
      </c>
      <c r="F13085" s="7" t="n">
        <v>1.4099999666214</v>
      </c>
      <c r="G13085" s="7" t="n">
        <v>-23.25</v>
      </c>
      <c r="H13085" s="7" t="n">
        <v>0</v>
      </c>
    </row>
    <row r="13086" spans="1:15">
      <c r="A13086" t="s">
        <v>4</v>
      </c>
      <c r="B13086" s="4" t="s">
        <v>5</v>
      </c>
      <c r="C13086" s="4" t="s">
        <v>7</v>
      </c>
      <c r="D13086" s="4" t="s">
        <v>7</v>
      </c>
      <c r="E13086" s="4" t="s">
        <v>13</v>
      </c>
      <c r="F13086" s="4" t="s">
        <v>13</v>
      </c>
      <c r="G13086" s="4" t="s">
        <v>13</v>
      </c>
      <c r="H13086" s="4" t="s">
        <v>11</v>
      </c>
      <c r="I13086" s="4" t="s">
        <v>7</v>
      </c>
    </row>
    <row r="13087" spans="1:15">
      <c r="A13087" t="n">
        <v>128821</v>
      </c>
      <c r="B13087" s="35" t="n">
        <v>45</v>
      </c>
      <c r="C13087" s="7" t="n">
        <v>4</v>
      </c>
      <c r="D13087" s="7" t="n">
        <v>3</v>
      </c>
      <c r="E13087" s="7" t="n">
        <v>7.76000022888184</v>
      </c>
      <c r="F13087" s="7" t="n">
        <v>48.7400016784668</v>
      </c>
      <c r="G13087" s="7" t="n">
        <v>0</v>
      </c>
      <c r="H13087" s="7" t="n">
        <v>0</v>
      </c>
      <c r="I13087" s="7" t="n">
        <v>0</v>
      </c>
    </row>
    <row r="13088" spans="1:15">
      <c r="A13088" t="s">
        <v>4</v>
      </c>
      <c r="B13088" s="4" t="s">
        <v>5</v>
      </c>
      <c r="C13088" s="4" t="s">
        <v>7</v>
      </c>
      <c r="D13088" s="4" t="s">
        <v>7</v>
      </c>
      <c r="E13088" s="4" t="s">
        <v>13</v>
      </c>
      <c r="F13088" s="4" t="s">
        <v>11</v>
      </c>
    </row>
    <row r="13089" spans="1:9">
      <c r="A13089" t="n">
        <v>128839</v>
      </c>
      <c r="B13089" s="35" t="n">
        <v>45</v>
      </c>
      <c r="C13089" s="7" t="n">
        <v>5</v>
      </c>
      <c r="D13089" s="7" t="n">
        <v>3</v>
      </c>
      <c r="E13089" s="7" t="n">
        <v>3</v>
      </c>
      <c r="F13089" s="7" t="n">
        <v>0</v>
      </c>
    </row>
    <row r="13090" spans="1:9">
      <c r="A13090" t="s">
        <v>4</v>
      </c>
      <c r="B13090" s="4" t="s">
        <v>5</v>
      </c>
      <c r="C13090" s="4" t="s">
        <v>7</v>
      </c>
      <c r="D13090" s="4" t="s">
        <v>7</v>
      </c>
      <c r="E13090" s="4" t="s">
        <v>13</v>
      </c>
      <c r="F13090" s="4" t="s">
        <v>11</v>
      </c>
    </row>
    <row r="13091" spans="1:9">
      <c r="A13091" t="n">
        <v>128848</v>
      </c>
      <c r="B13091" s="35" t="n">
        <v>45</v>
      </c>
      <c r="C13091" s="7" t="n">
        <v>11</v>
      </c>
      <c r="D13091" s="7" t="n">
        <v>3</v>
      </c>
      <c r="E13091" s="7" t="n">
        <v>35</v>
      </c>
      <c r="F13091" s="7" t="n">
        <v>0</v>
      </c>
    </row>
    <row r="13092" spans="1:9">
      <c r="A13092" t="s">
        <v>4</v>
      </c>
      <c r="B13092" s="4" t="s">
        <v>5</v>
      </c>
      <c r="C13092" s="4" t="s">
        <v>7</v>
      </c>
      <c r="D13092" s="4" t="s">
        <v>7</v>
      </c>
      <c r="E13092" s="4" t="s">
        <v>13</v>
      </c>
      <c r="F13092" s="4" t="s">
        <v>11</v>
      </c>
    </row>
    <row r="13093" spans="1:9">
      <c r="A13093" t="n">
        <v>128857</v>
      </c>
      <c r="B13093" s="35" t="n">
        <v>45</v>
      </c>
      <c r="C13093" s="7" t="n">
        <v>5</v>
      </c>
      <c r="D13093" s="7" t="n">
        <v>3</v>
      </c>
      <c r="E13093" s="7" t="n">
        <v>2.5</v>
      </c>
      <c r="F13093" s="7" t="n">
        <v>2000</v>
      </c>
    </row>
    <row r="13094" spans="1:9">
      <c r="A13094" t="s">
        <v>4</v>
      </c>
      <c r="B13094" s="4" t="s">
        <v>5</v>
      </c>
      <c r="C13094" s="4" t="s">
        <v>11</v>
      </c>
      <c r="D13094" s="4" t="s">
        <v>13</v>
      </c>
      <c r="E13094" s="4" t="s">
        <v>13</v>
      </c>
      <c r="F13094" s="4" t="s">
        <v>13</v>
      </c>
      <c r="G13094" s="4" t="s">
        <v>13</v>
      </c>
    </row>
    <row r="13095" spans="1:9">
      <c r="A13095" t="n">
        <v>128866</v>
      </c>
      <c r="B13095" s="32" t="n">
        <v>46</v>
      </c>
      <c r="C13095" s="7" t="n">
        <v>2000</v>
      </c>
      <c r="D13095" s="7" t="n">
        <v>-3.67000007629395</v>
      </c>
      <c r="E13095" s="7" t="n">
        <v>0.0199999995529652</v>
      </c>
      <c r="F13095" s="7" t="n">
        <v>-23.2199993133545</v>
      </c>
      <c r="G13095" s="7" t="n">
        <v>216.699996948242</v>
      </c>
    </row>
    <row r="13096" spans="1:9">
      <c r="A13096" t="s">
        <v>4</v>
      </c>
      <c r="B13096" s="4" t="s">
        <v>5</v>
      </c>
      <c r="C13096" s="4" t="s">
        <v>11</v>
      </c>
      <c r="D13096" s="4" t="s">
        <v>13</v>
      </c>
      <c r="E13096" s="4" t="s">
        <v>13</v>
      </c>
      <c r="F13096" s="4" t="s">
        <v>13</v>
      </c>
      <c r="G13096" s="4" t="s">
        <v>13</v>
      </c>
    </row>
    <row r="13097" spans="1:9">
      <c r="A13097" t="n">
        <v>128885</v>
      </c>
      <c r="B13097" s="32" t="n">
        <v>46</v>
      </c>
      <c r="C13097" s="7" t="n">
        <v>2001</v>
      </c>
      <c r="D13097" s="7" t="n">
        <v>-1.97000002861023</v>
      </c>
      <c r="E13097" s="7" t="n">
        <v>0</v>
      </c>
      <c r="F13097" s="7" t="n">
        <v>-20.4200000762939</v>
      </c>
      <c r="G13097" s="7" t="n">
        <v>202.399993896484</v>
      </c>
    </row>
    <row r="13098" spans="1:9">
      <c r="A13098" t="s">
        <v>4</v>
      </c>
      <c r="B13098" s="4" t="s">
        <v>5</v>
      </c>
      <c r="C13098" s="4" t="s">
        <v>11</v>
      </c>
      <c r="D13098" s="4" t="s">
        <v>7</v>
      </c>
      <c r="E13098" s="4" t="s">
        <v>7</v>
      </c>
      <c r="F13098" s="4" t="s">
        <v>8</v>
      </c>
    </row>
    <row r="13099" spans="1:9">
      <c r="A13099" t="n">
        <v>128904</v>
      </c>
      <c r="B13099" s="29" t="n">
        <v>20</v>
      </c>
      <c r="C13099" s="7" t="n">
        <v>2000</v>
      </c>
      <c r="D13099" s="7" t="n">
        <v>2</v>
      </c>
      <c r="E13099" s="7" t="n">
        <v>11</v>
      </c>
      <c r="F13099" s="7" t="s">
        <v>999</v>
      </c>
    </row>
    <row r="13100" spans="1:9">
      <c r="A13100" t="s">
        <v>4</v>
      </c>
      <c r="B13100" s="4" t="s">
        <v>5</v>
      </c>
      <c r="C13100" s="4" t="s">
        <v>11</v>
      </c>
      <c r="D13100" s="4" t="s">
        <v>7</v>
      </c>
      <c r="E13100" s="4" t="s">
        <v>7</v>
      </c>
      <c r="F13100" s="4" t="s">
        <v>8</v>
      </c>
    </row>
    <row r="13101" spans="1:9">
      <c r="A13101" t="n">
        <v>128932</v>
      </c>
      <c r="B13101" s="29" t="n">
        <v>20</v>
      </c>
      <c r="C13101" s="7" t="n">
        <v>2001</v>
      </c>
      <c r="D13101" s="7" t="n">
        <v>2</v>
      </c>
      <c r="E13101" s="7" t="n">
        <v>11</v>
      </c>
      <c r="F13101" s="7" t="s">
        <v>999</v>
      </c>
    </row>
    <row r="13102" spans="1:9">
      <c r="A13102" t="s">
        <v>4</v>
      </c>
      <c r="B13102" s="4" t="s">
        <v>5</v>
      </c>
      <c r="C13102" s="4" t="s">
        <v>7</v>
      </c>
      <c r="D13102" s="4" t="s">
        <v>11</v>
      </c>
    </row>
    <row r="13103" spans="1:9">
      <c r="A13103" t="n">
        <v>128960</v>
      </c>
      <c r="B13103" s="17" t="n">
        <v>58</v>
      </c>
      <c r="C13103" s="7" t="n">
        <v>255</v>
      </c>
      <c r="D13103" s="7" t="n">
        <v>0</v>
      </c>
    </row>
    <row r="13104" spans="1:9">
      <c r="A13104" t="s">
        <v>4</v>
      </c>
      <c r="B13104" s="4" t="s">
        <v>5</v>
      </c>
      <c r="C13104" s="4" t="s">
        <v>7</v>
      </c>
      <c r="D13104" s="4" t="s">
        <v>11</v>
      </c>
    </row>
    <row r="13105" spans="1:7">
      <c r="A13105" t="n">
        <v>128964</v>
      </c>
      <c r="B13105" s="35" t="n">
        <v>45</v>
      </c>
      <c r="C13105" s="7" t="n">
        <v>7</v>
      </c>
      <c r="D13105" s="7" t="n">
        <v>255</v>
      </c>
    </row>
    <row r="13106" spans="1:7">
      <c r="A13106" t="s">
        <v>4</v>
      </c>
      <c r="B13106" s="4" t="s">
        <v>5</v>
      </c>
      <c r="C13106" s="4" t="s">
        <v>11</v>
      </c>
    </row>
    <row r="13107" spans="1:7">
      <c r="A13107" t="n">
        <v>128968</v>
      </c>
      <c r="B13107" s="24" t="n">
        <v>16</v>
      </c>
      <c r="C13107" s="7" t="n">
        <v>1000</v>
      </c>
    </row>
    <row r="13108" spans="1:7">
      <c r="A13108" t="s">
        <v>4</v>
      </c>
      <c r="B13108" s="4" t="s">
        <v>5</v>
      </c>
      <c r="C13108" s="4" t="s">
        <v>7</v>
      </c>
      <c r="D13108" s="4" t="s">
        <v>11</v>
      </c>
      <c r="E13108" s="4" t="s">
        <v>11</v>
      </c>
      <c r="F13108" s="4" t="s">
        <v>7</v>
      </c>
    </row>
    <row r="13109" spans="1:7">
      <c r="A13109" t="n">
        <v>128971</v>
      </c>
      <c r="B13109" s="43" t="n">
        <v>25</v>
      </c>
      <c r="C13109" s="7" t="n">
        <v>1</v>
      </c>
      <c r="D13109" s="7" t="n">
        <v>65535</v>
      </c>
      <c r="E13109" s="7" t="n">
        <v>420</v>
      </c>
      <c r="F13109" s="7" t="n">
        <v>5</v>
      </c>
    </row>
    <row r="13110" spans="1:7">
      <c r="A13110" t="s">
        <v>4</v>
      </c>
      <c r="B13110" s="4" t="s">
        <v>5</v>
      </c>
      <c r="C13110" s="4" t="s">
        <v>7</v>
      </c>
      <c r="D13110" s="4" t="s">
        <v>11</v>
      </c>
      <c r="E13110" s="4" t="s">
        <v>8</v>
      </c>
    </row>
    <row r="13111" spans="1:7">
      <c r="A13111" t="n">
        <v>128978</v>
      </c>
      <c r="B13111" s="38" t="n">
        <v>51</v>
      </c>
      <c r="C13111" s="7" t="n">
        <v>4</v>
      </c>
      <c r="D13111" s="7" t="n">
        <v>11</v>
      </c>
      <c r="E13111" s="7" t="s">
        <v>172</v>
      </c>
    </row>
    <row r="13112" spans="1:7">
      <c r="A13112" t="s">
        <v>4</v>
      </c>
      <c r="B13112" s="4" t="s">
        <v>5</v>
      </c>
      <c r="C13112" s="4" t="s">
        <v>11</v>
      </c>
    </row>
    <row r="13113" spans="1:7">
      <c r="A13113" t="n">
        <v>128992</v>
      </c>
      <c r="B13113" s="24" t="n">
        <v>16</v>
      </c>
      <c r="C13113" s="7" t="n">
        <v>0</v>
      </c>
    </row>
    <row r="13114" spans="1:7">
      <c r="A13114" t="s">
        <v>4</v>
      </c>
      <c r="B13114" s="4" t="s">
        <v>5</v>
      </c>
      <c r="C13114" s="4" t="s">
        <v>11</v>
      </c>
      <c r="D13114" s="4" t="s">
        <v>79</v>
      </c>
      <c r="E13114" s="4" t="s">
        <v>7</v>
      </c>
      <c r="F13114" s="4" t="s">
        <v>7</v>
      </c>
      <c r="G13114" s="4" t="s">
        <v>79</v>
      </c>
      <c r="H13114" s="4" t="s">
        <v>7</v>
      </c>
      <c r="I13114" s="4" t="s">
        <v>7</v>
      </c>
    </row>
    <row r="13115" spans="1:7">
      <c r="A13115" t="n">
        <v>128995</v>
      </c>
      <c r="B13115" s="39" t="n">
        <v>26</v>
      </c>
      <c r="C13115" s="7" t="n">
        <v>11</v>
      </c>
      <c r="D13115" s="7" t="s">
        <v>1000</v>
      </c>
      <c r="E13115" s="7" t="n">
        <v>2</v>
      </c>
      <c r="F13115" s="7" t="n">
        <v>3</v>
      </c>
      <c r="G13115" s="7" t="s">
        <v>1001</v>
      </c>
      <c r="H13115" s="7" t="n">
        <v>2</v>
      </c>
      <c r="I13115" s="7" t="n">
        <v>0</v>
      </c>
    </row>
    <row r="13116" spans="1:7">
      <c r="A13116" t="s">
        <v>4</v>
      </c>
      <c r="B13116" s="4" t="s">
        <v>5</v>
      </c>
    </row>
    <row r="13117" spans="1:7">
      <c r="A13117" t="n">
        <v>129114</v>
      </c>
      <c r="B13117" s="40" t="n">
        <v>28</v>
      </c>
    </row>
    <row r="13118" spans="1:7">
      <c r="A13118" t="s">
        <v>4</v>
      </c>
      <c r="B13118" s="4" t="s">
        <v>5</v>
      </c>
      <c r="C13118" s="4" t="s">
        <v>11</v>
      </c>
      <c r="D13118" s="4" t="s">
        <v>7</v>
      </c>
    </row>
    <row r="13119" spans="1:7">
      <c r="A13119" t="n">
        <v>129115</v>
      </c>
      <c r="B13119" s="44" t="n">
        <v>89</v>
      </c>
      <c r="C13119" s="7" t="n">
        <v>65533</v>
      </c>
      <c r="D13119" s="7" t="n">
        <v>1</v>
      </c>
    </row>
    <row r="13120" spans="1:7">
      <c r="A13120" t="s">
        <v>4</v>
      </c>
      <c r="B13120" s="4" t="s">
        <v>5</v>
      </c>
      <c r="C13120" s="4" t="s">
        <v>7</v>
      </c>
      <c r="D13120" s="4" t="s">
        <v>11</v>
      </c>
      <c r="E13120" s="4" t="s">
        <v>11</v>
      </c>
      <c r="F13120" s="4" t="s">
        <v>7</v>
      </c>
    </row>
    <row r="13121" spans="1:9">
      <c r="A13121" t="n">
        <v>129119</v>
      </c>
      <c r="B13121" s="43" t="n">
        <v>25</v>
      </c>
      <c r="C13121" s="7" t="n">
        <v>1</v>
      </c>
      <c r="D13121" s="7" t="n">
        <v>65535</v>
      </c>
      <c r="E13121" s="7" t="n">
        <v>65535</v>
      </c>
      <c r="F13121" s="7" t="n">
        <v>0</v>
      </c>
    </row>
    <row r="13122" spans="1:9">
      <c r="A13122" t="s">
        <v>4</v>
      </c>
      <c r="B13122" s="4" t="s">
        <v>5</v>
      </c>
      <c r="C13122" s="4" t="s">
        <v>7</v>
      </c>
      <c r="D13122" s="4" t="s">
        <v>11</v>
      </c>
      <c r="E13122" s="4" t="s">
        <v>13</v>
      </c>
    </row>
    <row r="13123" spans="1:9">
      <c r="A13123" t="n">
        <v>129126</v>
      </c>
      <c r="B13123" s="17" t="n">
        <v>58</v>
      </c>
      <c r="C13123" s="7" t="n">
        <v>0</v>
      </c>
      <c r="D13123" s="7" t="n">
        <v>1000</v>
      </c>
      <c r="E13123" s="7" t="n">
        <v>1</v>
      </c>
    </row>
    <row r="13124" spans="1:9">
      <c r="A13124" t="s">
        <v>4</v>
      </c>
      <c r="B13124" s="4" t="s">
        <v>5</v>
      </c>
      <c r="C13124" s="4" t="s">
        <v>7</v>
      </c>
      <c r="D13124" s="4" t="s">
        <v>11</v>
      </c>
    </row>
    <row r="13125" spans="1:9">
      <c r="A13125" t="n">
        <v>129134</v>
      </c>
      <c r="B13125" s="17" t="n">
        <v>58</v>
      </c>
      <c r="C13125" s="7" t="n">
        <v>255</v>
      </c>
      <c r="D13125" s="7" t="n">
        <v>0</v>
      </c>
    </row>
    <row r="13126" spans="1:9">
      <c r="A13126" t="s">
        <v>4</v>
      </c>
      <c r="B13126" s="4" t="s">
        <v>5</v>
      </c>
      <c r="C13126" s="4" t="s">
        <v>11</v>
      </c>
      <c r="D13126" s="4" t="s">
        <v>7</v>
      </c>
    </row>
    <row r="13127" spans="1:9">
      <c r="A13127" t="n">
        <v>129138</v>
      </c>
      <c r="B13127" s="66" t="n">
        <v>21</v>
      </c>
      <c r="C13127" s="7" t="n">
        <v>2000</v>
      </c>
      <c r="D13127" s="7" t="n">
        <v>2</v>
      </c>
    </row>
    <row r="13128" spans="1:9">
      <c r="A13128" t="s">
        <v>4</v>
      </c>
      <c r="B13128" s="4" t="s">
        <v>5</v>
      </c>
      <c r="C13128" s="4" t="s">
        <v>11</v>
      </c>
      <c r="D13128" s="4" t="s">
        <v>7</v>
      </c>
    </row>
    <row r="13129" spans="1:9">
      <c r="A13129" t="n">
        <v>129142</v>
      </c>
      <c r="B13129" s="66" t="n">
        <v>21</v>
      </c>
      <c r="C13129" s="7" t="n">
        <v>2001</v>
      </c>
      <c r="D13129" s="7" t="n">
        <v>2</v>
      </c>
    </row>
    <row r="13130" spans="1:9">
      <c r="A13130" t="s">
        <v>4</v>
      </c>
      <c r="B13130" s="4" t="s">
        <v>5</v>
      </c>
      <c r="C13130" s="4" t="s">
        <v>7</v>
      </c>
      <c r="D13130" s="4" t="s">
        <v>11</v>
      </c>
      <c r="E13130" s="4" t="s">
        <v>7</v>
      </c>
    </row>
    <row r="13131" spans="1:9">
      <c r="A13131" t="n">
        <v>129146</v>
      </c>
      <c r="B13131" s="27" t="n">
        <v>39</v>
      </c>
      <c r="C13131" s="7" t="n">
        <v>11</v>
      </c>
      <c r="D13131" s="7" t="n">
        <v>65533</v>
      </c>
      <c r="E13131" s="7" t="n">
        <v>200</v>
      </c>
    </row>
    <row r="13132" spans="1:9">
      <c r="A13132" t="s">
        <v>4</v>
      </c>
      <c r="B13132" s="4" t="s">
        <v>5</v>
      </c>
      <c r="C13132" s="4" t="s">
        <v>7</v>
      </c>
      <c r="D13132" s="4" t="s">
        <v>11</v>
      </c>
      <c r="E13132" s="4" t="s">
        <v>7</v>
      </c>
    </row>
    <row r="13133" spans="1:9">
      <c r="A13133" t="n">
        <v>129151</v>
      </c>
      <c r="B13133" s="27" t="n">
        <v>39</v>
      </c>
      <c r="C13133" s="7" t="n">
        <v>11</v>
      </c>
      <c r="D13133" s="7" t="n">
        <v>65533</v>
      </c>
      <c r="E13133" s="7" t="n">
        <v>201</v>
      </c>
    </row>
    <row r="13134" spans="1:9">
      <c r="A13134" t="s">
        <v>4</v>
      </c>
      <c r="B13134" s="4" t="s">
        <v>5</v>
      </c>
      <c r="C13134" s="4" t="s">
        <v>7</v>
      </c>
      <c r="D13134" s="4" t="s">
        <v>11</v>
      </c>
      <c r="E13134" s="4" t="s">
        <v>7</v>
      </c>
    </row>
    <row r="13135" spans="1:9">
      <c r="A13135" t="n">
        <v>129156</v>
      </c>
      <c r="B13135" s="30" t="n">
        <v>36</v>
      </c>
      <c r="C13135" s="7" t="n">
        <v>9</v>
      </c>
      <c r="D13135" s="7" t="n">
        <v>9</v>
      </c>
      <c r="E13135" s="7" t="n">
        <v>0</v>
      </c>
    </row>
    <row r="13136" spans="1:9">
      <c r="A13136" t="s">
        <v>4</v>
      </c>
      <c r="B13136" s="4" t="s">
        <v>5</v>
      </c>
      <c r="C13136" s="4" t="s">
        <v>7</v>
      </c>
      <c r="D13136" s="4" t="s">
        <v>11</v>
      </c>
      <c r="E13136" s="4" t="s">
        <v>7</v>
      </c>
    </row>
    <row r="13137" spans="1:6">
      <c r="A13137" t="n">
        <v>129161</v>
      </c>
      <c r="B13137" s="30" t="n">
        <v>36</v>
      </c>
      <c r="C13137" s="7" t="n">
        <v>9</v>
      </c>
      <c r="D13137" s="7" t="n">
        <v>1</v>
      </c>
      <c r="E13137" s="7" t="n">
        <v>0</v>
      </c>
    </row>
    <row r="13138" spans="1:6">
      <c r="A13138" t="s">
        <v>4</v>
      </c>
      <c r="B13138" s="4" t="s">
        <v>5</v>
      </c>
      <c r="C13138" s="4" t="s">
        <v>7</v>
      </c>
      <c r="D13138" s="4" t="s">
        <v>11</v>
      </c>
      <c r="E13138" s="4" t="s">
        <v>7</v>
      </c>
    </row>
    <row r="13139" spans="1:6">
      <c r="A13139" t="n">
        <v>129166</v>
      </c>
      <c r="B13139" s="30" t="n">
        <v>36</v>
      </c>
      <c r="C13139" s="7" t="n">
        <v>9</v>
      </c>
      <c r="D13139" s="7" t="n">
        <v>3</v>
      </c>
      <c r="E13139" s="7" t="n">
        <v>0</v>
      </c>
    </row>
    <row r="13140" spans="1:6">
      <c r="A13140" t="s">
        <v>4</v>
      </c>
      <c r="B13140" s="4" t="s">
        <v>5</v>
      </c>
      <c r="C13140" s="4" t="s">
        <v>7</v>
      </c>
      <c r="D13140" s="4" t="s">
        <v>11</v>
      </c>
      <c r="E13140" s="4" t="s">
        <v>7</v>
      </c>
    </row>
    <row r="13141" spans="1:6">
      <c r="A13141" t="n">
        <v>129171</v>
      </c>
      <c r="B13141" s="30" t="n">
        <v>36</v>
      </c>
      <c r="C13141" s="7" t="n">
        <v>9</v>
      </c>
      <c r="D13141" s="7" t="n">
        <v>5</v>
      </c>
      <c r="E13141" s="7" t="n">
        <v>0</v>
      </c>
    </row>
    <row r="13142" spans="1:6">
      <c r="A13142" t="s">
        <v>4</v>
      </c>
      <c r="B13142" s="4" t="s">
        <v>5</v>
      </c>
      <c r="C13142" s="4" t="s">
        <v>7</v>
      </c>
      <c r="D13142" s="4" t="s">
        <v>11</v>
      </c>
      <c r="E13142" s="4" t="s">
        <v>7</v>
      </c>
    </row>
    <row r="13143" spans="1:6">
      <c r="A13143" t="n">
        <v>129176</v>
      </c>
      <c r="B13143" s="30" t="n">
        <v>36</v>
      </c>
      <c r="C13143" s="7" t="n">
        <v>9</v>
      </c>
      <c r="D13143" s="7" t="n">
        <v>7</v>
      </c>
      <c r="E13143" s="7" t="n">
        <v>0</v>
      </c>
    </row>
    <row r="13144" spans="1:6">
      <c r="A13144" t="s">
        <v>4</v>
      </c>
      <c r="B13144" s="4" t="s">
        <v>5</v>
      </c>
      <c r="C13144" s="4" t="s">
        <v>7</v>
      </c>
      <c r="D13144" s="4" t="s">
        <v>11</v>
      </c>
      <c r="E13144" s="4" t="s">
        <v>7</v>
      </c>
    </row>
    <row r="13145" spans="1:6">
      <c r="A13145" t="n">
        <v>129181</v>
      </c>
      <c r="B13145" s="30" t="n">
        <v>36</v>
      </c>
      <c r="C13145" s="7" t="n">
        <v>9</v>
      </c>
      <c r="D13145" s="7" t="n">
        <v>11</v>
      </c>
      <c r="E13145" s="7" t="n">
        <v>0</v>
      </c>
    </row>
    <row r="13146" spans="1:6">
      <c r="A13146" t="s">
        <v>4</v>
      </c>
      <c r="B13146" s="4" t="s">
        <v>5</v>
      </c>
      <c r="C13146" s="4" t="s">
        <v>7</v>
      </c>
      <c r="D13146" s="4" t="s">
        <v>11</v>
      </c>
      <c r="E13146" s="4" t="s">
        <v>7</v>
      </c>
    </row>
    <row r="13147" spans="1:6">
      <c r="A13147" t="n">
        <v>129186</v>
      </c>
      <c r="B13147" s="30" t="n">
        <v>36</v>
      </c>
      <c r="C13147" s="7" t="n">
        <v>9</v>
      </c>
      <c r="D13147" s="7" t="n">
        <v>0</v>
      </c>
      <c r="E13147" s="7" t="n">
        <v>0</v>
      </c>
    </row>
    <row r="13148" spans="1:6">
      <c r="A13148" t="s">
        <v>4</v>
      </c>
      <c r="B13148" s="4" t="s">
        <v>5</v>
      </c>
      <c r="C13148" s="4" t="s">
        <v>7</v>
      </c>
      <c r="D13148" s="4" t="s">
        <v>11</v>
      </c>
      <c r="E13148" s="4" t="s">
        <v>7</v>
      </c>
    </row>
    <row r="13149" spans="1:6">
      <c r="A13149" t="n">
        <v>129191</v>
      </c>
      <c r="B13149" s="30" t="n">
        <v>36</v>
      </c>
      <c r="C13149" s="7" t="n">
        <v>9</v>
      </c>
      <c r="D13149" s="7" t="n">
        <v>2000</v>
      </c>
      <c r="E13149" s="7" t="n">
        <v>0</v>
      </c>
    </row>
    <row r="13150" spans="1:6">
      <c r="A13150" t="s">
        <v>4</v>
      </c>
      <c r="B13150" s="4" t="s">
        <v>5</v>
      </c>
      <c r="C13150" s="4" t="s">
        <v>7</v>
      </c>
      <c r="D13150" s="4" t="s">
        <v>11</v>
      </c>
      <c r="E13150" s="4" t="s">
        <v>7</v>
      </c>
    </row>
    <row r="13151" spans="1:6">
      <c r="A13151" t="n">
        <v>129196</v>
      </c>
      <c r="B13151" s="30" t="n">
        <v>36</v>
      </c>
      <c r="C13151" s="7" t="n">
        <v>9</v>
      </c>
      <c r="D13151" s="7" t="n">
        <v>2001</v>
      </c>
      <c r="E13151" s="7" t="n">
        <v>0</v>
      </c>
    </row>
    <row r="13152" spans="1:6">
      <c r="A13152" t="s">
        <v>4</v>
      </c>
      <c r="B13152" s="4" t="s">
        <v>5</v>
      </c>
      <c r="C13152" s="4" t="s">
        <v>7</v>
      </c>
      <c r="D13152" s="4" t="s">
        <v>11</v>
      </c>
    </row>
    <row r="13153" spans="1:5">
      <c r="A13153" t="n">
        <v>129201</v>
      </c>
      <c r="B13153" s="8" t="n">
        <v>162</v>
      </c>
      <c r="C13153" s="7" t="n">
        <v>1</v>
      </c>
      <c r="D13153" s="7" t="n">
        <v>0</v>
      </c>
    </row>
    <row r="13154" spans="1:5">
      <c r="A13154" t="s">
        <v>4</v>
      </c>
      <c r="B13154" s="4" t="s">
        <v>5</v>
      </c>
    </row>
    <row r="13155" spans="1:5">
      <c r="A13155" t="n">
        <v>129205</v>
      </c>
      <c r="B13155" s="5" t="n">
        <v>1</v>
      </c>
    </row>
    <row r="13156" spans="1:5" s="3" customFormat="1" customHeight="0">
      <c r="A13156" s="3" t="s">
        <v>2</v>
      </c>
      <c r="B13156" s="3" t="s">
        <v>1002</v>
      </c>
    </row>
    <row r="13157" spans="1:5">
      <c r="A13157" t="s">
        <v>4</v>
      </c>
      <c r="B13157" s="4" t="s">
        <v>5</v>
      </c>
      <c r="C13157" s="4" t="s">
        <v>11</v>
      </c>
      <c r="D13157" s="4" t="s">
        <v>11</v>
      </c>
      <c r="E13157" s="4" t="s">
        <v>13</v>
      </c>
      <c r="F13157" s="4" t="s">
        <v>13</v>
      </c>
      <c r="G13157" s="4" t="s">
        <v>13</v>
      </c>
      <c r="H13157" s="4" t="s">
        <v>13</v>
      </c>
      <c r="I13157" s="4" t="s">
        <v>7</v>
      </c>
      <c r="J13157" s="4" t="s">
        <v>11</v>
      </c>
    </row>
    <row r="13158" spans="1:5">
      <c r="A13158" t="n">
        <v>129208</v>
      </c>
      <c r="B13158" s="50" t="n">
        <v>55</v>
      </c>
      <c r="C13158" s="7" t="n">
        <v>65534</v>
      </c>
      <c r="D13158" s="7" t="n">
        <v>65533</v>
      </c>
      <c r="E13158" s="7" t="n">
        <v>-4.8899998664856</v>
      </c>
      <c r="F13158" s="7" t="n">
        <v>0.0199999995529652</v>
      </c>
      <c r="G13158" s="7" t="n">
        <v>-24.8500003814697</v>
      </c>
      <c r="H13158" s="7" t="n">
        <v>2.79999995231628</v>
      </c>
      <c r="I13158" s="7" t="n">
        <v>2</v>
      </c>
      <c r="J13158" s="7" t="n">
        <v>0</v>
      </c>
    </row>
    <row r="13159" spans="1:5">
      <c r="A13159" t="s">
        <v>4</v>
      </c>
      <c r="B13159" s="4" t="s">
        <v>5</v>
      </c>
      <c r="C13159" s="4" t="s">
        <v>7</v>
      </c>
      <c r="D13159" s="4" t="s">
        <v>11</v>
      </c>
      <c r="E13159" s="4" t="s">
        <v>13</v>
      </c>
      <c r="F13159" s="4" t="s">
        <v>11</v>
      </c>
      <c r="G13159" s="4" t="s">
        <v>14</v>
      </c>
      <c r="H13159" s="4" t="s">
        <v>14</v>
      </c>
      <c r="I13159" s="4" t="s">
        <v>11</v>
      </c>
      <c r="J13159" s="4" t="s">
        <v>11</v>
      </c>
      <c r="K13159" s="4" t="s">
        <v>14</v>
      </c>
      <c r="L13159" s="4" t="s">
        <v>14</v>
      </c>
      <c r="M13159" s="4" t="s">
        <v>14</v>
      </c>
      <c r="N13159" s="4" t="s">
        <v>14</v>
      </c>
      <c r="O13159" s="4" t="s">
        <v>8</v>
      </c>
    </row>
    <row r="13160" spans="1:5">
      <c r="A13160" t="n">
        <v>129232</v>
      </c>
      <c r="B13160" s="14" t="n">
        <v>50</v>
      </c>
      <c r="C13160" s="7" t="n">
        <v>0</v>
      </c>
      <c r="D13160" s="7" t="n">
        <v>10085</v>
      </c>
      <c r="E13160" s="7" t="n">
        <v>0.800000011920929</v>
      </c>
      <c r="F13160" s="7" t="n">
        <v>0</v>
      </c>
      <c r="G13160" s="7" t="n">
        <v>0</v>
      </c>
      <c r="H13160" s="7" t="n">
        <v>-1061158912</v>
      </c>
      <c r="I13160" s="7" t="n">
        <v>0</v>
      </c>
      <c r="J13160" s="7" t="n">
        <v>65533</v>
      </c>
      <c r="K13160" s="7" t="n">
        <v>0</v>
      </c>
      <c r="L13160" s="7" t="n">
        <v>0</v>
      </c>
      <c r="M13160" s="7" t="n">
        <v>0</v>
      </c>
      <c r="N13160" s="7" t="n">
        <v>0</v>
      </c>
      <c r="O13160" s="7" t="s">
        <v>17</v>
      </c>
    </row>
    <row r="13161" spans="1:5">
      <c r="A13161" t="s">
        <v>4</v>
      </c>
      <c r="B13161" s="4" t="s">
        <v>5</v>
      </c>
      <c r="C13161" s="4" t="s">
        <v>11</v>
      </c>
      <c r="D13161" s="4" t="s">
        <v>7</v>
      </c>
    </row>
    <row r="13162" spans="1:5">
      <c r="A13162" t="n">
        <v>129271</v>
      </c>
      <c r="B13162" s="51" t="n">
        <v>56</v>
      </c>
      <c r="C13162" s="7" t="n">
        <v>65534</v>
      </c>
      <c r="D13162" s="7" t="n">
        <v>0</v>
      </c>
    </row>
    <row r="13163" spans="1:5">
      <c r="A13163" t="s">
        <v>4</v>
      </c>
      <c r="B13163" s="4" t="s">
        <v>5</v>
      </c>
      <c r="C13163" s="4" t="s">
        <v>7</v>
      </c>
      <c r="D13163" s="4" t="s">
        <v>11</v>
      </c>
      <c r="E13163" s="4" t="s">
        <v>13</v>
      </c>
      <c r="F13163" s="4" t="s">
        <v>11</v>
      </c>
      <c r="G13163" s="4" t="s">
        <v>14</v>
      </c>
      <c r="H13163" s="4" t="s">
        <v>14</v>
      </c>
      <c r="I13163" s="4" t="s">
        <v>11</v>
      </c>
      <c r="J13163" s="4" t="s">
        <v>11</v>
      </c>
      <c r="K13163" s="4" t="s">
        <v>14</v>
      </c>
      <c r="L13163" s="4" t="s">
        <v>14</v>
      </c>
      <c r="M13163" s="4" t="s">
        <v>14</v>
      </c>
      <c r="N13163" s="4" t="s">
        <v>14</v>
      </c>
      <c r="O13163" s="4" t="s">
        <v>8</v>
      </c>
    </row>
    <row r="13164" spans="1:5">
      <c r="A13164" t="n">
        <v>129275</v>
      </c>
      <c r="B13164" s="14" t="n">
        <v>50</v>
      </c>
      <c r="C13164" s="7" t="n">
        <v>0</v>
      </c>
      <c r="D13164" s="7" t="n">
        <v>4360</v>
      </c>
      <c r="E13164" s="7" t="n">
        <v>0.600000023841858</v>
      </c>
      <c r="F13164" s="7" t="n">
        <v>0</v>
      </c>
      <c r="G13164" s="7" t="n">
        <v>0</v>
      </c>
      <c r="H13164" s="7" t="n">
        <v>0</v>
      </c>
      <c r="I13164" s="7" t="n">
        <v>0</v>
      </c>
      <c r="J13164" s="7" t="n">
        <v>65533</v>
      </c>
      <c r="K13164" s="7" t="n">
        <v>0</v>
      </c>
      <c r="L13164" s="7" t="n">
        <v>0</v>
      </c>
      <c r="M13164" s="7" t="n">
        <v>0</v>
      </c>
      <c r="N13164" s="7" t="n">
        <v>0</v>
      </c>
      <c r="O13164" s="7" t="s">
        <v>17</v>
      </c>
    </row>
    <row r="13165" spans="1:5">
      <c r="A13165" t="s">
        <v>4</v>
      </c>
      <c r="B13165" s="4" t="s">
        <v>5</v>
      </c>
      <c r="C13165" s="4" t="s">
        <v>11</v>
      </c>
      <c r="D13165" s="4" t="s">
        <v>11</v>
      </c>
      <c r="E13165" s="4" t="s">
        <v>13</v>
      </c>
      <c r="F13165" s="4" t="s">
        <v>13</v>
      </c>
      <c r="G13165" s="4" t="s">
        <v>13</v>
      </c>
      <c r="H13165" s="4" t="s">
        <v>13</v>
      </c>
      <c r="I13165" s="4" t="s">
        <v>13</v>
      </c>
      <c r="J13165" s="4" t="s">
        <v>7</v>
      </c>
      <c r="K13165" s="4" t="s">
        <v>11</v>
      </c>
    </row>
    <row r="13166" spans="1:5">
      <c r="A13166" t="n">
        <v>129314</v>
      </c>
      <c r="B13166" s="50" t="n">
        <v>55</v>
      </c>
      <c r="C13166" s="7" t="n">
        <v>65534</v>
      </c>
      <c r="D13166" s="7" t="n">
        <v>65026</v>
      </c>
      <c r="E13166" s="7" t="n">
        <v>-7.61999988555908</v>
      </c>
      <c r="F13166" s="7" t="n">
        <v>0.0199999995529652</v>
      </c>
      <c r="G13166" s="7" t="n">
        <v>-28.9699993133545</v>
      </c>
      <c r="H13166" s="7" t="n">
        <v>1.5</v>
      </c>
      <c r="I13166" s="7" t="n">
        <v>4.5</v>
      </c>
      <c r="J13166" s="7" t="n">
        <v>2</v>
      </c>
      <c r="K13166" s="7" t="n">
        <v>0</v>
      </c>
    </row>
    <row r="13167" spans="1:5">
      <c r="A13167" t="s">
        <v>4</v>
      </c>
      <c r="B13167" s="4" t="s">
        <v>5</v>
      </c>
      <c r="C13167" s="4" t="s">
        <v>11</v>
      </c>
    </row>
    <row r="13168" spans="1:5">
      <c r="A13168" t="n">
        <v>129342</v>
      </c>
      <c r="B13168" s="24" t="n">
        <v>16</v>
      </c>
      <c r="C13168" s="7" t="n">
        <v>1500</v>
      </c>
    </row>
    <row r="13169" spans="1:15">
      <c r="A13169" t="s">
        <v>4</v>
      </c>
      <c r="B13169" s="4" t="s">
        <v>5</v>
      </c>
      <c r="C13169" s="4" t="s">
        <v>11</v>
      </c>
      <c r="D13169" s="4" t="s">
        <v>14</v>
      </c>
    </row>
    <row r="13170" spans="1:15">
      <c r="A13170" t="n">
        <v>129345</v>
      </c>
      <c r="B13170" s="34" t="n">
        <v>43</v>
      </c>
      <c r="C13170" s="7" t="n">
        <v>65534</v>
      </c>
      <c r="D13170" s="7" t="n">
        <v>1</v>
      </c>
    </row>
    <row r="13171" spans="1:15">
      <c r="A13171" t="s">
        <v>4</v>
      </c>
      <c r="B13171" s="4" t="s">
        <v>5</v>
      </c>
    </row>
    <row r="13172" spans="1:15">
      <c r="A13172" t="n">
        <v>129352</v>
      </c>
      <c r="B13172" s="5" t="n">
        <v>1</v>
      </c>
    </row>
    <row r="13173" spans="1:15" s="3" customFormat="1" customHeight="0">
      <c r="A13173" s="3" t="s">
        <v>2</v>
      </c>
      <c r="B13173" s="3" t="s">
        <v>1003</v>
      </c>
    </row>
    <row r="13174" spans="1:15">
      <c r="A13174" t="s">
        <v>4</v>
      </c>
      <c r="B13174" s="4" t="s">
        <v>5</v>
      </c>
      <c r="C13174" s="4" t="s">
        <v>11</v>
      </c>
      <c r="D13174" s="4" t="s">
        <v>11</v>
      </c>
      <c r="E13174" s="4" t="s">
        <v>13</v>
      </c>
      <c r="F13174" s="4" t="s">
        <v>13</v>
      </c>
      <c r="G13174" s="4" t="s">
        <v>13</v>
      </c>
      <c r="H13174" s="4" t="s">
        <v>13</v>
      </c>
      <c r="I13174" s="4" t="s">
        <v>7</v>
      </c>
      <c r="J13174" s="4" t="s">
        <v>11</v>
      </c>
    </row>
    <row r="13175" spans="1:15">
      <c r="A13175" t="n">
        <v>129356</v>
      </c>
      <c r="B13175" s="50" t="n">
        <v>55</v>
      </c>
      <c r="C13175" s="7" t="n">
        <v>65534</v>
      </c>
      <c r="D13175" s="7" t="n">
        <v>65533</v>
      </c>
      <c r="E13175" s="7" t="n">
        <v>-3.80999994277954</v>
      </c>
      <c r="F13175" s="7" t="n">
        <v>0</v>
      </c>
      <c r="G13175" s="7" t="n">
        <v>-24.8799991607666</v>
      </c>
      <c r="H13175" s="7" t="n">
        <v>2.79999995231628</v>
      </c>
      <c r="I13175" s="7" t="n">
        <v>2</v>
      </c>
      <c r="J13175" s="7" t="n">
        <v>0</v>
      </c>
    </row>
    <row r="13176" spans="1:15">
      <c r="A13176" t="s">
        <v>4</v>
      </c>
      <c r="B13176" s="4" t="s">
        <v>5</v>
      </c>
      <c r="C13176" s="4" t="s">
        <v>7</v>
      </c>
      <c r="D13176" s="4" t="s">
        <v>11</v>
      </c>
      <c r="E13176" s="4" t="s">
        <v>13</v>
      </c>
      <c r="F13176" s="4" t="s">
        <v>11</v>
      </c>
      <c r="G13176" s="4" t="s">
        <v>14</v>
      </c>
      <c r="H13176" s="4" t="s">
        <v>14</v>
      </c>
      <c r="I13176" s="4" t="s">
        <v>11</v>
      </c>
      <c r="J13176" s="4" t="s">
        <v>11</v>
      </c>
      <c r="K13176" s="4" t="s">
        <v>14</v>
      </c>
      <c r="L13176" s="4" t="s">
        <v>14</v>
      </c>
      <c r="M13176" s="4" t="s">
        <v>14</v>
      </c>
      <c r="N13176" s="4" t="s">
        <v>14</v>
      </c>
      <c r="O13176" s="4" t="s">
        <v>8</v>
      </c>
    </row>
    <row r="13177" spans="1:15">
      <c r="A13177" t="n">
        <v>129380</v>
      </c>
      <c r="B13177" s="14" t="n">
        <v>50</v>
      </c>
      <c r="C13177" s="7" t="n">
        <v>0</v>
      </c>
      <c r="D13177" s="7" t="n">
        <v>10085</v>
      </c>
      <c r="E13177" s="7" t="n">
        <v>0.800000011920929</v>
      </c>
      <c r="F13177" s="7" t="n">
        <v>0</v>
      </c>
      <c r="G13177" s="7" t="n">
        <v>0</v>
      </c>
      <c r="H13177" s="7" t="n">
        <v>-1061158912</v>
      </c>
      <c r="I13177" s="7" t="n">
        <v>0</v>
      </c>
      <c r="J13177" s="7" t="n">
        <v>65533</v>
      </c>
      <c r="K13177" s="7" t="n">
        <v>0</v>
      </c>
      <c r="L13177" s="7" t="n">
        <v>0</v>
      </c>
      <c r="M13177" s="7" t="n">
        <v>0</v>
      </c>
      <c r="N13177" s="7" t="n">
        <v>0</v>
      </c>
      <c r="O13177" s="7" t="s">
        <v>17</v>
      </c>
    </row>
    <row r="13178" spans="1:15">
      <c r="A13178" t="s">
        <v>4</v>
      </c>
      <c r="B13178" s="4" t="s">
        <v>5</v>
      </c>
      <c r="C13178" s="4" t="s">
        <v>11</v>
      </c>
      <c r="D13178" s="4" t="s">
        <v>7</v>
      </c>
    </row>
    <row r="13179" spans="1:15">
      <c r="A13179" t="n">
        <v>129419</v>
      </c>
      <c r="B13179" s="51" t="n">
        <v>56</v>
      </c>
      <c r="C13179" s="7" t="n">
        <v>65534</v>
      </c>
      <c r="D13179" s="7" t="n">
        <v>0</v>
      </c>
    </row>
    <row r="13180" spans="1:15">
      <c r="A13180" t="s">
        <v>4</v>
      </c>
      <c r="B13180" s="4" t="s">
        <v>5</v>
      </c>
      <c r="C13180" s="4" t="s">
        <v>7</v>
      </c>
      <c r="D13180" s="4" t="s">
        <v>11</v>
      </c>
      <c r="E13180" s="4" t="s">
        <v>13</v>
      </c>
      <c r="F13180" s="4" t="s">
        <v>11</v>
      </c>
      <c r="G13180" s="4" t="s">
        <v>14</v>
      </c>
      <c r="H13180" s="4" t="s">
        <v>14</v>
      </c>
      <c r="I13180" s="4" t="s">
        <v>11</v>
      </c>
      <c r="J13180" s="4" t="s">
        <v>11</v>
      </c>
      <c r="K13180" s="4" t="s">
        <v>14</v>
      </c>
      <c r="L13180" s="4" t="s">
        <v>14</v>
      </c>
      <c r="M13180" s="4" t="s">
        <v>14</v>
      </c>
      <c r="N13180" s="4" t="s">
        <v>14</v>
      </c>
      <c r="O13180" s="4" t="s">
        <v>8</v>
      </c>
    </row>
    <row r="13181" spans="1:15">
      <c r="A13181" t="n">
        <v>129423</v>
      </c>
      <c r="B13181" s="14" t="n">
        <v>50</v>
      </c>
      <c r="C13181" s="7" t="n">
        <v>0</v>
      </c>
      <c r="D13181" s="7" t="n">
        <v>4360</v>
      </c>
      <c r="E13181" s="7" t="n">
        <v>0.600000023841858</v>
      </c>
      <c r="F13181" s="7" t="n">
        <v>0</v>
      </c>
      <c r="G13181" s="7" t="n">
        <v>0</v>
      </c>
      <c r="H13181" s="7" t="n">
        <v>0</v>
      </c>
      <c r="I13181" s="7" t="n">
        <v>0</v>
      </c>
      <c r="J13181" s="7" t="n">
        <v>65533</v>
      </c>
      <c r="K13181" s="7" t="n">
        <v>0</v>
      </c>
      <c r="L13181" s="7" t="n">
        <v>0</v>
      </c>
      <c r="M13181" s="7" t="n">
        <v>0</v>
      </c>
      <c r="N13181" s="7" t="n">
        <v>0</v>
      </c>
      <c r="O13181" s="7" t="s">
        <v>17</v>
      </c>
    </row>
    <row r="13182" spans="1:15">
      <c r="A13182" t="s">
        <v>4</v>
      </c>
      <c r="B13182" s="4" t="s">
        <v>5</v>
      </c>
      <c r="C13182" s="4" t="s">
        <v>11</v>
      </c>
      <c r="D13182" s="4" t="s">
        <v>11</v>
      </c>
      <c r="E13182" s="4" t="s">
        <v>13</v>
      </c>
      <c r="F13182" s="4" t="s">
        <v>13</v>
      </c>
      <c r="G13182" s="4" t="s">
        <v>13</v>
      </c>
      <c r="H13182" s="4" t="s">
        <v>13</v>
      </c>
      <c r="I13182" s="4" t="s">
        <v>13</v>
      </c>
      <c r="J13182" s="4" t="s">
        <v>7</v>
      </c>
      <c r="K13182" s="4" t="s">
        <v>11</v>
      </c>
    </row>
    <row r="13183" spans="1:15">
      <c r="A13183" t="n">
        <v>129462</v>
      </c>
      <c r="B13183" s="50" t="n">
        <v>55</v>
      </c>
      <c r="C13183" s="7" t="n">
        <v>65534</v>
      </c>
      <c r="D13183" s="7" t="n">
        <v>65026</v>
      </c>
      <c r="E13183" s="7" t="n">
        <v>-6.17000007629395</v>
      </c>
      <c r="F13183" s="7" t="n">
        <v>0.439999997615814</v>
      </c>
      <c r="G13183" s="7" t="n">
        <v>-29.1299991607666</v>
      </c>
      <c r="H13183" s="7" t="n">
        <v>1.5</v>
      </c>
      <c r="I13183" s="7" t="n">
        <v>4.5</v>
      </c>
      <c r="J13183" s="7" t="n">
        <v>2</v>
      </c>
      <c r="K13183" s="7" t="n">
        <v>0</v>
      </c>
    </row>
    <row r="13184" spans="1:15">
      <c r="A13184" t="s">
        <v>4</v>
      </c>
      <c r="B13184" s="4" t="s">
        <v>5</v>
      </c>
      <c r="C13184" s="4" t="s">
        <v>11</v>
      </c>
    </row>
    <row r="13185" spans="1:15">
      <c r="A13185" t="n">
        <v>129490</v>
      </c>
      <c r="B13185" s="24" t="n">
        <v>16</v>
      </c>
      <c r="C13185" s="7" t="n">
        <v>1500</v>
      </c>
    </row>
    <row r="13186" spans="1:15">
      <c r="A13186" t="s">
        <v>4</v>
      </c>
      <c r="B13186" s="4" t="s">
        <v>5</v>
      </c>
      <c r="C13186" s="4" t="s">
        <v>11</v>
      </c>
      <c r="D13186" s="4" t="s">
        <v>14</v>
      </c>
    </row>
    <row r="13187" spans="1:15">
      <c r="A13187" t="n">
        <v>129493</v>
      </c>
      <c r="B13187" s="34" t="n">
        <v>43</v>
      </c>
      <c r="C13187" s="7" t="n">
        <v>65534</v>
      </c>
      <c r="D13187" s="7" t="n">
        <v>1</v>
      </c>
    </row>
    <row r="13188" spans="1:15">
      <c r="A13188" t="s">
        <v>4</v>
      </c>
      <c r="B13188" s="4" t="s">
        <v>5</v>
      </c>
    </row>
    <row r="13189" spans="1:15">
      <c r="A13189" t="n">
        <v>129500</v>
      </c>
      <c r="B13189" s="5" t="n">
        <v>1</v>
      </c>
    </row>
    <row r="13190" spans="1:15" s="3" customFormat="1" customHeight="0">
      <c r="A13190" s="3" t="s">
        <v>2</v>
      </c>
      <c r="B13190" s="3" t="s">
        <v>1004</v>
      </c>
    </row>
    <row r="13191" spans="1:15">
      <c r="A13191" t="s">
        <v>4</v>
      </c>
      <c r="B13191" s="4" t="s">
        <v>5</v>
      </c>
      <c r="C13191" s="4" t="s">
        <v>11</v>
      </c>
      <c r="D13191" s="4" t="s">
        <v>11</v>
      </c>
      <c r="E13191" s="4" t="s">
        <v>14</v>
      </c>
      <c r="F13191" s="4" t="s">
        <v>8</v>
      </c>
      <c r="G13191" s="4" t="s">
        <v>1005</v>
      </c>
      <c r="H13191" s="4" t="s">
        <v>11</v>
      </c>
      <c r="I13191" s="4" t="s">
        <v>11</v>
      </c>
      <c r="J13191" s="4" t="s">
        <v>14</v>
      </c>
      <c r="K13191" s="4" t="s">
        <v>8</v>
      </c>
      <c r="L13191" s="4" t="s">
        <v>1005</v>
      </c>
      <c r="M13191" s="4" t="s">
        <v>11</v>
      </c>
      <c r="N13191" s="4" t="s">
        <v>11</v>
      </c>
      <c r="O13191" s="4" t="s">
        <v>14</v>
      </c>
      <c r="P13191" s="4" t="s">
        <v>8</v>
      </c>
      <c r="Q13191" s="4" t="s">
        <v>1005</v>
      </c>
      <c r="R13191" s="4" t="s">
        <v>11</v>
      </c>
      <c r="S13191" s="4" t="s">
        <v>11</v>
      </c>
      <c r="T13191" s="4" t="s">
        <v>14</v>
      </c>
      <c r="U13191" s="4" t="s">
        <v>8</v>
      </c>
      <c r="V13191" s="4" t="s">
        <v>1005</v>
      </c>
      <c r="W13191" s="4" t="s">
        <v>11</v>
      </c>
      <c r="X13191" s="4" t="s">
        <v>11</v>
      </c>
      <c r="Y13191" s="4" t="s">
        <v>14</v>
      </c>
      <c r="Z13191" s="4" t="s">
        <v>8</v>
      </c>
      <c r="AA13191" s="4" t="s">
        <v>1005</v>
      </c>
      <c r="AB13191" s="4" t="s">
        <v>11</v>
      </c>
      <c r="AC13191" s="4" t="s">
        <v>11</v>
      </c>
      <c r="AD13191" s="4" t="s">
        <v>14</v>
      </c>
      <c r="AE13191" s="4" t="s">
        <v>8</v>
      </c>
      <c r="AF13191" s="4" t="s">
        <v>1005</v>
      </c>
      <c r="AG13191" s="4" t="s">
        <v>11</v>
      </c>
      <c r="AH13191" s="4" t="s">
        <v>11</v>
      </c>
      <c r="AI13191" s="4" t="s">
        <v>14</v>
      </c>
      <c r="AJ13191" s="4" t="s">
        <v>8</v>
      </c>
      <c r="AK13191" s="4" t="s">
        <v>1005</v>
      </c>
      <c r="AL13191" s="4" t="s">
        <v>11</v>
      </c>
      <c r="AM13191" s="4" t="s">
        <v>11</v>
      </c>
      <c r="AN13191" s="4" t="s">
        <v>14</v>
      </c>
      <c r="AO13191" s="4" t="s">
        <v>8</v>
      </c>
      <c r="AP13191" s="4" t="s">
        <v>1005</v>
      </c>
      <c r="AQ13191" s="4" t="s">
        <v>11</v>
      </c>
      <c r="AR13191" s="4" t="s">
        <v>11</v>
      </c>
      <c r="AS13191" s="4" t="s">
        <v>14</v>
      </c>
      <c r="AT13191" s="4" t="s">
        <v>8</v>
      </c>
      <c r="AU13191" s="4" t="s">
        <v>1005</v>
      </c>
      <c r="AV13191" s="4" t="s">
        <v>11</v>
      </c>
      <c r="AW13191" s="4" t="s">
        <v>11</v>
      </c>
      <c r="AX13191" s="4" t="s">
        <v>14</v>
      </c>
      <c r="AY13191" s="4" t="s">
        <v>8</v>
      </c>
      <c r="AZ13191" s="4" t="s">
        <v>1005</v>
      </c>
      <c r="BA13191" s="4" t="s">
        <v>11</v>
      </c>
      <c r="BB13191" s="4" t="s">
        <v>11</v>
      </c>
      <c r="BC13191" s="4" t="s">
        <v>14</v>
      </c>
      <c r="BD13191" s="4" t="s">
        <v>8</v>
      </c>
      <c r="BE13191" s="4" t="s">
        <v>1005</v>
      </c>
      <c r="BF13191" s="4" t="s">
        <v>11</v>
      </c>
      <c r="BG13191" s="4" t="s">
        <v>11</v>
      </c>
      <c r="BH13191" s="4" t="s">
        <v>14</v>
      </c>
      <c r="BI13191" s="4" t="s">
        <v>8</v>
      </c>
      <c r="BJ13191" s="4" t="s">
        <v>1005</v>
      </c>
      <c r="BK13191" s="4" t="s">
        <v>11</v>
      </c>
      <c r="BL13191" s="4" t="s">
        <v>11</v>
      </c>
      <c r="BM13191" s="4" t="s">
        <v>14</v>
      </c>
      <c r="BN13191" s="4" t="s">
        <v>8</v>
      </c>
      <c r="BO13191" s="4" t="s">
        <v>1005</v>
      </c>
      <c r="BP13191" s="4" t="s">
        <v>11</v>
      </c>
      <c r="BQ13191" s="4" t="s">
        <v>11</v>
      </c>
      <c r="BR13191" s="4" t="s">
        <v>14</v>
      </c>
      <c r="BS13191" s="4" t="s">
        <v>8</v>
      </c>
      <c r="BT13191" s="4" t="s">
        <v>1005</v>
      </c>
      <c r="BU13191" s="4" t="s">
        <v>11</v>
      </c>
      <c r="BV13191" s="4" t="s">
        <v>11</v>
      </c>
      <c r="BW13191" s="4" t="s">
        <v>14</v>
      </c>
      <c r="BX13191" s="4" t="s">
        <v>8</v>
      </c>
      <c r="BY13191" s="4" t="s">
        <v>1005</v>
      </c>
      <c r="BZ13191" s="4" t="s">
        <v>11</v>
      </c>
      <c r="CA13191" s="4" t="s">
        <v>11</v>
      </c>
      <c r="CB13191" s="4" t="s">
        <v>14</v>
      </c>
      <c r="CC13191" s="4" t="s">
        <v>8</v>
      </c>
      <c r="CD13191" s="4" t="s">
        <v>1005</v>
      </c>
      <c r="CE13191" s="4" t="s">
        <v>11</v>
      </c>
      <c r="CF13191" s="4" t="s">
        <v>11</v>
      </c>
      <c r="CG13191" s="4" t="s">
        <v>14</v>
      </c>
      <c r="CH13191" s="4" t="s">
        <v>8</v>
      </c>
      <c r="CI13191" s="4" t="s">
        <v>1005</v>
      </c>
      <c r="CJ13191" s="4" t="s">
        <v>11</v>
      </c>
      <c r="CK13191" s="4" t="s">
        <v>11</v>
      </c>
      <c r="CL13191" s="4" t="s">
        <v>14</v>
      </c>
      <c r="CM13191" s="4" t="s">
        <v>8</v>
      </c>
      <c r="CN13191" s="4" t="s">
        <v>1005</v>
      </c>
      <c r="CO13191" s="4" t="s">
        <v>11</v>
      </c>
      <c r="CP13191" s="4" t="s">
        <v>11</v>
      </c>
      <c r="CQ13191" s="4" t="s">
        <v>14</v>
      </c>
      <c r="CR13191" s="4" t="s">
        <v>8</v>
      </c>
      <c r="CS13191" s="4" t="s">
        <v>1005</v>
      </c>
      <c r="CT13191" s="4" t="s">
        <v>11</v>
      </c>
      <c r="CU13191" s="4" t="s">
        <v>11</v>
      </c>
      <c r="CV13191" s="4" t="s">
        <v>14</v>
      </c>
      <c r="CW13191" s="4" t="s">
        <v>8</v>
      </c>
      <c r="CX13191" s="4" t="s">
        <v>1005</v>
      </c>
      <c r="CY13191" s="4" t="s">
        <v>11</v>
      </c>
      <c r="CZ13191" s="4" t="s">
        <v>11</v>
      </c>
      <c r="DA13191" s="4" t="s">
        <v>14</v>
      </c>
      <c r="DB13191" s="4" t="s">
        <v>8</v>
      </c>
      <c r="DC13191" s="4" t="s">
        <v>1005</v>
      </c>
      <c r="DD13191" s="4" t="s">
        <v>11</v>
      </c>
      <c r="DE13191" s="4" t="s">
        <v>11</v>
      </c>
      <c r="DF13191" s="4" t="s">
        <v>14</v>
      </c>
      <c r="DG13191" s="4" t="s">
        <v>8</v>
      </c>
      <c r="DH13191" s="4" t="s">
        <v>1005</v>
      </c>
      <c r="DI13191" s="4" t="s">
        <v>11</v>
      </c>
      <c r="DJ13191" s="4" t="s">
        <v>11</v>
      </c>
      <c r="DK13191" s="4" t="s">
        <v>14</v>
      </c>
      <c r="DL13191" s="4" t="s">
        <v>8</v>
      </c>
      <c r="DM13191" s="4" t="s">
        <v>1005</v>
      </c>
      <c r="DN13191" s="4" t="s">
        <v>11</v>
      </c>
      <c r="DO13191" s="4" t="s">
        <v>11</v>
      </c>
      <c r="DP13191" s="4" t="s">
        <v>14</v>
      </c>
      <c r="DQ13191" s="4" t="s">
        <v>8</v>
      </c>
      <c r="DR13191" s="4" t="s">
        <v>1005</v>
      </c>
      <c r="DS13191" s="4" t="s">
        <v>11</v>
      </c>
      <c r="DT13191" s="4" t="s">
        <v>11</v>
      </c>
      <c r="DU13191" s="4" t="s">
        <v>14</v>
      </c>
      <c r="DV13191" s="4" t="s">
        <v>8</v>
      </c>
      <c r="DW13191" s="4" t="s">
        <v>1005</v>
      </c>
      <c r="DX13191" s="4" t="s">
        <v>11</v>
      </c>
      <c r="DY13191" s="4" t="s">
        <v>11</v>
      </c>
      <c r="DZ13191" s="4" t="s">
        <v>14</v>
      </c>
      <c r="EA13191" s="4" t="s">
        <v>8</v>
      </c>
      <c r="EB13191" s="4" t="s">
        <v>1005</v>
      </c>
      <c r="EC13191" s="4" t="s">
        <v>11</v>
      </c>
      <c r="ED13191" s="4" t="s">
        <v>11</v>
      </c>
      <c r="EE13191" s="4" t="s">
        <v>14</v>
      </c>
      <c r="EF13191" s="4" t="s">
        <v>8</v>
      </c>
      <c r="EG13191" s="4" t="s">
        <v>1005</v>
      </c>
      <c r="EH13191" s="4" t="s">
        <v>11</v>
      </c>
      <c r="EI13191" s="4" t="s">
        <v>11</v>
      </c>
      <c r="EJ13191" s="4" t="s">
        <v>14</v>
      </c>
      <c r="EK13191" s="4" t="s">
        <v>8</v>
      </c>
      <c r="EL13191" s="4" t="s">
        <v>1005</v>
      </c>
      <c r="EM13191" s="4" t="s">
        <v>11</v>
      </c>
      <c r="EN13191" s="4" t="s">
        <v>11</v>
      </c>
      <c r="EO13191" s="4" t="s">
        <v>14</v>
      </c>
      <c r="EP13191" s="4" t="s">
        <v>8</v>
      </c>
      <c r="EQ13191" s="4" t="s">
        <v>1005</v>
      </c>
      <c r="ER13191" s="4" t="s">
        <v>11</v>
      </c>
      <c r="ES13191" s="4" t="s">
        <v>11</v>
      </c>
      <c r="ET13191" s="4" t="s">
        <v>14</v>
      </c>
      <c r="EU13191" s="4" t="s">
        <v>8</v>
      </c>
      <c r="EV13191" s="4" t="s">
        <v>1005</v>
      </c>
      <c r="EW13191" s="4" t="s">
        <v>11</v>
      </c>
      <c r="EX13191" s="4" t="s">
        <v>11</v>
      </c>
      <c r="EY13191" s="4" t="s">
        <v>14</v>
      </c>
      <c r="EZ13191" s="4" t="s">
        <v>8</v>
      </c>
      <c r="FA13191" s="4" t="s">
        <v>1005</v>
      </c>
      <c r="FB13191" s="4" t="s">
        <v>11</v>
      </c>
      <c r="FC13191" s="4" t="s">
        <v>11</v>
      </c>
      <c r="FD13191" s="4" t="s">
        <v>14</v>
      </c>
      <c r="FE13191" s="4" t="s">
        <v>8</v>
      </c>
      <c r="FF13191" s="4" t="s">
        <v>1005</v>
      </c>
      <c r="FG13191" s="4" t="s">
        <v>11</v>
      </c>
      <c r="FH13191" s="4" t="s">
        <v>11</v>
      </c>
      <c r="FI13191" s="4" t="s">
        <v>14</v>
      </c>
      <c r="FJ13191" s="4" t="s">
        <v>8</v>
      </c>
      <c r="FK13191" s="4" t="s">
        <v>1005</v>
      </c>
      <c r="FL13191" s="4" t="s">
        <v>11</v>
      </c>
      <c r="FM13191" s="4" t="s">
        <v>11</v>
      </c>
      <c r="FN13191" s="4" t="s">
        <v>14</v>
      </c>
      <c r="FO13191" s="4" t="s">
        <v>8</v>
      </c>
      <c r="FP13191" s="4" t="s">
        <v>1005</v>
      </c>
      <c r="FQ13191" s="4" t="s">
        <v>11</v>
      </c>
      <c r="FR13191" s="4" t="s">
        <v>11</v>
      </c>
      <c r="FS13191" s="4" t="s">
        <v>14</v>
      </c>
      <c r="FT13191" s="4" t="s">
        <v>8</v>
      </c>
      <c r="FU13191" s="4" t="s">
        <v>1005</v>
      </c>
      <c r="FV13191" s="4" t="s">
        <v>11</v>
      </c>
      <c r="FW13191" s="4" t="s">
        <v>11</v>
      </c>
      <c r="FX13191" s="4" t="s">
        <v>14</v>
      </c>
      <c r="FY13191" s="4" t="s">
        <v>8</v>
      </c>
      <c r="FZ13191" s="4" t="s">
        <v>1005</v>
      </c>
      <c r="GA13191" s="4" t="s">
        <v>11</v>
      </c>
      <c r="GB13191" s="4" t="s">
        <v>11</v>
      </c>
      <c r="GC13191" s="4" t="s">
        <v>14</v>
      </c>
      <c r="GD13191" s="4" t="s">
        <v>8</v>
      </c>
      <c r="GE13191" s="4" t="s">
        <v>1005</v>
      </c>
      <c r="GF13191" s="4" t="s">
        <v>11</v>
      </c>
      <c r="GG13191" s="4" t="s">
        <v>11</v>
      </c>
      <c r="GH13191" s="4" t="s">
        <v>14</v>
      </c>
      <c r="GI13191" s="4" t="s">
        <v>8</v>
      </c>
      <c r="GJ13191" s="4" t="s">
        <v>1005</v>
      </c>
      <c r="GK13191" s="4" t="s">
        <v>11</v>
      </c>
      <c r="GL13191" s="4" t="s">
        <v>11</v>
      </c>
      <c r="GM13191" s="4" t="s">
        <v>14</v>
      </c>
      <c r="GN13191" s="4" t="s">
        <v>8</v>
      </c>
      <c r="GO13191" s="4" t="s">
        <v>1005</v>
      </c>
      <c r="GP13191" s="4" t="s">
        <v>11</v>
      </c>
      <c r="GQ13191" s="4" t="s">
        <v>11</v>
      </c>
      <c r="GR13191" s="4" t="s">
        <v>14</v>
      </c>
      <c r="GS13191" s="4" t="s">
        <v>8</v>
      </c>
      <c r="GT13191" s="4" t="s">
        <v>1005</v>
      </c>
      <c r="GU13191" s="4" t="s">
        <v>11</v>
      </c>
      <c r="GV13191" s="4" t="s">
        <v>11</v>
      </c>
      <c r="GW13191" s="4" t="s">
        <v>14</v>
      </c>
      <c r="GX13191" s="4" t="s">
        <v>8</v>
      </c>
      <c r="GY13191" s="4" t="s">
        <v>1005</v>
      </c>
      <c r="GZ13191" s="4" t="s">
        <v>11</v>
      </c>
      <c r="HA13191" s="4" t="s">
        <v>11</v>
      </c>
      <c r="HB13191" s="4" t="s">
        <v>14</v>
      </c>
      <c r="HC13191" s="4" t="s">
        <v>8</v>
      </c>
      <c r="HD13191" s="4" t="s">
        <v>1005</v>
      </c>
      <c r="HE13191" s="4" t="s">
        <v>11</v>
      </c>
      <c r="HF13191" s="4" t="s">
        <v>11</v>
      </c>
      <c r="HG13191" s="4" t="s">
        <v>14</v>
      </c>
      <c r="HH13191" s="4" t="s">
        <v>8</v>
      </c>
      <c r="HI13191" s="4" t="s">
        <v>1005</v>
      </c>
      <c r="HJ13191" s="4" t="s">
        <v>11</v>
      </c>
      <c r="HK13191" s="4" t="s">
        <v>11</v>
      </c>
      <c r="HL13191" s="4" t="s">
        <v>14</v>
      </c>
      <c r="HM13191" s="4" t="s">
        <v>8</v>
      </c>
      <c r="HN13191" s="4" t="s">
        <v>1005</v>
      </c>
      <c r="HO13191" s="4" t="s">
        <v>11</v>
      </c>
      <c r="HP13191" s="4" t="s">
        <v>11</v>
      </c>
      <c r="HQ13191" s="4" t="s">
        <v>14</v>
      </c>
      <c r="HR13191" s="4" t="s">
        <v>8</v>
      </c>
      <c r="HS13191" s="4" t="s">
        <v>1005</v>
      </c>
      <c r="HT13191" s="4" t="s">
        <v>11</v>
      </c>
      <c r="HU13191" s="4" t="s">
        <v>11</v>
      </c>
      <c r="HV13191" s="4" t="s">
        <v>14</v>
      </c>
      <c r="HW13191" s="4" t="s">
        <v>8</v>
      </c>
      <c r="HX13191" s="4" t="s">
        <v>1005</v>
      </c>
      <c r="HY13191" s="4" t="s">
        <v>11</v>
      </c>
      <c r="HZ13191" s="4" t="s">
        <v>11</v>
      </c>
      <c r="IA13191" s="4" t="s">
        <v>14</v>
      </c>
      <c r="IB13191" s="4" t="s">
        <v>8</v>
      </c>
      <c r="IC13191" s="4" t="s">
        <v>1005</v>
      </c>
      <c r="ID13191" s="4" t="s">
        <v>11</v>
      </c>
      <c r="IE13191" s="4" t="s">
        <v>11</v>
      </c>
      <c r="IF13191" s="4" t="s">
        <v>14</v>
      </c>
      <c r="IG13191" s="4" t="s">
        <v>8</v>
      </c>
      <c r="IH13191" s="4" t="s">
        <v>1005</v>
      </c>
      <c r="II13191" s="4" t="s">
        <v>11</v>
      </c>
      <c r="IJ13191" s="4" t="s">
        <v>11</v>
      </c>
      <c r="IK13191" s="4" t="s">
        <v>14</v>
      </c>
      <c r="IL13191" s="4" t="s">
        <v>8</v>
      </c>
      <c r="IM13191" s="4" t="s">
        <v>1005</v>
      </c>
      <c r="IN13191" s="4" t="s">
        <v>11</v>
      </c>
      <c r="IO13191" s="4" t="s">
        <v>11</v>
      </c>
      <c r="IP13191" s="4" t="s">
        <v>14</v>
      </c>
      <c r="IQ13191" s="4" t="s">
        <v>8</v>
      </c>
      <c r="IR13191" s="4" t="s">
        <v>1005</v>
      </c>
      <c r="IS13191" s="4" t="s">
        <v>11</v>
      </c>
      <c r="IT13191" s="4" t="s">
        <v>11</v>
      </c>
      <c r="IU13191" s="4" t="s">
        <v>14</v>
      </c>
      <c r="IV13191" s="4" t="s">
        <v>8</v>
      </c>
      <c r="IW13191" s="4" t="s">
        <v>1005</v>
      </c>
      <c r="IX13191" s="4" t="s">
        <v>11</v>
      </c>
      <c r="IY13191" s="4" t="s">
        <v>11</v>
      </c>
      <c r="IZ13191" s="4" t="s">
        <v>14</v>
      </c>
      <c r="JA13191" s="4" t="s">
        <v>8</v>
      </c>
      <c r="JB13191" s="4" t="s">
        <v>1005</v>
      </c>
      <c r="JC13191" s="4" t="s">
        <v>11</v>
      </c>
      <c r="JD13191" s="4" t="s">
        <v>11</v>
      </c>
      <c r="JE13191" s="4" t="s">
        <v>14</v>
      </c>
      <c r="JF13191" s="4" t="s">
        <v>8</v>
      </c>
      <c r="JG13191" s="4" t="s">
        <v>1005</v>
      </c>
      <c r="JH13191" s="4" t="s">
        <v>11</v>
      </c>
      <c r="JI13191" s="4" t="s">
        <v>11</v>
      </c>
      <c r="JJ13191" s="4" t="s">
        <v>14</v>
      </c>
      <c r="JK13191" s="4" t="s">
        <v>8</v>
      </c>
      <c r="JL13191" s="4" t="s">
        <v>1005</v>
      </c>
      <c r="JM13191" s="4" t="s">
        <v>11</v>
      </c>
      <c r="JN13191" s="4" t="s">
        <v>11</v>
      </c>
      <c r="JO13191" s="4" t="s">
        <v>14</v>
      </c>
      <c r="JP13191" s="4" t="s">
        <v>8</v>
      </c>
      <c r="JQ13191" s="4" t="s">
        <v>1005</v>
      </c>
      <c r="JR13191" s="4" t="s">
        <v>11</v>
      </c>
      <c r="JS13191" s="4" t="s">
        <v>11</v>
      </c>
      <c r="JT13191" s="4" t="s">
        <v>14</v>
      </c>
      <c r="JU13191" s="4" t="s">
        <v>8</v>
      </c>
      <c r="JV13191" s="4" t="s">
        <v>1005</v>
      </c>
      <c r="JW13191" s="4" t="s">
        <v>11</v>
      </c>
      <c r="JX13191" s="4" t="s">
        <v>11</v>
      </c>
      <c r="JY13191" s="4" t="s">
        <v>14</v>
      </c>
      <c r="JZ13191" s="4" t="s">
        <v>8</v>
      </c>
      <c r="KA13191" s="4" t="s">
        <v>1005</v>
      </c>
      <c r="KB13191" s="4" t="s">
        <v>11</v>
      </c>
      <c r="KC13191" s="4" t="s">
        <v>11</v>
      </c>
      <c r="KD13191" s="4" t="s">
        <v>14</v>
      </c>
      <c r="KE13191" s="4" t="s">
        <v>8</v>
      </c>
      <c r="KF13191" s="4" t="s">
        <v>1005</v>
      </c>
      <c r="KG13191" s="4" t="s">
        <v>11</v>
      </c>
      <c r="KH13191" s="4" t="s">
        <v>11</v>
      </c>
      <c r="KI13191" s="4" t="s">
        <v>14</v>
      </c>
      <c r="KJ13191" s="4" t="s">
        <v>8</v>
      </c>
      <c r="KK13191" s="4" t="s">
        <v>1005</v>
      </c>
      <c r="KL13191" s="4" t="s">
        <v>11</v>
      </c>
      <c r="KM13191" s="4" t="s">
        <v>11</v>
      </c>
      <c r="KN13191" s="4" t="s">
        <v>14</v>
      </c>
      <c r="KO13191" s="4" t="s">
        <v>8</v>
      </c>
      <c r="KP13191" s="4" t="s">
        <v>1005</v>
      </c>
      <c r="KQ13191" s="4" t="s">
        <v>11</v>
      </c>
      <c r="KR13191" s="4" t="s">
        <v>11</v>
      </c>
      <c r="KS13191" s="4" t="s">
        <v>14</v>
      </c>
      <c r="KT13191" s="4" t="s">
        <v>8</v>
      </c>
      <c r="KU13191" s="4" t="s">
        <v>1005</v>
      </c>
      <c r="KV13191" s="4" t="s">
        <v>11</v>
      </c>
      <c r="KW13191" s="4" t="s">
        <v>11</v>
      </c>
      <c r="KX13191" s="4" t="s">
        <v>14</v>
      </c>
      <c r="KY13191" s="4" t="s">
        <v>8</v>
      </c>
      <c r="KZ13191" s="4" t="s">
        <v>1005</v>
      </c>
      <c r="LA13191" s="4" t="s">
        <v>11</v>
      </c>
      <c r="LB13191" s="4" t="s">
        <v>11</v>
      </c>
      <c r="LC13191" s="4" t="s">
        <v>14</v>
      </c>
      <c r="LD13191" s="4" t="s">
        <v>8</v>
      </c>
      <c r="LE13191" s="4" t="s">
        <v>1005</v>
      </c>
      <c r="LF13191" s="4" t="s">
        <v>11</v>
      </c>
      <c r="LG13191" s="4" t="s">
        <v>11</v>
      </c>
      <c r="LH13191" s="4" t="s">
        <v>14</v>
      </c>
      <c r="LI13191" s="4" t="s">
        <v>8</v>
      </c>
      <c r="LJ13191" s="4" t="s">
        <v>1005</v>
      </c>
      <c r="LK13191" s="4" t="s">
        <v>11</v>
      </c>
      <c r="LL13191" s="4" t="s">
        <v>11</v>
      </c>
      <c r="LM13191" s="4" t="s">
        <v>14</v>
      </c>
      <c r="LN13191" s="4" t="s">
        <v>8</v>
      </c>
      <c r="LO13191" s="4" t="s">
        <v>1005</v>
      </c>
      <c r="LP13191" s="4" t="s">
        <v>11</v>
      </c>
      <c r="LQ13191" s="4" t="s">
        <v>11</v>
      </c>
      <c r="LR13191" s="4" t="s">
        <v>14</v>
      </c>
      <c r="LS13191" s="4" t="s">
        <v>8</v>
      </c>
      <c r="LT13191" s="4" t="s">
        <v>1005</v>
      </c>
      <c r="LU13191" s="4" t="s">
        <v>11</v>
      </c>
      <c r="LV13191" s="4" t="s">
        <v>11</v>
      </c>
      <c r="LW13191" s="4" t="s">
        <v>14</v>
      </c>
      <c r="LX13191" s="4" t="s">
        <v>8</v>
      </c>
      <c r="LY13191" s="4" t="s">
        <v>1005</v>
      </c>
      <c r="LZ13191" s="4" t="s">
        <v>11</v>
      </c>
      <c r="MA13191" s="4" t="s">
        <v>11</v>
      </c>
      <c r="MB13191" s="4" t="s">
        <v>14</v>
      </c>
      <c r="MC13191" s="4" t="s">
        <v>8</v>
      </c>
      <c r="MD13191" s="4" t="s">
        <v>1005</v>
      </c>
      <c r="ME13191" s="4" t="s">
        <v>11</v>
      </c>
      <c r="MF13191" s="4" t="s">
        <v>11</v>
      </c>
      <c r="MG13191" s="4" t="s">
        <v>14</v>
      </c>
      <c r="MH13191" s="4" t="s">
        <v>8</v>
      </c>
      <c r="MI13191" s="4" t="s">
        <v>1005</v>
      </c>
      <c r="MJ13191" s="4" t="s">
        <v>11</v>
      </c>
      <c r="MK13191" s="4" t="s">
        <v>11</v>
      </c>
      <c r="ML13191" s="4" t="s">
        <v>14</v>
      </c>
      <c r="MM13191" s="4" t="s">
        <v>8</v>
      </c>
      <c r="MN13191" s="4" t="s">
        <v>1005</v>
      </c>
      <c r="MO13191" s="4" t="s">
        <v>11</v>
      </c>
      <c r="MP13191" s="4" t="s">
        <v>11</v>
      </c>
      <c r="MQ13191" s="4" t="s">
        <v>14</v>
      </c>
      <c r="MR13191" s="4" t="s">
        <v>8</v>
      </c>
      <c r="MS13191" s="4" t="s">
        <v>1005</v>
      </c>
      <c r="MT13191" s="4" t="s">
        <v>11</v>
      </c>
      <c r="MU13191" s="4" t="s">
        <v>11</v>
      </c>
      <c r="MV13191" s="4" t="s">
        <v>14</v>
      </c>
      <c r="MW13191" s="4" t="s">
        <v>8</v>
      </c>
      <c r="MX13191" s="4" t="s">
        <v>1005</v>
      </c>
      <c r="MY13191" s="4" t="s">
        <v>11</v>
      </c>
      <c r="MZ13191" s="4" t="s">
        <v>11</v>
      </c>
      <c r="NA13191" s="4" t="s">
        <v>14</v>
      </c>
      <c r="NB13191" s="4" t="s">
        <v>8</v>
      </c>
      <c r="NC13191" s="4" t="s">
        <v>1005</v>
      </c>
      <c r="ND13191" s="4" t="s">
        <v>11</v>
      </c>
      <c r="NE13191" s="4" t="s">
        <v>11</v>
      </c>
      <c r="NF13191" s="4" t="s">
        <v>14</v>
      </c>
      <c r="NG13191" s="4" t="s">
        <v>8</v>
      </c>
      <c r="NH13191" s="4" t="s">
        <v>1005</v>
      </c>
      <c r="NI13191" s="4" t="s">
        <v>11</v>
      </c>
      <c r="NJ13191" s="4" t="s">
        <v>11</v>
      </c>
      <c r="NK13191" s="4" t="s">
        <v>14</v>
      </c>
      <c r="NL13191" s="4" t="s">
        <v>8</v>
      </c>
      <c r="NM13191" s="4" t="s">
        <v>1005</v>
      </c>
      <c r="NN13191" s="4" t="s">
        <v>11</v>
      </c>
      <c r="NO13191" s="4" t="s">
        <v>11</v>
      </c>
      <c r="NP13191" s="4" t="s">
        <v>14</v>
      </c>
      <c r="NQ13191" s="4" t="s">
        <v>8</v>
      </c>
      <c r="NR13191" s="4" t="s">
        <v>1005</v>
      </c>
      <c r="NS13191" s="4" t="s">
        <v>11</v>
      </c>
      <c r="NT13191" s="4" t="s">
        <v>11</v>
      </c>
      <c r="NU13191" s="4" t="s">
        <v>14</v>
      </c>
      <c r="NV13191" s="4" t="s">
        <v>8</v>
      </c>
      <c r="NW13191" s="4" t="s">
        <v>1005</v>
      </c>
      <c r="NX13191" s="4" t="s">
        <v>11</v>
      </c>
      <c r="NY13191" s="4" t="s">
        <v>11</v>
      </c>
      <c r="NZ13191" s="4" t="s">
        <v>14</v>
      </c>
      <c r="OA13191" s="4" t="s">
        <v>8</v>
      </c>
      <c r="OB13191" s="4" t="s">
        <v>1005</v>
      </c>
      <c r="OC13191" s="4" t="s">
        <v>11</v>
      </c>
      <c r="OD13191" s="4" t="s">
        <v>11</v>
      </c>
      <c r="OE13191" s="4" t="s">
        <v>14</v>
      </c>
      <c r="OF13191" s="4" t="s">
        <v>8</v>
      </c>
      <c r="OG13191" s="4" t="s">
        <v>1005</v>
      </c>
      <c r="OH13191" s="4" t="s">
        <v>11</v>
      </c>
      <c r="OI13191" s="4" t="s">
        <v>11</v>
      </c>
      <c r="OJ13191" s="4" t="s">
        <v>14</v>
      </c>
      <c r="OK13191" s="4" t="s">
        <v>8</v>
      </c>
      <c r="OL13191" s="4" t="s">
        <v>1005</v>
      </c>
      <c r="OM13191" s="4" t="s">
        <v>11</v>
      </c>
      <c r="ON13191" s="4" t="s">
        <v>11</v>
      </c>
      <c r="OO13191" s="4" t="s">
        <v>14</v>
      </c>
      <c r="OP13191" s="4" t="s">
        <v>8</v>
      </c>
      <c r="OQ13191" s="4" t="s">
        <v>1005</v>
      </c>
      <c r="OR13191" s="4" t="s">
        <v>11</v>
      </c>
      <c r="OS13191" s="4" t="s">
        <v>11</v>
      </c>
      <c r="OT13191" s="4" t="s">
        <v>14</v>
      </c>
      <c r="OU13191" s="4" t="s">
        <v>8</v>
      </c>
      <c r="OV13191" s="4" t="s">
        <v>1005</v>
      </c>
      <c r="OW13191" s="4" t="s">
        <v>11</v>
      </c>
      <c r="OX13191" s="4" t="s">
        <v>11</v>
      </c>
      <c r="OY13191" s="4" t="s">
        <v>14</v>
      </c>
      <c r="OZ13191" s="4" t="s">
        <v>8</v>
      </c>
      <c r="PA13191" s="4" t="s">
        <v>1005</v>
      </c>
      <c r="PB13191" s="4" t="s">
        <v>11</v>
      </c>
      <c r="PC13191" s="4" t="s">
        <v>11</v>
      </c>
      <c r="PD13191" s="4" t="s">
        <v>14</v>
      </c>
      <c r="PE13191" s="4" t="s">
        <v>8</v>
      </c>
      <c r="PF13191" s="4" t="s">
        <v>1005</v>
      </c>
      <c r="PG13191" s="4" t="s">
        <v>11</v>
      </c>
      <c r="PH13191" s="4" t="s">
        <v>11</v>
      </c>
      <c r="PI13191" s="4" t="s">
        <v>14</v>
      </c>
      <c r="PJ13191" s="4" t="s">
        <v>8</v>
      </c>
      <c r="PK13191" s="4" t="s">
        <v>1005</v>
      </c>
      <c r="PL13191" s="4" t="s">
        <v>11</v>
      </c>
      <c r="PM13191" s="4" t="s">
        <v>11</v>
      </c>
      <c r="PN13191" s="4" t="s">
        <v>14</v>
      </c>
      <c r="PO13191" s="4" t="s">
        <v>8</v>
      </c>
      <c r="PP13191" s="4" t="s">
        <v>1005</v>
      </c>
      <c r="PQ13191" s="4" t="s">
        <v>11</v>
      </c>
      <c r="PR13191" s="4" t="s">
        <v>11</v>
      </c>
      <c r="PS13191" s="4" t="s">
        <v>14</v>
      </c>
      <c r="PT13191" s="4" t="s">
        <v>8</v>
      </c>
      <c r="PU13191" s="4" t="s">
        <v>1005</v>
      </c>
      <c r="PV13191" s="4" t="s">
        <v>11</v>
      </c>
      <c r="PW13191" s="4" t="s">
        <v>11</v>
      </c>
      <c r="PX13191" s="4" t="s">
        <v>14</v>
      </c>
      <c r="PY13191" s="4" t="s">
        <v>8</v>
      </c>
      <c r="PZ13191" s="4" t="s">
        <v>1005</v>
      </c>
      <c r="QA13191" s="4" t="s">
        <v>11</v>
      </c>
      <c r="QB13191" s="4" t="s">
        <v>11</v>
      </c>
      <c r="QC13191" s="4" t="s">
        <v>14</v>
      </c>
      <c r="QD13191" s="4" t="s">
        <v>8</v>
      </c>
      <c r="QE13191" s="4" t="s">
        <v>1005</v>
      </c>
      <c r="QF13191" s="4" t="s">
        <v>11</v>
      </c>
      <c r="QG13191" s="4" t="s">
        <v>11</v>
      </c>
      <c r="QH13191" s="4" t="s">
        <v>14</v>
      </c>
      <c r="QI13191" s="4" t="s">
        <v>8</v>
      </c>
      <c r="QJ13191" s="4" t="s">
        <v>1005</v>
      </c>
      <c r="QK13191" s="4" t="s">
        <v>11</v>
      </c>
      <c r="QL13191" s="4" t="s">
        <v>11</v>
      </c>
      <c r="QM13191" s="4" t="s">
        <v>14</v>
      </c>
      <c r="QN13191" s="4" t="s">
        <v>8</v>
      </c>
      <c r="QO13191" s="4" t="s">
        <v>1005</v>
      </c>
      <c r="QP13191" s="4" t="s">
        <v>11</v>
      </c>
      <c r="QQ13191" s="4" t="s">
        <v>11</v>
      </c>
      <c r="QR13191" s="4" t="s">
        <v>14</v>
      </c>
      <c r="QS13191" s="4" t="s">
        <v>8</v>
      </c>
      <c r="QT13191" s="4" t="s">
        <v>1005</v>
      </c>
      <c r="QU13191" s="4" t="s">
        <v>11</v>
      </c>
      <c r="QV13191" s="4" t="s">
        <v>11</v>
      </c>
      <c r="QW13191" s="4" t="s">
        <v>14</v>
      </c>
      <c r="QX13191" s="4" t="s">
        <v>8</v>
      </c>
      <c r="QY13191" s="4" t="s">
        <v>1005</v>
      </c>
      <c r="QZ13191" s="4" t="s">
        <v>11</v>
      </c>
      <c r="RA13191" s="4" t="s">
        <v>11</v>
      </c>
      <c r="RB13191" s="4" t="s">
        <v>14</v>
      </c>
      <c r="RC13191" s="4" t="s">
        <v>8</v>
      </c>
      <c r="RD13191" s="4" t="s">
        <v>1005</v>
      </c>
      <c r="RE13191" s="4" t="s">
        <v>11</v>
      </c>
      <c r="RF13191" s="4" t="s">
        <v>11</v>
      </c>
      <c r="RG13191" s="4" t="s">
        <v>14</v>
      </c>
      <c r="RH13191" s="4" t="s">
        <v>8</v>
      </c>
      <c r="RI13191" s="4" t="s">
        <v>1005</v>
      </c>
      <c r="RJ13191" s="4" t="s">
        <v>11</v>
      </c>
      <c r="RK13191" s="4" t="s">
        <v>11</v>
      </c>
      <c r="RL13191" s="4" t="s">
        <v>14</v>
      </c>
      <c r="RM13191" s="4" t="s">
        <v>8</v>
      </c>
      <c r="RN13191" s="4" t="s">
        <v>1005</v>
      </c>
      <c r="RO13191" s="4" t="s">
        <v>11</v>
      </c>
      <c r="RP13191" s="4" t="s">
        <v>11</v>
      </c>
      <c r="RQ13191" s="4" t="s">
        <v>14</v>
      </c>
      <c r="RR13191" s="4" t="s">
        <v>8</v>
      </c>
      <c r="RS13191" s="4" t="s">
        <v>1005</v>
      </c>
      <c r="RT13191" s="4" t="s">
        <v>11</v>
      </c>
      <c r="RU13191" s="4" t="s">
        <v>11</v>
      </c>
      <c r="RV13191" s="4" t="s">
        <v>14</v>
      </c>
      <c r="RW13191" s="4" t="s">
        <v>8</v>
      </c>
      <c r="RX13191" s="4" t="s">
        <v>1005</v>
      </c>
      <c r="RY13191" s="4" t="s">
        <v>11</v>
      </c>
      <c r="RZ13191" s="4" t="s">
        <v>11</v>
      </c>
      <c r="SA13191" s="4" t="s">
        <v>14</v>
      </c>
      <c r="SB13191" s="4" t="s">
        <v>8</v>
      </c>
      <c r="SC13191" s="4" t="s">
        <v>1005</v>
      </c>
      <c r="SD13191" s="4" t="s">
        <v>11</v>
      </c>
      <c r="SE13191" s="4" t="s">
        <v>11</v>
      </c>
      <c r="SF13191" s="4" t="s">
        <v>14</v>
      </c>
      <c r="SG13191" s="4" t="s">
        <v>8</v>
      </c>
      <c r="SH13191" s="4" t="s">
        <v>1005</v>
      </c>
      <c r="SI13191" s="4" t="s">
        <v>11</v>
      </c>
      <c r="SJ13191" s="4" t="s">
        <v>11</v>
      </c>
      <c r="SK13191" s="4" t="s">
        <v>14</v>
      </c>
      <c r="SL13191" s="4" t="s">
        <v>8</v>
      </c>
      <c r="SM13191" s="4" t="s">
        <v>1005</v>
      </c>
      <c r="SN13191" s="4" t="s">
        <v>11</v>
      </c>
      <c r="SO13191" s="4" t="s">
        <v>11</v>
      </c>
      <c r="SP13191" s="4" t="s">
        <v>14</v>
      </c>
      <c r="SQ13191" s="4" t="s">
        <v>8</v>
      </c>
      <c r="SR13191" s="4" t="s">
        <v>1005</v>
      </c>
      <c r="SS13191" s="4" t="s">
        <v>11</v>
      </c>
      <c r="ST13191" s="4" t="s">
        <v>11</v>
      </c>
      <c r="SU13191" s="4" t="s">
        <v>14</v>
      </c>
      <c r="SV13191" s="4" t="s">
        <v>8</v>
      </c>
      <c r="SW13191" s="4" t="s">
        <v>1005</v>
      </c>
      <c r="SX13191" s="4" t="s">
        <v>11</v>
      </c>
      <c r="SY13191" s="4" t="s">
        <v>11</v>
      </c>
      <c r="SZ13191" s="4" t="s">
        <v>14</v>
      </c>
      <c r="TA13191" s="4" t="s">
        <v>8</v>
      </c>
      <c r="TB13191" s="4" t="s">
        <v>1005</v>
      </c>
      <c r="TC13191" s="4" t="s">
        <v>11</v>
      </c>
      <c r="TD13191" s="4" t="s">
        <v>11</v>
      </c>
      <c r="TE13191" s="4" t="s">
        <v>14</v>
      </c>
      <c r="TF13191" s="4" t="s">
        <v>8</v>
      </c>
      <c r="TG13191" s="4" t="s">
        <v>1005</v>
      </c>
      <c r="TH13191" s="4" t="s">
        <v>11</v>
      </c>
      <c r="TI13191" s="4" t="s">
        <v>11</v>
      </c>
      <c r="TJ13191" s="4" t="s">
        <v>14</v>
      </c>
      <c r="TK13191" s="4" t="s">
        <v>8</v>
      </c>
      <c r="TL13191" s="4" t="s">
        <v>1005</v>
      </c>
      <c r="TM13191" s="4" t="s">
        <v>11</v>
      </c>
      <c r="TN13191" s="4" t="s">
        <v>11</v>
      </c>
      <c r="TO13191" s="4" t="s">
        <v>14</v>
      </c>
      <c r="TP13191" s="4" t="s">
        <v>8</v>
      </c>
      <c r="TQ13191" s="4" t="s">
        <v>1005</v>
      </c>
      <c r="TR13191" s="4" t="s">
        <v>11</v>
      </c>
      <c r="TS13191" s="4" t="s">
        <v>11</v>
      </c>
      <c r="TT13191" s="4" t="s">
        <v>14</v>
      </c>
      <c r="TU13191" s="4" t="s">
        <v>8</v>
      </c>
      <c r="TV13191" s="4" t="s">
        <v>1005</v>
      </c>
      <c r="TW13191" s="4" t="s">
        <v>11</v>
      </c>
      <c r="TX13191" s="4" t="s">
        <v>11</v>
      </c>
      <c r="TY13191" s="4" t="s">
        <v>14</v>
      </c>
      <c r="TZ13191" s="4" t="s">
        <v>8</v>
      </c>
      <c r="UA13191" s="4" t="s">
        <v>1005</v>
      </c>
      <c r="UB13191" s="4" t="s">
        <v>11</v>
      </c>
      <c r="UC13191" s="4" t="s">
        <v>11</v>
      </c>
      <c r="UD13191" s="4" t="s">
        <v>14</v>
      </c>
      <c r="UE13191" s="4" t="s">
        <v>8</v>
      </c>
      <c r="UF13191" s="4" t="s">
        <v>1005</v>
      </c>
      <c r="UG13191" s="4" t="s">
        <v>11</v>
      </c>
      <c r="UH13191" s="4" t="s">
        <v>11</v>
      </c>
      <c r="UI13191" s="4" t="s">
        <v>14</v>
      </c>
      <c r="UJ13191" s="4" t="s">
        <v>8</v>
      </c>
      <c r="UK13191" s="4" t="s">
        <v>1005</v>
      </c>
      <c r="UL13191" s="4" t="s">
        <v>11</v>
      </c>
      <c r="UM13191" s="4" t="s">
        <v>11</v>
      </c>
      <c r="UN13191" s="4" t="s">
        <v>14</v>
      </c>
      <c r="UO13191" s="4" t="s">
        <v>8</v>
      </c>
      <c r="UP13191" s="4" t="s">
        <v>1005</v>
      </c>
      <c r="UQ13191" s="4" t="s">
        <v>11</v>
      </c>
      <c r="UR13191" s="4" t="s">
        <v>11</v>
      </c>
      <c r="US13191" s="4" t="s">
        <v>14</v>
      </c>
      <c r="UT13191" s="4" t="s">
        <v>8</v>
      </c>
      <c r="UU13191" s="4" t="s">
        <v>1005</v>
      </c>
      <c r="UV13191" s="4" t="s">
        <v>11</v>
      </c>
      <c r="UW13191" s="4" t="s">
        <v>11</v>
      </c>
      <c r="UX13191" s="4" t="s">
        <v>14</v>
      </c>
      <c r="UY13191" s="4" t="s">
        <v>8</v>
      </c>
      <c r="UZ13191" s="4" t="s">
        <v>1005</v>
      </c>
      <c r="VA13191" s="4" t="s">
        <v>11</v>
      </c>
      <c r="VB13191" s="4" t="s">
        <v>11</v>
      </c>
      <c r="VC13191" s="4" t="s">
        <v>14</v>
      </c>
      <c r="VD13191" s="4" t="s">
        <v>8</v>
      </c>
      <c r="VE13191" s="4" t="s">
        <v>1005</v>
      </c>
      <c r="VF13191" s="4" t="s">
        <v>11</v>
      </c>
      <c r="VG13191" s="4" t="s">
        <v>11</v>
      </c>
      <c r="VH13191" s="4" t="s">
        <v>14</v>
      </c>
      <c r="VI13191" s="4" t="s">
        <v>8</v>
      </c>
      <c r="VJ13191" s="4" t="s">
        <v>1005</v>
      </c>
      <c r="VK13191" s="4" t="s">
        <v>11</v>
      </c>
      <c r="VL13191" s="4" t="s">
        <v>11</v>
      </c>
      <c r="VM13191" s="4" t="s">
        <v>14</v>
      </c>
      <c r="VN13191" s="4" t="s">
        <v>8</v>
      </c>
      <c r="VO13191" s="4" t="s">
        <v>1005</v>
      </c>
      <c r="VP13191" s="4" t="s">
        <v>11</v>
      </c>
      <c r="VQ13191" s="4" t="s">
        <v>11</v>
      </c>
      <c r="VR13191" s="4" t="s">
        <v>14</v>
      </c>
      <c r="VS13191" s="4" t="s">
        <v>8</v>
      </c>
      <c r="VT13191" s="4" t="s">
        <v>1005</v>
      </c>
      <c r="VU13191" s="4" t="s">
        <v>11</v>
      </c>
      <c r="VV13191" s="4" t="s">
        <v>11</v>
      </c>
      <c r="VW13191" s="4" t="s">
        <v>14</v>
      </c>
      <c r="VX13191" s="4" t="s">
        <v>8</v>
      </c>
      <c r="VY13191" s="4" t="s">
        <v>1005</v>
      </c>
      <c r="VZ13191" s="4" t="s">
        <v>11</v>
      </c>
      <c r="WA13191" s="4" t="s">
        <v>11</v>
      </c>
      <c r="WB13191" s="4" t="s">
        <v>14</v>
      </c>
      <c r="WC13191" s="4" t="s">
        <v>8</v>
      </c>
      <c r="WD13191" s="4" t="s">
        <v>1005</v>
      </c>
      <c r="WE13191" s="4" t="s">
        <v>11</v>
      </c>
      <c r="WF13191" s="4" t="s">
        <v>11</v>
      </c>
      <c r="WG13191" s="4" t="s">
        <v>14</v>
      </c>
      <c r="WH13191" s="4" t="s">
        <v>8</v>
      </c>
      <c r="WI13191" s="4" t="s">
        <v>1005</v>
      </c>
      <c r="WJ13191" s="4" t="s">
        <v>11</v>
      </c>
      <c r="WK13191" s="4" t="s">
        <v>11</v>
      </c>
      <c r="WL13191" s="4" t="s">
        <v>14</v>
      </c>
      <c r="WM13191" s="4" t="s">
        <v>8</v>
      </c>
      <c r="WN13191" s="4" t="s">
        <v>1005</v>
      </c>
      <c r="WO13191" s="4" t="s">
        <v>11</v>
      </c>
      <c r="WP13191" s="4" t="s">
        <v>11</v>
      </c>
      <c r="WQ13191" s="4" t="s">
        <v>14</v>
      </c>
      <c r="WR13191" s="4" t="s">
        <v>8</v>
      </c>
      <c r="WS13191" s="4" t="s">
        <v>1005</v>
      </c>
      <c r="WT13191" s="4" t="s">
        <v>11</v>
      </c>
      <c r="WU13191" s="4" t="s">
        <v>11</v>
      </c>
      <c r="WV13191" s="4" t="s">
        <v>14</v>
      </c>
      <c r="WW13191" s="4" t="s">
        <v>8</v>
      </c>
      <c r="WX13191" s="4" t="s">
        <v>1005</v>
      </c>
      <c r="WY13191" s="4" t="s">
        <v>11</v>
      </c>
      <c r="WZ13191" s="4" t="s">
        <v>11</v>
      </c>
      <c r="XA13191" s="4" t="s">
        <v>14</v>
      </c>
      <c r="XB13191" s="4" t="s">
        <v>8</v>
      </c>
      <c r="XC13191" s="4" t="s">
        <v>1005</v>
      </c>
      <c r="XD13191" s="4" t="s">
        <v>11</v>
      </c>
      <c r="XE13191" s="4" t="s">
        <v>11</v>
      </c>
      <c r="XF13191" s="4" t="s">
        <v>14</v>
      </c>
      <c r="XG13191" s="4" t="s">
        <v>8</v>
      </c>
      <c r="XH13191" s="4" t="s">
        <v>1005</v>
      </c>
      <c r="XI13191" s="4" t="s">
        <v>11</v>
      </c>
      <c r="XJ13191" s="4" t="s">
        <v>11</v>
      </c>
      <c r="XK13191" s="4" t="s">
        <v>14</v>
      </c>
      <c r="XL13191" s="4" t="s">
        <v>8</v>
      </c>
      <c r="XM13191" s="4" t="s">
        <v>1005</v>
      </c>
      <c r="XN13191" s="4" t="s">
        <v>11</v>
      </c>
      <c r="XO13191" s="4" t="s">
        <v>11</v>
      </c>
      <c r="XP13191" s="4" t="s">
        <v>14</v>
      </c>
      <c r="XQ13191" s="4" t="s">
        <v>8</v>
      </c>
      <c r="XR13191" s="4" t="s">
        <v>1005</v>
      </c>
      <c r="XS13191" s="4" t="s">
        <v>11</v>
      </c>
      <c r="XT13191" s="4" t="s">
        <v>11</v>
      </c>
      <c r="XU13191" s="4" t="s">
        <v>14</v>
      </c>
      <c r="XV13191" s="4" t="s">
        <v>8</v>
      </c>
      <c r="XW13191" s="4" t="s">
        <v>1005</v>
      </c>
      <c r="XX13191" s="4" t="s">
        <v>11</v>
      </c>
      <c r="XY13191" s="4" t="s">
        <v>11</v>
      </c>
      <c r="XZ13191" s="4" t="s">
        <v>14</v>
      </c>
      <c r="YA13191" s="4" t="s">
        <v>8</v>
      </c>
      <c r="YB13191" s="4" t="s">
        <v>1005</v>
      </c>
      <c r="YC13191" s="4" t="s">
        <v>11</v>
      </c>
      <c r="YD13191" s="4" t="s">
        <v>11</v>
      </c>
      <c r="YE13191" s="4" t="s">
        <v>14</v>
      </c>
      <c r="YF13191" s="4" t="s">
        <v>8</v>
      </c>
      <c r="YG13191" s="4" t="s">
        <v>1005</v>
      </c>
      <c r="YH13191" s="4" t="s">
        <v>11</v>
      </c>
      <c r="YI13191" s="4" t="s">
        <v>11</v>
      </c>
      <c r="YJ13191" s="4" t="s">
        <v>14</v>
      </c>
      <c r="YK13191" s="4" t="s">
        <v>8</v>
      </c>
      <c r="YL13191" s="4" t="s">
        <v>1005</v>
      </c>
      <c r="YM13191" s="4" t="s">
        <v>11</v>
      </c>
      <c r="YN13191" s="4" t="s">
        <v>11</v>
      </c>
      <c r="YO13191" s="4" t="s">
        <v>14</v>
      </c>
      <c r="YP13191" s="4" t="s">
        <v>8</v>
      </c>
      <c r="YQ13191" s="4" t="s">
        <v>1005</v>
      </c>
      <c r="YR13191" s="4" t="s">
        <v>11</v>
      </c>
      <c r="YS13191" s="4" t="s">
        <v>11</v>
      </c>
      <c r="YT13191" s="4" t="s">
        <v>14</v>
      </c>
      <c r="YU13191" s="4" t="s">
        <v>8</v>
      </c>
      <c r="YV13191" s="4" t="s">
        <v>1005</v>
      </c>
      <c r="YW13191" s="4" t="s">
        <v>11</v>
      </c>
      <c r="YX13191" s="4" t="s">
        <v>11</v>
      </c>
      <c r="YY13191" s="4" t="s">
        <v>14</v>
      </c>
      <c r="YZ13191" s="4" t="s">
        <v>8</v>
      </c>
      <c r="ZA13191" s="4" t="s">
        <v>1005</v>
      </c>
      <c r="ZB13191" s="4" t="s">
        <v>11</v>
      </c>
      <c r="ZC13191" s="4" t="s">
        <v>11</v>
      </c>
      <c r="ZD13191" s="4" t="s">
        <v>14</v>
      </c>
      <c r="ZE13191" s="4" t="s">
        <v>8</v>
      </c>
      <c r="ZF13191" s="4" t="s">
        <v>1005</v>
      </c>
      <c r="ZG13191" s="4" t="s">
        <v>11</v>
      </c>
      <c r="ZH13191" s="4" t="s">
        <v>11</v>
      </c>
      <c r="ZI13191" s="4" t="s">
        <v>14</v>
      </c>
      <c r="ZJ13191" s="4" t="s">
        <v>8</v>
      </c>
      <c r="ZK13191" s="4" t="s">
        <v>1005</v>
      </c>
      <c r="ZL13191" s="4" t="s">
        <v>11</v>
      </c>
      <c r="ZM13191" s="4" t="s">
        <v>11</v>
      </c>
      <c r="ZN13191" s="4" t="s">
        <v>14</v>
      </c>
      <c r="ZO13191" s="4" t="s">
        <v>8</v>
      </c>
      <c r="ZP13191" s="4" t="s">
        <v>1005</v>
      </c>
      <c r="ZQ13191" s="4" t="s">
        <v>11</v>
      </c>
      <c r="ZR13191" s="4" t="s">
        <v>11</v>
      </c>
      <c r="ZS13191" s="4" t="s">
        <v>14</v>
      </c>
      <c r="ZT13191" s="4" t="s">
        <v>8</v>
      </c>
      <c r="ZU13191" s="4" t="s">
        <v>1005</v>
      </c>
      <c r="ZV13191" s="4" t="s">
        <v>11</v>
      </c>
      <c r="ZW13191" s="4" t="s">
        <v>11</v>
      </c>
      <c r="ZX13191" s="4" t="s">
        <v>14</v>
      </c>
      <c r="ZY13191" s="4" t="s">
        <v>8</v>
      </c>
      <c r="ZZ13191" s="4" t="s">
        <v>1005</v>
      </c>
      <c r="AAA13191" s="4" t="s">
        <v>11</v>
      </c>
      <c r="AAB13191" s="4" t="s">
        <v>11</v>
      </c>
      <c r="AAC13191" s="4" t="s">
        <v>14</v>
      </c>
      <c r="AAD13191" s="4" t="s">
        <v>8</v>
      </c>
      <c r="AAE13191" s="4" t="s">
        <v>1005</v>
      </c>
      <c r="AAF13191" s="4" t="s">
        <v>11</v>
      </c>
      <c r="AAG13191" s="4" t="s">
        <v>11</v>
      </c>
      <c r="AAH13191" s="4" t="s">
        <v>14</v>
      </c>
      <c r="AAI13191" s="4" t="s">
        <v>8</v>
      </c>
      <c r="AAJ13191" s="4" t="s">
        <v>1005</v>
      </c>
      <c r="AAK13191" s="4" t="s">
        <v>11</v>
      </c>
      <c r="AAL13191" s="4" t="s">
        <v>11</v>
      </c>
      <c r="AAM13191" s="4" t="s">
        <v>14</v>
      </c>
      <c r="AAN13191" s="4" t="s">
        <v>8</v>
      </c>
      <c r="AAO13191" s="4" t="s">
        <v>1005</v>
      </c>
      <c r="AAP13191" s="4" t="s">
        <v>11</v>
      </c>
      <c r="AAQ13191" s="4" t="s">
        <v>11</v>
      </c>
      <c r="AAR13191" s="4" t="s">
        <v>14</v>
      </c>
      <c r="AAS13191" s="4" t="s">
        <v>8</v>
      </c>
      <c r="AAT13191" s="4" t="s">
        <v>1005</v>
      </c>
      <c r="AAU13191" s="4" t="s">
        <v>11</v>
      </c>
      <c r="AAV13191" s="4" t="s">
        <v>11</v>
      </c>
      <c r="AAW13191" s="4" t="s">
        <v>14</v>
      </c>
      <c r="AAX13191" s="4" t="s">
        <v>8</v>
      </c>
      <c r="AAY13191" s="4" t="s">
        <v>1005</v>
      </c>
      <c r="AAZ13191" s="4" t="s">
        <v>11</v>
      </c>
      <c r="ABA13191" s="4" t="s">
        <v>11</v>
      </c>
      <c r="ABB13191" s="4" t="s">
        <v>14</v>
      </c>
      <c r="ABC13191" s="4" t="s">
        <v>8</v>
      </c>
      <c r="ABD13191" s="4" t="s">
        <v>1005</v>
      </c>
      <c r="ABE13191" s="4" t="s">
        <v>11</v>
      </c>
      <c r="ABF13191" s="4" t="s">
        <v>11</v>
      </c>
      <c r="ABG13191" s="4" t="s">
        <v>14</v>
      </c>
      <c r="ABH13191" s="4" t="s">
        <v>8</v>
      </c>
      <c r="ABI13191" s="4" t="s">
        <v>1005</v>
      </c>
      <c r="ABJ13191" s="4" t="s">
        <v>11</v>
      </c>
      <c r="ABK13191" s="4" t="s">
        <v>11</v>
      </c>
      <c r="ABL13191" s="4" t="s">
        <v>14</v>
      </c>
      <c r="ABM13191" s="4" t="s">
        <v>8</v>
      </c>
      <c r="ABN13191" s="4" t="s">
        <v>1005</v>
      </c>
      <c r="ABO13191" s="4" t="s">
        <v>11</v>
      </c>
      <c r="ABP13191" s="4" t="s">
        <v>11</v>
      </c>
      <c r="ABQ13191" s="4" t="s">
        <v>14</v>
      </c>
      <c r="ABR13191" s="4" t="s">
        <v>8</v>
      </c>
      <c r="ABS13191" s="4" t="s">
        <v>1005</v>
      </c>
      <c r="ABT13191" s="4" t="s">
        <v>11</v>
      </c>
      <c r="ABU13191" s="4" t="s">
        <v>11</v>
      </c>
      <c r="ABV13191" s="4" t="s">
        <v>14</v>
      </c>
      <c r="ABW13191" s="4" t="s">
        <v>8</v>
      </c>
      <c r="ABX13191" s="4" t="s">
        <v>1005</v>
      </c>
      <c r="ABY13191" s="4" t="s">
        <v>11</v>
      </c>
      <c r="ABZ13191" s="4" t="s">
        <v>11</v>
      </c>
      <c r="ACA13191" s="4" t="s">
        <v>14</v>
      </c>
      <c r="ACB13191" s="4" t="s">
        <v>8</v>
      </c>
      <c r="ACC13191" s="4" t="s">
        <v>1005</v>
      </c>
      <c r="ACD13191" s="4" t="s">
        <v>11</v>
      </c>
      <c r="ACE13191" s="4" t="s">
        <v>11</v>
      </c>
      <c r="ACF13191" s="4" t="s">
        <v>14</v>
      </c>
      <c r="ACG13191" s="4" t="s">
        <v>8</v>
      </c>
      <c r="ACH13191" s="4" t="s">
        <v>1005</v>
      </c>
      <c r="ACI13191" s="4" t="s">
        <v>11</v>
      </c>
      <c r="ACJ13191" s="4" t="s">
        <v>11</v>
      </c>
      <c r="ACK13191" s="4" t="s">
        <v>14</v>
      </c>
      <c r="ACL13191" s="4" t="s">
        <v>8</v>
      </c>
      <c r="ACM13191" s="4" t="s">
        <v>1005</v>
      </c>
      <c r="ACN13191" s="4" t="s">
        <v>11</v>
      </c>
      <c r="ACO13191" s="4" t="s">
        <v>11</v>
      </c>
      <c r="ACP13191" s="4" t="s">
        <v>14</v>
      </c>
      <c r="ACQ13191" s="4" t="s">
        <v>8</v>
      </c>
      <c r="ACR13191" s="4" t="s">
        <v>1005</v>
      </c>
      <c r="ACS13191" s="4" t="s">
        <v>11</v>
      </c>
      <c r="ACT13191" s="4" t="s">
        <v>11</v>
      </c>
      <c r="ACU13191" s="4" t="s">
        <v>14</v>
      </c>
      <c r="ACV13191" s="4" t="s">
        <v>8</v>
      </c>
      <c r="ACW13191" s="4" t="s">
        <v>1005</v>
      </c>
    </row>
    <row r="13192" spans="1:15">
      <c r="A13192" t="n">
        <v>129504</v>
      </c>
      <c r="B13192" s="67" t="n">
        <v>257</v>
      </c>
      <c r="C13192" s="7" t="n">
        <v>3</v>
      </c>
      <c r="D13192" s="7" t="n">
        <v>65533</v>
      </c>
      <c r="E13192" s="7" t="n">
        <v>0</v>
      </c>
      <c r="F13192" s="7" t="s">
        <v>49</v>
      </c>
      <c r="G13192" s="7" t="n">
        <f t="normal" ca="1">32-LENB(INDIRECT(ADDRESS(13192,6)))</f>
        <v>0</v>
      </c>
      <c r="H13192" s="7" t="n">
        <v>3</v>
      </c>
      <c r="I13192" s="7" t="n">
        <v>65533</v>
      </c>
      <c r="J13192" s="7" t="n">
        <v>0</v>
      </c>
      <c r="K13192" s="7" t="s">
        <v>50</v>
      </c>
      <c r="L13192" s="7" t="n">
        <f t="normal" ca="1">32-LENB(INDIRECT(ADDRESS(13192,11)))</f>
        <v>0</v>
      </c>
      <c r="M13192" s="7" t="n">
        <v>4</v>
      </c>
      <c r="N13192" s="7" t="n">
        <v>65533</v>
      </c>
      <c r="O13192" s="7" t="n">
        <v>8040</v>
      </c>
      <c r="P13192" s="7" t="s">
        <v>17</v>
      </c>
      <c r="Q13192" s="7" t="n">
        <f t="normal" ca="1">32-LENB(INDIRECT(ADDRESS(13192,16)))</f>
        <v>0</v>
      </c>
      <c r="R13192" s="7" t="n">
        <v>7</v>
      </c>
      <c r="S13192" s="7" t="n">
        <v>65533</v>
      </c>
      <c r="T13192" s="7" t="n">
        <v>60178</v>
      </c>
      <c r="U13192" s="7" t="s">
        <v>17</v>
      </c>
      <c r="V13192" s="7" t="n">
        <f t="normal" ca="1">32-LENB(INDIRECT(ADDRESS(13192,21)))</f>
        <v>0</v>
      </c>
      <c r="W13192" s="7" t="n">
        <v>7</v>
      </c>
      <c r="X13192" s="7" t="n">
        <v>65533</v>
      </c>
      <c r="Y13192" s="7" t="n">
        <v>60179</v>
      </c>
      <c r="Z13192" s="7" t="s">
        <v>17</v>
      </c>
      <c r="AA13192" s="7" t="n">
        <f t="normal" ca="1">32-LENB(INDIRECT(ADDRESS(13192,26)))</f>
        <v>0</v>
      </c>
      <c r="AB13192" s="7" t="n">
        <v>7</v>
      </c>
      <c r="AC13192" s="7" t="n">
        <v>65533</v>
      </c>
      <c r="AD13192" s="7" t="n">
        <v>60180</v>
      </c>
      <c r="AE13192" s="7" t="s">
        <v>17</v>
      </c>
      <c r="AF13192" s="7" t="n">
        <f t="normal" ca="1">32-LENB(INDIRECT(ADDRESS(13192,31)))</f>
        <v>0</v>
      </c>
      <c r="AG13192" s="7" t="n">
        <v>7</v>
      </c>
      <c r="AH13192" s="7" t="n">
        <v>65533</v>
      </c>
      <c r="AI13192" s="7" t="n">
        <v>60181</v>
      </c>
      <c r="AJ13192" s="7" t="s">
        <v>17</v>
      </c>
      <c r="AK13192" s="7" t="n">
        <f t="normal" ca="1">32-LENB(INDIRECT(ADDRESS(13192,36)))</f>
        <v>0</v>
      </c>
      <c r="AL13192" s="7" t="n">
        <v>7</v>
      </c>
      <c r="AM13192" s="7" t="n">
        <v>65533</v>
      </c>
      <c r="AN13192" s="7" t="n">
        <v>60182</v>
      </c>
      <c r="AO13192" s="7" t="s">
        <v>17</v>
      </c>
      <c r="AP13192" s="7" t="n">
        <f t="normal" ca="1">32-LENB(INDIRECT(ADDRESS(13192,41)))</f>
        <v>0</v>
      </c>
      <c r="AQ13192" s="7" t="n">
        <v>7</v>
      </c>
      <c r="AR13192" s="7" t="n">
        <v>65533</v>
      </c>
      <c r="AS13192" s="7" t="n">
        <v>60183</v>
      </c>
      <c r="AT13192" s="7" t="s">
        <v>17</v>
      </c>
      <c r="AU13192" s="7" t="n">
        <f t="normal" ca="1">32-LENB(INDIRECT(ADDRESS(13192,46)))</f>
        <v>0</v>
      </c>
      <c r="AV13192" s="7" t="n">
        <v>7</v>
      </c>
      <c r="AW13192" s="7" t="n">
        <v>65533</v>
      </c>
      <c r="AX13192" s="7" t="n">
        <v>60184</v>
      </c>
      <c r="AY13192" s="7" t="s">
        <v>17</v>
      </c>
      <c r="AZ13192" s="7" t="n">
        <f t="normal" ca="1">32-LENB(INDIRECT(ADDRESS(13192,51)))</f>
        <v>0</v>
      </c>
      <c r="BA13192" s="7" t="n">
        <v>7</v>
      </c>
      <c r="BB13192" s="7" t="n">
        <v>65533</v>
      </c>
      <c r="BC13192" s="7" t="n">
        <v>60185</v>
      </c>
      <c r="BD13192" s="7" t="s">
        <v>17</v>
      </c>
      <c r="BE13192" s="7" t="n">
        <f t="normal" ca="1">32-LENB(INDIRECT(ADDRESS(13192,56)))</f>
        <v>0</v>
      </c>
      <c r="BF13192" s="7" t="n">
        <v>7</v>
      </c>
      <c r="BG13192" s="7" t="n">
        <v>65533</v>
      </c>
      <c r="BH13192" s="7" t="n">
        <v>60186</v>
      </c>
      <c r="BI13192" s="7" t="s">
        <v>17</v>
      </c>
      <c r="BJ13192" s="7" t="n">
        <f t="normal" ca="1">32-LENB(INDIRECT(ADDRESS(13192,61)))</f>
        <v>0</v>
      </c>
      <c r="BK13192" s="7" t="n">
        <v>7</v>
      </c>
      <c r="BL13192" s="7" t="n">
        <v>65533</v>
      </c>
      <c r="BM13192" s="7" t="n">
        <v>60187</v>
      </c>
      <c r="BN13192" s="7" t="s">
        <v>17</v>
      </c>
      <c r="BO13192" s="7" t="n">
        <f t="normal" ca="1">32-LENB(INDIRECT(ADDRESS(13192,66)))</f>
        <v>0</v>
      </c>
      <c r="BP13192" s="7" t="n">
        <v>7</v>
      </c>
      <c r="BQ13192" s="7" t="n">
        <v>65533</v>
      </c>
      <c r="BR13192" s="7" t="n">
        <v>60188</v>
      </c>
      <c r="BS13192" s="7" t="s">
        <v>17</v>
      </c>
      <c r="BT13192" s="7" t="n">
        <f t="normal" ca="1">32-LENB(INDIRECT(ADDRESS(13192,71)))</f>
        <v>0</v>
      </c>
      <c r="BU13192" s="7" t="n">
        <v>7</v>
      </c>
      <c r="BV13192" s="7" t="n">
        <v>65533</v>
      </c>
      <c r="BW13192" s="7" t="n">
        <v>60189</v>
      </c>
      <c r="BX13192" s="7" t="s">
        <v>17</v>
      </c>
      <c r="BY13192" s="7" t="n">
        <f t="normal" ca="1">32-LENB(INDIRECT(ADDRESS(13192,76)))</f>
        <v>0</v>
      </c>
      <c r="BZ13192" s="7" t="n">
        <v>7</v>
      </c>
      <c r="CA13192" s="7" t="n">
        <v>65533</v>
      </c>
      <c r="CB13192" s="7" t="n">
        <v>60190</v>
      </c>
      <c r="CC13192" s="7" t="s">
        <v>17</v>
      </c>
      <c r="CD13192" s="7" t="n">
        <f t="normal" ca="1">32-LENB(INDIRECT(ADDRESS(13192,81)))</f>
        <v>0</v>
      </c>
      <c r="CE13192" s="7" t="n">
        <v>7</v>
      </c>
      <c r="CF13192" s="7" t="n">
        <v>65533</v>
      </c>
      <c r="CG13192" s="7" t="n">
        <v>60191</v>
      </c>
      <c r="CH13192" s="7" t="s">
        <v>17</v>
      </c>
      <c r="CI13192" s="7" t="n">
        <f t="normal" ca="1">32-LENB(INDIRECT(ADDRESS(13192,86)))</f>
        <v>0</v>
      </c>
      <c r="CJ13192" s="7" t="n">
        <v>7</v>
      </c>
      <c r="CK13192" s="7" t="n">
        <v>65533</v>
      </c>
      <c r="CL13192" s="7" t="n">
        <v>60192</v>
      </c>
      <c r="CM13192" s="7" t="s">
        <v>17</v>
      </c>
      <c r="CN13192" s="7" t="n">
        <f t="normal" ca="1">32-LENB(INDIRECT(ADDRESS(13192,91)))</f>
        <v>0</v>
      </c>
      <c r="CO13192" s="7" t="n">
        <v>7</v>
      </c>
      <c r="CP13192" s="7" t="n">
        <v>65533</v>
      </c>
      <c r="CQ13192" s="7" t="n">
        <v>60193</v>
      </c>
      <c r="CR13192" s="7" t="s">
        <v>17</v>
      </c>
      <c r="CS13192" s="7" t="n">
        <f t="normal" ca="1">32-LENB(INDIRECT(ADDRESS(13192,96)))</f>
        <v>0</v>
      </c>
      <c r="CT13192" s="7" t="n">
        <v>7</v>
      </c>
      <c r="CU13192" s="7" t="n">
        <v>65533</v>
      </c>
      <c r="CV13192" s="7" t="n">
        <v>60194</v>
      </c>
      <c r="CW13192" s="7" t="s">
        <v>17</v>
      </c>
      <c r="CX13192" s="7" t="n">
        <f t="normal" ca="1">32-LENB(INDIRECT(ADDRESS(13192,101)))</f>
        <v>0</v>
      </c>
      <c r="CY13192" s="7" t="n">
        <v>7</v>
      </c>
      <c r="CZ13192" s="7" t="n">
        <v>65533</v>
      </c>
      <c r="DA13192" s="7" t="n">
        <v>60195</v>
      </c>
      <c r="DB13192" s="7" t="s">
        <v>17</v>
      </c>
      <c r="DC13192" s="7" t="n">
        <f t="normal" ca="1">32-LENB(INDIRECT(ADDRESS(13192,106)))</f>
        <v>0</v>
      </c>
      <c r="DD13192" s="7" t="n">
        <v>7</v>
      </c>
      <c r="DE13192" s="7" t="n">
        <v>65533</v>
      </c>
      <c r="DF13192" s="7" t="n">
        <v>60196</v>
      </c>
      <c r="DG13192" s="7" t="s">
        <v>17</v>
      </c>
      <c r="DH13192" s="7" t="n">
        <f t="normal" ca="1">32-LENB(INDIRECT(ADDRESS(13192,111)))</f>
        <v>0</v>
      </c>
      <c r="DI13192" s="7" t="n">
        <v>7</v>
      </c>
      <c r="DJ13192" s="7" t="n">
        <v>65533</v>
      </c>
      <c r="DK13192" s="7" t="n">
        <v>60197</v>
      </c>
      <c r="DL13192" s="7" t="s">
        <v>17</v>
      </c>
      <c r="DM13192" s="7" t="n">
        <f t="normal" ca="1">32-LENB(INDIRECT(ADDRESS(13192,116)))</f>
        <v>0</v>
      </c>
      <c r="DN13192" s="7" t="n">
        <v>7</v>
      </c>
      <c r="DO13192" s="7" t="n">
        <v>65533</v>
      </c>
      <c r="DP13192" s="7" t="n">
        <v>60198</v>
      </c>
      <c r="DQ13192" s="7" t="s">
        <v>17</v>
      </c>
      <c r="DR13192" s="7" t="n">
        <f t="normal" ca="1">32-LENB(INDIRECT(ADDRESS(13192,121)))</f>
        <v>0</v>
      </c>
      <c r="DS13192" s="7" t="n">
        <v>7</v>
      </c>
      <c r="DT13192" s="7" t="n">
        <v>65533</v>
      </c>
      <c r="DU13192" s="7" t="n">
        <v>16328</v>
      </c>
      <c r="DV13192" s="7" t="s">
        <v>17</v>
      </c>
      <c r="DW13192" s="7" t="n">
        <f t="normal" ca="1">32-LENB(INDIRECT(ADDRESS(13192,126)))</f>
        <v>0</v>
      </c>
      <c r="DX13192" s="7" t="n">
        <v>7</v>
      </c>
      <c r="DY13192" s="7" t="n">
        <v>65533</v>
      </c>
      <c r="DZ13192" s="7" t="n">
        <v>16329</v>
      </c>
      <c r="EA13192" s="7" t="s">
        <v>17</v>
      </c>
      <c r="EB13192" s="7" t="n">
        <f t="normal" ca="1">32-LENB(INDIRECT(ADDRESS(13192,131)))</f>
        <v>0</v>
      </c>
      <c r="EC13192" s="7" t="n">
        <v>7</v>
      </c>
      <c r="ED13192" s="7" t="n">
        <v>65533</v>
      </c>
      <c r="EE13192" s="7" t="n">
        <v>60199</v>
      </c>
      <c r="EF13192" s="7" t="s">
        <v>17</v>
      </c>
      <c r="EG13192" s="7" t="n">
        <f t="normal" ca="1">32-LENB(INDIRECT(ADDRESS(13192,136)))</f>
        <v>0</v>
      </c>
      <c r="EH13192" s="7" t="n">
        <v>7</v>
      </c>
      <c r="EI13192" s="7" t="n">
        <v>65533</v>
      </c>
      <c r="EJ13192" s="7" t="n">
        <v>60200</v>
      </c>
      <c r="EK13192" s="7" t="s">
        <v>17</v>
      </c>
      <c r="EL13192" s="7" t="n">
        <f t="normal" ca="1">32-LENB(INDIRECT(ADDRESS(13192,141)))</f>
        <v>0</v>
      </c>
      <c r="EM13192" s="7" t="n">
        <v>7</v>
      </c>
      <c r="EN13192" s="7" t="n">
        <v>65533</v>
      </c>
      <c r="EO13192" s="7" t="n">
        <v>16330</v>
      </c>
      <c r="EP13192" s="7" t="s">
        <v>17</v>
      </c>
      <c r="EQ13192" s="7" t="n">
        <f t="normal" ca="1">32-LENB(INDIRECT(ADDRESS(13192,146)))</f>
        <v>0</v>
      </c>
      <c r="ER13192" s="7" t="n">
        <v>7</v>
      </c>
      <c r="ES13192" s="7" t="n">
        <v>65533</v>
      </c>
      <c r="ET13192" s="7" t="n">
        <v>16331</v>
      </c>
      <c r="EU13192" s="7" t="s">
        <v>17</v>
      </c>
      <c r="EV13192" s="7" t="n">
        <f t="normal" ca="1">32-LENB(INDIRECT(ADDRESS(13192,151)))</f>
        <v>0</v>
      </c>
      <c r="EW13192" s="7" t="n">
        <v>7</v>
      </c>
      <c r="EX13192" s="7" t="n">
        <v>65533</v>
      </c>
      <c r="EY13192" s="7" t="n">
        <v>60201</v>
      </c>
      <c r="EZ13192" s="7" t="s">
        <v>17</v>
      </c>
      <c r="FA13192" s="7" t="n">
        <f t="normal" ca="1">32-LENB(INDIRECT(ADDRESS(13192,156)))</f>
        <v>0</v>
      </c>
      <c r="FB13192" s="7" t="n">
        <v>7</v>
      </c>
      <c r="FC13192" s="7" t="n">
        <v>65533</v>
      </c>
      <c r="FD13192" s="7" t="n">
        <v>60202</v>
      </c>
      <c r="FE13192" s="7" t="s">
        <v>17</v>
      </c>
      <c r="FF13192" s="7" t="n">
        <f t="normal" ca="1">32-LENB(INDIRECT(ADDRESS(13192,161)))</f>
        <v>0</v>
      </c>
      <c r="FG13192" s="7" t="n">
        <v>7</v>
      </c>
      <c r="FH13192" s="7" t="n">
        <v>65533</v>
      </c>
      <c r="FI13192" s="7" t="n">
        <v>16332</v>
      </c>
      <c r="FJ13192" s="7" t="s">
        <v>17</v>
      </c>
      <c r="FK13192" s="7" t="n">
        <f t="normal" ca="1">32-LENB(INDIRECT(ADDRESS(13192,166)))</f>
        <v>0</v>
      </c>
      <c r="FL13192" s="7" t="n">
        <v>7</v>
      </c>
      <c r="FM13192" s="7" t="n">
        <v>65533</v>
      </c>
      <c r="FN13192" s="7" t="n">
        <v>16333</v>
      </c>
      <c r="FO13192" s="7" t="s">
        <v>17</v>
      </c>
      <c r="FP13192" s="7" t="n">
        <f t="normal" ca="1">32-LENB(INDIRECT(ADDRESS(13192,171)))</f>
        <v>0</v>
      </c>
      <c r="FQ13192" s="7" t="n">
        <v>7</v>
      </c>
      <c r="FR13192" s="7" t="n">
        <v>65533</v>
      </c>
      <c r="FS13192" s="7" t="n">
        <v>16334</v>
      </c>
      <c r="FT13192" s="7" t="s">
        <v>17</v>
      </c>
      <c r="FU13192" s="7" t="n">
        <f t="normal" ca="1">32-LENB(INDIRECT(ADDRESS(13192,176)))</f>
        <v>0</v>
      </c>
      <c r="FV13192" s="7" t="n">
        <v>4</v>
      </c>
      <c r="FW13192" s="7" t="n">
        <v>65533</v>
      </c>
      <c r="FX13192" s="7" t="n">
        <v>2203</v>
      </c>
      <c r="FY13192" s="7" t="s">
        <v>17</v>
      </c>
      <c r="FZ13192" s="7" t="n">
        <f t="normal" ca="1">32-LENB(INDIRECT(ADDRESS(13192,181)))</f>
        <v>0</v>
      </c>
      <c r="GA13192" s="7" t="n">
        <v>7</v>
      </c>
      <c r="GB13192" s="7" t="n">
        <v>65533</v>
      </c>
      <c r="GC13192" s="7" t="n">
        <v>16335</v>
      </c>
      <c r="GD13192" s="7" t="s">
        <v>17</v>
      </c>
      <c r="GE13192" s="7" t="n">
        <f t="normal" ca="1">32-LENB(INDIRECT(ADDRESS(13192,186)))</f>
        <v>0</v>
      </c>
      <c r="GF13192" s="7" t="n">
        <v>7</v>
      </c>
      <c r="GG13192" s="7" t="n">
        <v>65533</v>
      </c>
      <c r="GH13192" s="7" t="n">
        <v>16336</v>
      </c>
      <c r="GI13192" s="7" t="s">
        <v>17</v>
      </c>
      <c r="GJ13192" s="7" t="n">
        <f t="normal" ca="1">32-LENB(INDIRECT(ADDRESS(13192,191)))</f>
        <v>0</v>
      </c>
      <c r="GK13192" s="7" t="n">
        <v>7</v>
      </c>
      <c r="GL13192" s="7" t="n">
        <v>65533</v>
      </c>
      <c r="GM13192" s="7" t="n">
        <v>60203</v>
      </c>
      <c r="GN13192" s="7" t="s">
        <v>17</v>
      </c>
      <c r="GO13192" s="7" t="n">
        <f t="normal" ca="1">32-LENB(INDIRECT(ADDRESS(13192,196)))</f>
        <v>0</v>
      </c>
      <c r="GP13192" s="7" t="n">
        <v>7</v>
      </c>
      <c r="GQ13192" s="7" t="n">
        <v>65533</v>
      </c>
      <c r="GR13192" s="7" t="n">
        <v>60204</v>
      </c>
      <c r="GS13192" s="7" t="s">
        <v>17</v>
      </c>
      <c r="GT13192" s="7" t="n">
        <f t="normal" ca="1">32-LENB(INDIRECT(ADDRESS(13192,201)))</f>
        <v>0</v>
      </c>
      <c r="GU13192" s="7" t="n">
        <v>7</v>
      </c>
      <c r="GV13192" s="7" t="n">
        <v>65533</v>
      </c>
      <c r="GW13192" s="7" t="n">
        <v>60205</v>
      </c>
      <c r="GX13192" s="7" t="s">
        <v>17</v>
      </c>
      <c r="GY13192" s="7" t="n">
        <f t="normal" ca="1">32-LENB(INDIRECT(ADDRESS(13192,206)))</f>
        <v>0</v>
      </c>
      <c r="GZ13192" s="7" t="n">
        <v>7</v>
      </c>
      <c r="HA13192" s="7" t="n">
        <v>65533</v>
      </c>
      <c r="HB13192" s="7" t="n">
        <v>16337</v>
      </c>
      <c r="HC13192" s="7" t="s">
        <v>17</v>
      </c>
      <c r="HD13192" s="7" t="n">
        <f t="normal" ca="1">32-LENB(INDIRECT(ADDRESS(13192,211)))</f>
        <v>0</v>
      </c>
      <c r="HE13192" s="7" t="n">
        <v>7</v>
      </c>
      <c r="HF13192" s="7" t="n">
        <v>65533</v>
      </c>
      <c r="HG13192" s="7" t="n">
        <v>16338</v>
      </c>
      <c r="HH13192" s="7" t="s">
        <v>17</v>
      </c>
      <c r="HI13192" s="7" t="n">
        <f t="normal" ca="1">32-LENB(INDIRECT(ADDRESS(13192,216)))</f>
        <v>0</v>
      </c>
      <c r="HJ13192" s="7" t="n">
        <v>7</v>
      </c>
      <c r="HK13192" s="7" t="n">
        <v>65533</v>
      </c>
      <c r="HL13192" s="7" t="n">
        <v>16339</v>
      </c>
      <c r="HM13192" s="7" t="s">
        <v>17</v>
      </c>
      <c r="HN13192" s="7" t="n">
        <f t="normal" ca="1">32-LENB(INDIRECT(ADDRESS(13192,221)))</f>
        <v>0</v>
      </c>
      <c r="HO13192" s="7" t="n">
        <v>7</v>
      </c>
      <c r="HP13192" s="7" t="n">
        <v>65533</v>
      </c>
      <c r="HQ13192" s="7" t="n">
        <v>60206</v>
      </c>
      <c r="HR13192" s="7" t="s">
        <v>17</v>
      </c>
      <c r="HS13192" s="7" t="n">
        <f t="normal" ca="1">32-LENB(INDIRECT(ADDRESS(13192,226)))</f>
        <v>0</v>
      </c>
      <c r="HT13192" s="7" t="n">
        <v>7</v>
      </c>
      <c r="HU13192" s="7" t="n">
        <v>65533</v>
      </c>
      <c r="HV13192" s="7" t="n">
        <v>60207</v>
      </c>
      <c r="HW13192" s="7" t="s">
        <v>17</v>
      </c>
      <c r="HX13192" s="7" t="n">
        <f t="normal" ca="1">32-LENB(INDIRECT(ADDRESS(13192,231)))</f>
        <v>0</v>
      </c>
      <c r="HY13192" s="7" t="n">
        <v>7</v>
      </c>
      <c r="HZ13192" s="7" t="n">
        <v>65533</v>
      </c>
      <c r="IA13192" s="7" t="n">
        <v>16340</v>
      </c>
      <c r="IB13192" s="7" t="s">
        <v>17</v>
      </c>
      <c r="IC13192" s="7" t="n">
        <f t="normal" ca="1">32-LENB(INDIRECT(ADDRESS(13192,236)))</f>
        <v>0</v>
      </c>
      <c r="ID13192" s="7" t="n">
        <v>7</v>
      </c>
      <c r="IE13192" s="7" t="n">
        <v>65533</v>
      </c>
      <c r="IF13192" s="7" t="n">
        <v>16341</v>
      </c>
      <c r="IG13192" s="7" t="s">
        <v>17</v>
      </c>
      <c r="IH13192" s="7" t="n">
        <f t="normal" ca="1">32-LENB(INDIRECT(ADDRESS(13192,241)))</f>
        <v>0</v>
      </c>
      <c r="II13192" s="7" t="n">
        <v>7</v>
      </c>
      <c r="IJ13192" s="7" t="n">
        <v>65533</v>
      </c>
      <c r="IK13192" s="7" t="n">
        <v>60208</v>
      </c>
      <c r="IL13192" s="7" t="s">
        <v>17</v>
      </c>
      <c r="IM13192" s="7" t="n">
        <f t="normal" ca="1">32-LENB(INDIRECT(ADDRESS(13192,246)))</f>
        <v>0</v>
      </c>
      <c r="IN13192" s="7" t="n">
        <v>7</v>
      </c>
      <c r="IO13192" s="7" t="n">
        <v>65533</v>
      </c>
      <c r="IP13192" s="7" t="n">
        <v>60209</v>
      </c>
      <c r="IQ13192" s="7" t="s">
        <v>17</v>
      </c>
      <c r="IR13192" s="7" t="n">
        <f t="normal" ca="1">32-LENB(INDIRECT(ADDRESS(13192,251)))</f>
        <v>0</v>
      </c>
      <c r="IS13192" s="7" t="n">
        <v>7</v>
      </c>
      <c r="IT13192" s="7" t="n">
        <v>65533</v>
      </c>
      <c r="IU13192" s="7" t="n">
        <v>16342</v>
      </c>
      <c r="IV13192" s="7" t="s">
        <v>17</v>
      </c>
      <c r="IW13192" s="7" t="n">
        <f t="normal" ca="1">32-LENB(INDIRECT(ADDRESS(13192,256)))</f>
        <v>0</v>
      </c>
      <c r="IX13192" s="7" t="n">
        <v>7</v>
      </c>
      <c r="IY13192" s="7" t="n">
        <v>65533</v>
      </c>
      <c r="IZ13192" s="7" t="n">
        <v>60210</v>
      </c>
      <c r="JA13192" s="7" t="s">
        <v>17</v>
      </c>
      <c r="JB13192" s="7" t="n">
        <f t="normal" ca="1">32-LENB(INDIRECT(ADDRESS(13192,261)))</f>
        <v>0</v>
      </c>
      <c r="JC13192" s="7" t="n">
        <v>7</v>
      </c>
      <c r="JD13192" s="7" t="n">
        <v>65533</v>
      </c>
      <c r="JE13192" s="7" t="n">
        <v>60211</v>
      </c>
      <c r="JF13192" s="7" t="s">
        <v>17</v>
      </c>
      <c r="JG13192" s="7" t="n">
        <f t="normal" ca="1">32-LENB(INDIRECT(ADDRESS(13192,266)))</f>
        <v>0</v>
      </c>
      <c r="JH13192" s="7" t="n">
        <v>7</v>
      </c>
      <c r="JI13192" s="7" t="n">
        <v>65533</v>
      </c>
      <c r="JJ13192" s="7" t="n">
        <v>60212</v>
      </c>
      <c r="JK13192" s="7" t="s">
        <v>17</v>
      </c>
      <c r="JL13192" s="7" t="n">
        <f t="normal" ca="1">32-LENB(INDIRECT(ADDRESS(13192,271)))</f>
        <v>0</v>
      </c>
      <c r="JM13192" s="7" t="n">
        <v>7</v>
      </c>
      <c r="JN13192" s="7" t="n">
        <v>65533</v>
      </c>
      <c r="JO13192" s="7" t="n">
        <v>60213</v>
      </c>
      <c r="JP13192" s="7" t="s">
        <v>17</v>
      </c>
      <c r="JQ13192" s="7" t="n">
        <f t="normal" ca="1">32-LENB(INDIRECT(ADDRESS(13192,276)))</f>
        <v>0</v>
      </c>
      <c r="JR13192" s="7" t="n">
        <v>7</v>
      </c>
      <c r="JS13192" s="7" t="n">
        <v>65533</v>
      </c>
      <c r="JT13192" s="7" t="n">
        <v>16343</v>
      </c>
      <c r="JU13192" s="7" t="s">
        <v>17</v>
      </c>
      <c r="JV13192" s="7" t="n">
        <f t="normal" ca="1">32-LENB(INDIRECT(ADDRESS(13192,281)))</f>
        <v>0</v>
      </c>
      <c r="JW13192" s="7" t="n">
        <v>7</v>
      </c>
      <c r="JX13192" s="7" t="n">
        <v>65533</v>
      </c>
      <c r="JY13192" s="7" t="n">
        <v>16951</v>
      </c>
      <c r="JZ13192" s="7" t="s">
        <v>17</v>
      </c>
      <c r="KA13192" s="7" t="n">
        <f t="normal" ca="1">32-LENB(INDIRECT(ADDRESS(13192,286)))</f>
        <v>0</v>
      </c>
      <c r="KB13192" s="7" t="n">
        <v>7</v>
      </c>
      <c r="KC13192" s="7" t="n">
        <v>65533</v>
      </c>
      <c r="KD13192" s="7" t="n">
        <v>60214</v>
      </c>
      <c r="KE13192" s="7" t="s">
        <v>17</v>
      </c>
      <c r="KF13192" s="7" t="n">
        <f t="normal" ca="1">32-LENB(INDIRECT(ADDRESS(13192,291)))</f>
        <v>0</v>
      </c>
      <c r="KG13192" s="7" t="n">
        <v>7</v>
      </c>
      <c r="KH13192" s="7" t="n">
        <v>65533</v>
      </c>
      <c r="KI13192" s="7" t="n">
        <v>60215</v>
      </c>
      <c r="KJ13192" s="7" t="s">
        <v>17</v>
      </c>
      <c r="KK13192" s="7" t="n">
        <f t="normal" ca="1">32-LENB(INDIRECT(ADDRESS(13192,296)))</f>
        <v>0</v>
      </c>
      <c r="KL13192" s="7" t="n">
        <v>7</v>
      </c>
      <c r="KM13192" s="7" t="n">
        <v>65533</v>
      </c>
      <c r="KN13192" s="7" t="n">
        <v>60216</v>
      </c>
      <c r="KO13192" s="7" t="s">
        <v>17</v>
      </c>
      <c r="KP13192" s="7" t="n">
        <f t="normal" ca="1">32-LENB(INDIRECT(ADDRESS(13192,301)))</f>
        <v>0</v>
      </c>
      <c r="KQ13192" s="7" t="n">
        <v>7</v>
      </c>
      <c r="KR13192" s="7" t="n">
        <v>65533</v>
      </c>
      <c r="KS13192" s="7" t="n">
        <v>16344</v>
      </c>
      <c r="KT13192" s="7" t="s">
        <v>17</v>
      </c>
      <c r="KU13192" s="7" t="n">
        <f t="normal" ca="1">32-LENB(INDIRECT(ADDRESS(13192,306)))</f>
        <v>0</v>
      </c>
      <c r="KV13192" s="7" t="n">
        <v>7</v>
      </c>
      <c r="KW13192" s="7" t="n">
        <v>65533</v>
      </c>
      <c r="KX13192" s="7" t="n">
        <v>60217</v>
      </c>
      <c r="KY13192" s="7" t="s">
        <v>17</v>
      </c>
      <c r="KZ13192" s="7" t="n">
        <f t="normal" ca="1">32-LENB(INDIRECT(ADDRESS(13192,311)))</f>
        <v>0</v>
      </c>
      <c r="LA13192" s="7" t="n">
        <v>7</v>
      </c>
      <c r="LB13192" s="7" t="n">
        <v>65533</v>
      </c>
      <c r="LC13192" s="7" t="n">
        <v>60218</v>
      </c>
      <c r="LD13192" s="7" t="s">
        <v>17</v>
      </c>
      <c r="LE13192" s="7" t="n">
        <f t="normal" ca="1">32-LENB(INDIRECT(ADDRESS(13192,316)))</f>
        <v>0</v>
      </c>
      <c r="LF13192" s="7" t="n">
        <v>7</v>
      </c>
      <c r="LG13192" s="7" t="n">
        <v>65533</v>
      </c>
      <c r="LH13192" s="7" t="n">
        <v>60219</v>
      </c>
      <c r="LI13192" s="7" t="s">
        <v>17</v>
      </c>
      <c r="LJ13192" s="7" t="n">
        <f t="normal" ca="1">32-LENB(INDIRECT(ADDRESS(13192,321)))</f>
        <v>0</v>
      </c>
      <c r="LK13192" s="7" t="n">
        <v>7</v>
      </c>
      <c r="LL13192" s="7" t="n">
        <v>65533</v>
      </c>
      <c r="LM13192" s="7" t="n">
        <v>60220</v>
      </c>
      <c r="LN13192" s="7" t="s">
        <v>17</v>
      </c>
      <c r="LO13192" s="7" t="n">
        <f t="normal" ca="1">32-LENB(INDIRECT(ADDRESS(13192,326)))</f>
        <v>0</v>
      </c>
      <c r="LP13192" s="7" t="n">
        <v>7</v>
      </c>
      <c r="LQ13192" s="7" t="n">
        <v>65533</v>
      </c>
      <c r="LR13192" s="7" t="n">
        <v>60221</v>
      </c>
      <c r="LS13192" s="7" t="s">
        <v>17</v>
      </c>
      <c r="LT13192" s="7" t="n">
        <f t="normal" ca="1">32-LENB(INDIRECT(ADDRESS(13192,331)))</f>
        <v>0</v>
      </c>
      <c r="LU13192" s="7" t="n">
        <v>7</v>
      </c>
      <c r="LV13192" s="7" t="n">
        <v>65533</v>
      </c>
      <c r="LW13192" s="7" t="n">
        <v>16345</v>
      </c>
      <c r="LX13192" s="7" t="s">
        <v>17</v>
      </c>
      <c r="LY13192" s="7" t="n">
        <f t="normal" ca="1">32-LENB(INDIRECT(ADDRESS(13192,336)))</f>
        <v>0</v>
      </c>
      <c r="LZ13192" s="7" t="n">
        <v>7</v>
      </c>
      <c r="MA13192" s="7" t="n">
        <v>65533</v>
      </c>
      <c r="MB13192" s="7" t="n">
        <v>16346</v>
      </c>
      <c r="MC13192" s="7" t="s">
        <v>17</v>
      </c>
      <c r="MD13192" s="7" t="n">
        <f t="normal" ca="1">32-LENB(INDIRECT(ADDRESS(13192,341)))</f>
        <v>0</v>
      </c>
      <c r="ME13192" s="7" t="n">
        <v>7</v>
      </c>
      <c r="MF13192" s="7" t="n">
        <v>65533</v>
      </c>
      <c r="MG13192" s="7" t="n">
        <v>60222</v>
      </c>
      <c r="MH13192" s="7" t="s">
        <v>17</v>
      </c>
      <c r="MI13192" s="7" t="n">
        <f t="normal" ca="1">32-LENB(INDIRECT(ADDRESS(13192,346)))</f>
        <v>0</v>
      </c>
      <c r="MJ13192" s="7" t="n">
        <v>4</v>
      </c>
      <c r="MK13192" s="7" t="n">
        <v>65533</v>
      </c>
      <c r="ML13192" s="7" t="n">
        <v>2203</v>
      </c>
      <c r="MM13192" s="7" t="s">
        <v>17</v>
      </c>
      <c r="MN13192" s="7" t="n">
        <f t="normal" ca="1">32-LENB(INDIRECT(ADDRESS(13192,351)))</f>
        <v>0</v>
      </c>
      <c r="MO13192" s="7" t="n">
        <v>7</v>
      </c>
      <c r="MP13192" s="7" t="n">
        <v>65533</v>
      </c>
      <c r="MQ13192" s="7" t="n">
        <v>16347</v>
      </c>
      <c r="MR13192" s="7" t="s">
        <v>17</v>
      </c>
      <c r="MS13192" s="7" t="n">
        <f t="normal" ca="1">32-LENB(INDIRECT(ADDRESS(13192,356)))</f>
        <v>0</v>
      </c>
      <c r="MT13192" s="7" t="n">
        <v>7</v>
      </c>
      <c r="MU13192" s="7" t="n">
        <v>65533</v>
      </c>
      <c r="MV13192" s="7" t="n">
        <v>16348</v>
      </c>
      <c r="MW13192" s="7" t="s">
        <v>17</v>
      </c>
      <c r="MX13192" s="7" t="n">
        <f t="normal" ca="1">32-LENB(INDIRECT(ADDRESS(13192,361)))</f>
        <v>0</v>
      </c>
      <c r="MY13192" s="7" t="n">
        <v>7</v>
      </c>
      <c r="MZ13192" s="7" t="n">
        <v>65533</v>
      </c>
      <c r="NA13192" s="7" t="n">
        <v>60223</v>
      </c>
      <c r="NB13192" s="7" t="s">
        <v>17</v>
      </c>
      <c r="NC13192" s="7" t="n">
        <f t="normal" ca="1">32-LENB(INDIRECT(ADDRESS(13192,366)))</f>
        <v>0</v>
      </c>
      <c r="ND13192" s="7" t="n">
        <v>7</v>
      </c>
      <c r="NE13192" s="7" t="n">
        <v>65533</v>
      </c>
      <c r="NF13192" s="7" t="n">
        <v>16349</v>
      </c>
      <c r="NG13192" s="7" t="s">
        <v>17</v>
      </c>
      <c r="NH13192" s="7" t="n">
        <f t="normal" ca="1">32-LENB(INDIRECT(ADDRESS(13192,371)))</f>
        <v>0</v>
      </c>
      <c r="NI13192" s="7" t="n">
        <v>7</v>
      </c>
      <c r="NJ13192" s="7" t="n">
        <v>65533</v>
      </c>
      <c r="NK13192" s="7" t="n">
        <v>16350</v>
      </c>
      <c r="NL13192" s="7" t="s">
        <v>17</v>
      </c>
      <c r="NM13192" s="7" t="n">
        <f t="normal" ca="1">32-LENB(INDIRECT(ADDRESS(13192,376)))</f>
        <v>0</v>
      </c>
      <c r="NN13192" s="7" t="n">
        <v>7</v>
      </c>
      <c r="NO13192" s="7" t="n">
        <v>65533</v>
      </c>
      <c r="NP13192" s="7" t="n">
        <v>16351</v>
      </c>
      <c r="NQ13192" s="7" t="s">
        <v>17</v>
      </c>
      <c r="NR13192" s="7" t="n">
        <f t="normal" ca="1">32-LENB(INDIRECT(ADDRESS(13192,381)))</f>
        <v>0</v>
      </c>
      <c r="NS13192" s="7" t="n">
        <v>7</v>
      </c>
      <c r="NT13192" s="7" t="n">
        <v>65533</v>
      </c>
      <c r="NU13192" s="7" t="n">
        <v>16352</v>
      </c>
      <c r="NV13192" s="7" t="s">
        <v>17</v>
      </c>
      <c r="NW13192" s="7" t="n">
        <f t="normal" ca="1">32-LENB(INDIRECT(ADDRESS(13192,386)))</f>
        <v>0</v>
      </c>
      <c r="NX13192" s="7" t="n">
        <v>7</v>
      </c>
      <c r="NY13192" s="7" t="n">
        <v>65533</v>
      </c>
      <c r="NZ13192" s="7" t="n">
        <v>16353</v>
      </c>
      <c r="OA13192" s="7" t="s">
        <v>17</v>
      </c>
      <c r="OB13192" s="7" t="n">
        <f t="normal" ca="1">32-LENB(INDIRECT(ADDRESS(13192,391)))</f>
        <v>0</v>
      </c>
      <c r="OC13192" s="7" t="n">
        <v>4</v>
      </c>
      <c r="OD13192" s="7" t="n">
        <v>65533</v>
      </c>
      <c r="OE13192" s="7" t="n">
        <v>2203</v>
      </c>
      <c r="OF13192" s="7" t="s">
        <v>17</v>
      </c>
      <c r="OG13192" s="7" t="n">
        <f t="normal" ca="1">32-LENB(INDIRECT(ADDRESS(13192,396)))</f>
        <v>0</v>
      </c>
      <c r="OH13192" s="7" t="n">
        <v>7</v>
      </c>
      <c r="OI13192" s="7" t="n">
        <v>65533</v>
      </c>
      <c r="OJ13192" s="7" t="n">
        <v>16354</v>
      </c>
      <c r="OK13192" s="7" t="s">
        <v>17</v>
      </c>
      <c r="OL13192" s="7" t="n">
        <f t="normal" ca="1">32-LENB(INDIRECT(ADDRESS(13192,401)))</f>
        <v>0</v>
      </c>
      <c r="OM13192" s="7" t="n">
        <v>7</v>
      </c>
      <c r="ON13192" s="7" t="n">
        <v>65533</v>
      </c>
      <c r="OO13192" s="7" t="n">
        <v>16355</v>
      </c>
      <c r="OP13192" s="7" t="s">
        <v>17</v>
      </c>
      <c r="OQ13192" s="7" t="n">
        <f t="normal" ca="1">32-LENB(INDIRECT(ADDRESS(13192,406)))</f>
        <v>0</v>
      </c>
      <c r="OR13192" s="7" t="n">
        <v>7</v>
      </c>
      <c r="OS13192" s="7" t="n">
        <v>65533</v>
      </c>
      <c r="OT13192" s="7" t="n">
        <v>16356</v>
      </c>
      <c r="OU13192" s="7" t="s">
        <v>17</v>
      </c>
      <c r="OV13192" s="7" t="n">
        <f t="normal" ca="1">32-LENB(INDIRECT(ADDRESS(13192,411)))</f>
        <v>0</v>
      </c>
      <c r="OW13192" s="7" t="n">
        <v>7</v>
      </c>
      <c r="OX13192" s="7" t="n">
        <v>65533</v>
      </c>
      <c r="OY13192" s="7" t="n">
        <v>16357</v>
      </c>
      <c r="OZ13192" s="7" t="s">
        <v>17</v>
      </c>
      <c r="PA13192" s="7" t="n">
        <f t="normal" ca="1">32-LENB(INDIRECT(ADDRESS(13192,416)))</f>
        <v>0</v>
      </c>
      <c r="PB13192" s="7" t="n">
        <v>7</v>
      </c>
      <c r="PC13192" s="7" t="n">
        <v>65533</v>
      </c>
      <c r="PD13192" s="7" t="n">
        <v>60224</v>
      </c>
      <c r="PE13192" s="7" t="s">
        <v>17</v>
      </c>
      <c r="PF13192" s="7" t="n">
        <f t="normal" ca="1">32-LENB(INDIRECT(ADDRESS(13192,421)))</f>
        <v>0</v>
      </c>
      <c r="PG13192" s="7" t="n">
        <v>7</v>
      </c>
      <c r="PH13192" s="7" t="n">
        <v>65533</v>
      </c>
      <c r="PI13192" s="7" t="n">
        <v>16358</v>
      </c>
      <c r="PJ13192" s="7" t="s">
        <v>17</v>
      </c>
      <c r="PK13192" s="7" t="n">
        <f t="normal" ca="1">32-LENB(INDIRECT(ADDRESS(13192,426)))</f>
        <v>0</v>
      </c>
      <c r="PL13192" s="7" t="n">
        <v>7</v>
      </c>
      <c r="PM13192" s="7" t="n">
        <v>65533</v>
      </c>
      <c r="PN13192" s="7" t="n">
        <v>16359</v>
      </c>
      <c r="PO13192" s="7" t="s">
        <v>17</v>
      </c>
      <c r="PP13192" s="7" t="n">
        <f t="normal" ca="1">32-LENB(INDIRECT(ADDRESS(13192,431)))</f>
        <v>0</v>
      </c>
      <c r="PQ13192" s="7" t="n">
        <v>7</v>
      </c>
      <c r="PR13192" s="7" t="n">
        <v>65533</v>
      </c>
      <c r="PS13192" s="7" t="n">
        <v>60225</v>
      </c>
      <c r="PT13192" s="7" t="s">
        <v>17</v>
      </c>
      <c r="PU13192" s="7" t="n">
        <f t="normal" ca="1">32-LENB(INDIRECT(ADDRESS(13192,436)))</f>
        <v>0</v>
      </c>
      <c r="PV13192" s="7" t="n">
        <v>7</v>
      </c>
      <c r="PW13192" s="7" t="n">
        <v>65533</v>
      </c>
      <c r="PX13192" s="7" t="n">
        <v>60226</v>
      </c>
      <c r="PY13192" s="7" t="s">
        <v>17</v>
      </c>
      <c r="PZ13192" s="7" t="n">
        <f t="normal" ca="1">32-LENB(INDIRECT(ADDRESS(13192,441)))</f>
        <v>0</v>
      </c>
      <c r="QA13192" s="7" t="n">
        <v>7</v>
      </c>
      <c r="QB13192" s="7" t="n">
        <v>65533</v>
      </c>
      <c r="QC13192" s="7" t="n">
        <v>60227</v>
      </c>
      <c r="QD13192" s="7" t="s">
        <v>17</v>
      </c>
      <c r="QE13192" s="7" t="n">
        <f t="normal" ca="1">32-LENB(INDIRECT(ADDRESS(13192,446)))</f>
        <v>0</v>
      </c>
      <c r="QF13192" s="7" t="n">
        <v>7</v>
      </c>
      <c r="QG13192" s="7" t="n">
        <v>65533</v>
      </c>
      <c r="QH13192" s="7" t="n">
        <v>60228</v>
      </c>
      <c r="QI13192" s="7" t="s">
        <v>17</v>
      </c>
      <c r="QJ13192" s="7" t="n">
        <f t="normal" ca="1">32-LENB(INDIRECT(ADDRESS(13192,451)))</f>
        <v>0</v>
      </c>
      <c r="QK13192" s="7" t="n">
        <v>7</v>
      </c>
      <c r="QL13192" s="7" t="n">
        <v>65533</v>
      </c>
      <c r="QM13192" s="7" t="n">
        <v>60229</v>
      </c>
      <c r="QN13192" s="7" t="s">
        <v>17</v>
      </c>
      <c r="QO13192" s="7" t="n">
        <f t="normal" ca="1">32-LENB(INDIRECT(ADDRESS(13192,456)))</f>
        <v>0</v>
      </c>
      <c r="QP13192" s="7" t="n">
        <v>7</v>
      </c>
      <c r="QQ13192" s="7" t="n">
        <v>65533</v>
      </c>
      <c r="QR13192" s="7" t="n">
        <v>16953</v>
      </c>
      <c r="QS13192" s="7" t="s">
        <v>17</v>
      </c>
      <c r="QT13192" s="7" t="n">
        <f t="normal" ca="1">32-LENB(INDIRECT(ADDRESS(13192,461)))</f>
        <v>0</v>
      </c>
      <c r="QU13192" s="7" t="n">
        <v>7</v>
      </c>
      <c r="QV13192" s="7" t="n">
        <v>65533</v>
      </c>
      <c r="QW13192" s="7" t="n">
        <v>60230</v>
      </c>
      <c r="QX13192" s="7" t="s">
        <v>17</v>
      </c>
      <c r="QY13192" s="7" t="n">
        <f t="normal" ca="1">32-LENB(INDIRECT(ADDRESS(13192,466)))</f>
        <v>0</v>
      </c>
      <c r="QZ13192" s="7" t="n">
        <v>7</v>
      </c>
      <c r="RA13192" s="7" t="n">
        <v>65533</v>
      </c>
      <c r="RB13192" s="7" t="n">
        <v>60231</v>
      </c>
      <c r="RC13192" s="7" t="s">
        <v>17</v>
      </c>
      <c r="RD13192" s="7" t="n">
        <f t="normal" ca="1">32-LENB(INDIRECT(ADDRESS(13192,471)))</f>
        <v>0</v>
      </c>
      <c r="RE13192" s="7" t="n">
        <v>7</v>
      </c>
      <c r="RF13192" s="7" t="n">
        <v>65533</v>
      </c>
      <c r="RG13192" s="7" t="n">
        <v>60232</v>
      </c>
      <c r="RH13192" s="7" t="s">
        <v>17</v>
      </c>
      <c r="RI13192" s="7" t="n">
        <f t="normal" ca="1">32-LENB(INDIRECT(ADDRESS(13192,476)))</f>
        <v>0</v>
      </c>
      <c r="RJ13192" s="7" t="n">
        <v>7</v>
      </c>
      <c r="RK13192" s="7" t="n">
        <v>65533</v>
      </c>
      <c r="RL13192" s="7" t="n">
        <v>60233</v>
      </c>
      <c r="RM13192" s="7" t="s">
        <v>17</v>
      </c>
      <c r="RN13192" s="7" t="n">
        <f t="normal" ca="1">32-LENB(INDIRECT(ADDRESS(13192,481)))</f>
        <v>0</v>
      </c>
      <c r="RO13192" s="7" t="n">
        <v>7</v>
      </c>
      <c r="RP13192" s="7" t="n">
        <v>65533</v>
      </c>
      <c r="RQ13192" s="7" t="n">
        <v>60234</v>
      </c>
      <c r="RR13192" s="7" t="s">
        <v>17</v>
      </c>
      <c r="RS13192" s="7" t="n">
        <f t="normal" ca="1">32-LENB(INDIRECT(ADDRESS(13192,486)))</f>
        <v>0</v>
      </c>
      <c r="RT13192" s="7" t="n">
        <v>7</v>
      </c>
      <c r="RU13192" s="7" t="n">
        <v>65533</v>
      </c>
      <c r="RV13192" s="7" t="n">
        <v>16360</v>
      </c>
      <c r="RW13192" s="7" t="s">
        <v>17</v>
      </c>
      <c r="RX13192" s="7" t="n">
        <f t="normal" ca="1">32-LENB(INDIRECT(ADDRESS(13192,491)))</f>
        <v>0</v>
      </c>
      <c r="RY13192" s="7" t="n">
        <v>7</v>
      </c>
      <c r="RZ13192" s="7" t="n">
        <v>65533</v>
      </c>
      <c r="SA13192" s="7" t="n">
        <v>60235</v>
      </c>
      <c r="SB13192" s="7" t="s">
        <v>17</v>
      </c>
      <c r="SC13192" s="7" t="n">
        <f t="normal" ca="1">32-LENB(INDIRECT(ADDRESS(13192,496)))</f>
        <v>0</v>
      </c>
      <c r="SD13192" s="7" t="n">
        <v>7</v>
      </c>
      <c r="SE13192" s="7" t="n">
        <v>65533</v>
      </c>
      <c r="SF13192" s="7" t="n">
        <v>60236</v>
      </c>
      <c r="SG13192" s="7" t="s">
        <v>17</v>
      </c>
      <c r="SH13192" s="7" t="n">
        <f t="normal" ca="1">32-LENB(INDIRECT(ADDRESS(13192,501)))</f>
        <v>0</v>
      </c>
      <c r="SI13192" s="7" t="n">
        <v>4</v>
      </c>
      <c r="SJ13192" s="7" t="n">
        <v>65533</v>
      </c>
      <c r="SK13192" s="7" t="n">
        <v>2203</v>
      </c>
      <c r="SL13192" s="7" t="s">
        <v>17</v>
      </c>
      <c r="SM13192" s="7" t="n">
        <f t="normal" ca="1">32-LENB(INDIRECT(ADDRESS(13192,506)))</f>
        <v>0</v>
      </c>
      <c r="SN13192" s="7" t="n">
        <v>7</v>
      </c>
      <c r="SO13192" s="7" t="n">
        <v>65533</v>
      </c>
      <c r="SP13192" s="7" t="n">
        <v>16361</v>
      </c>
      <c r="SQ13192" s="7" t="s">
        <v>17</v>
      </c>
      <c r="SR13192" s="7" t="n">
        <f t="normal" ca="1">32-LENB(INDIRECT(ADDRESS(13192,511)))</f>
        <v>0</v>
      </c>
      <c r="SS13192" s="7" t="n">
        <v>7</v>
      </c>
      <c r="ST13192" s="7" t="n">
        <v>65533</v>
      </c>
      <c r="SU13192" s="7" t="n">
        <v>16362</v>
      </c>
      <c r="SV13192" s="7" t="s">
        <v>17</v>
      </c>
      <c r="SW13192" s="7" t="n">
        <f t="normal" ca="1">32-LENB(INDIRECT(ADDRESS(13192,516)))</f>
        <v>0</v>
      </c>
      <c r="SX13192" s="7" t="n">
        <v>7</v>
      </c>
      <c r="SY13192" s="7" t="n">
        <v>65533</v>
      </c>
      <c r="SZ13192" s="7" t="n">
        <v>16363</v>
      </c>
      <c r="TA13192" s="7" t="s">
        <v>17</v>
      </c>
      <c r="TB13192" s="7" t="n">
        <f t="normal" ca="1">32-LENB(INDIRECT(ADDRESS(13192,521)))</f>
        <v>0</v>
      </c>
      <c r="TC13192" s="7" t="n">
        <v>7</v>
      </c>
      <c r="TD13192" s="7" t="n">
        <v>65533</v>
      </c>
      <c r="TE13192" s="7" t="n">
        <v>60237</v>
      </c>
      <c r="TF13192" s="7" t="s">
        <v>17</v>
      </c>
      <c r="TG13192" s="7" t="n">
        <f t="normal" ca="1">32-LENB(INDIRECT(ADDRESS(13192,526)))</f>
        <v>0</v>
      </c>
      <c r="TH13192" s="7" t="n">
        <v>4</v>
      </c>
      <c r="TI13192" s="7" t="n">
        <v>65533</v>
      </c>
      <c r="TJ13192" s="7" t="n">
        <v>2203</v>
      </c>
      <c r="TK13192" s="7" t="s">
        <v>17</v>
      </c>
      <c r="TL13192" s="7" t="n">
        <f t="normal" ca="1">32-LENB(INDIRECT(ADDRESS(13192,531)))</f>
        <v>0</v>
      </c>
      <c r="TM13192" s="7" t="n">
        <v>7</v>
      </c>
      <c r="TN13192" s="7" t="n">
        <v>65533</v>
      </c>
      <c r="TO13192" s="7" t="n">
        <v>16364</v>
      </c>
      <c r="TP13192" s="7" t="s">
        <v>17</v>
      </c>
      <c r="TQ13192" s="7" t="n">
        <f t="normal" ca="1">32-LENB(INDIRECT(ADDRESS(13192,536)))</f>
        <v>0</v>
      </c>
      <c r="TR13192" s="7" t="n">
        <v>7</v>
      </c>
      <c r="TS13192" s="7" t="n">
        <v>65533</v>
      </c>
      <c r="TT13192" s="7" t="n">
        <v>60238</v>
      </c>
      <c r="TU13192" s="7" t="s">
        <v>17</v>
      </c>
      <c r="TV13192" s="7" t="n">
        <f t="normal" ca="1">32-LENB(INDIRECT(ADDRESS(13192,541)))</f>
        <v>0</v>
      </c>
      <c r="TW13192" s="7" t="n">
        <v>7</v>
      </c>
      <c r="TX13192" s="7" t="n">
        <v>65533</v>
      </c>
      <c r="TY13192" s="7" t="n">
        <v>60239</v>
      </c>
      <c r="TZ13192" s="7" t="s">
        <v>17</v>
      </c>
      <c r="UA13192" s="7" t="n">
        <f t="normal" ca="1">32-LENB(INDIRECT(ADDRESS(13192,546)))</f>
        <v>0</v>
      </c>
      <c r="UB13192" s="7" t="n">
        <v>7</v>
      </c>
      <c r="UC13192" s="7" t="n">
        <v>65533</v>
      </c>
      <c r="UD13192" s="7" t="n">
        <v>60240</v>
      </c>
      <c r="UE13192" s="7" t="s">
        <v>17</v>
      </c>
      <c r="UF13192" s="7" t="n">
        <f t="normal" ca="1">32-LENB(INDIRECT(ADDRESS(13192,551)))</f>
        <v>0</v>
      </c>
      <c r="UG13192" s="7" t="n">
        <v>7</v>
      </c>
      <c r="UH13192" s="7" t="n">
        <v>65533</v>
      </c>
      <c r="UI13192" s="7" t="n">
        <v>16365</v>
      </c>
      <c r="UJ13192" s="7" t="s">
        <v>17</v>
      </c>
      <c r="UK13192" s="7" t="n">
        <f t="normal" ca="1">32-LENB(INDIRECT(ADDRESS(13192,556)))</f>
        <v>0</v>
      </c>
      <c r="UL13192" s="7" t="n">
        <v>7</v>
      </c>
      <c r="UM13192" s="7" t="n">
        <v>65533</v>
      </c>
      <c r="UN13192" s="7" t="n">
        <v>16366</v>
      </c>
      <c r="UO13192" s="7" t="s">
        <v>17</v>
      </c>
      <c r="UP13192" s="7" t="n">
        <f t="normal" ca="1">32-LENB(INDIRECT(ADDRESS(13192,561)))</f>
        <v>0</v>
      </c>
      <c r="UQ13192" s="7" t="n">
        <v>7</v>
      </c>
      <c r="UR13192" s="7" t="n">
        <v>65533</v>
      </c>
      <c r="US13192" s="7" t="n">
        <v>17334</v>
      </c>
      <c r="UT13192" s="7" t="s">
        <v>17</v>
      </c>
      <c r="UU13192" s="7" t="n">
        <f t="normal" ca="1">32-LENB(INDIRECT(ADDRESS(13192,566)))</f>
        <v>0</v>
      </c>
      <c r="UV13192" s="7" t="n">
        <v>7</v>
      </c>
      <c r="UW13192" s="7" t="n">
        <v>65533</v>
      </c>
      <c r="UX13192" s="7" t="n">
        <v>16367</v>
      </c>
      <c r="UY13192" s="7" t="s">
        <v>17</v>
      </c>
      <c r="UZ13192" s="7" t="n">
        <f t="normal" ca="1">32-LENB(INDIRECT(ADDRESS(13192,571)))</f>
        <v>0</v>
      </c>
      <c r="VA13192" s="7" t="n">
        <v>7</v>
      </c>
      <c r="VB13192" s="7" t="n">
        <v>65533</v>
      </c>
      <c r="VC13192" s="7" t="n">
        <v>60241</v>
      </c>
      <c r="VD13192" s="7" t="s">
        <v>17</v>
      </c>
      <c r="VE13192" s="7" t="n">
        <f t="normal" ca="1">32-LENB(INDIRECT(ADDRESS(13192,576)))</f>
        <v>0</v>
      </c>
      <c r="VF13192" s="7" t="n">
        <v>7</v>
      </c>
      <c r="VG13192" s="7" t="n">
        <v>65533</v>
      </c>
      <c r="VH13192" s="7" t="n">
        <v>18391</v>
      </c>
      <c r="VI13192" s="7" t="s">
        <v>17</v>
      </c>
      <c r="VJ13192" s="7" t="n">
        <f t="normal" ca="1">32-LENB(INDIRECT(ADDRESS(13192,581)))</f>
        <v>0</v>
      </c>
      <c r="VK13192" s="7" t="n">
        <v>7</v>
      </c>
      <c r="VL13192" s="7" t="n">
        <v>65533</v>
      </c>
      <c r="VM13192" s="7" t="n">
        <v>16368</v>
      </c>
      <c r="VN13192" s="7" t="s">
        <v>17</v>
      </c>
      <c r="VO13192" s="7" t="n">
        <f t="normal" ca="1">32-LENB(INDIRECT(ADDRESS(13192,586)))</f>
        <v>0</v>
      </c>
      <c r="VP13192" s="7" t="n">
        <v>7</v>
      </c>
      <c r="VQ13192" s="7" t="n">
        <v>65533</v>
      </c>
      <c r="VR13192" s="7" t="n">
        <v>17335</v>
      </c>
      <c r="VS13192" s="7" t="s">
        <v>17</v>
      </c>
      <c r="VT13192" s="7" t="n">
        <f t="normal" ca="1">32-LENB(INDIRECT(ADDRESS(13192,591)))</f>
        <v>0</v>
      </c>
      <c r="VU13192" s="7" t="n">
        <v>7</v>
      </c>
      <c r="VV13192" s="7" t="n">
        <v>65533</v>
      </c>
      <c r="VW13192" s="7" t="n">
        <v>17336</v>
      </c>
      <c r="VX13192" s="7" t="s">
        <v>17</v>
      </c>
      <c r="VY13192" s="7" t="n">
        <f t="normal" ca="1">32-LENB(INDIRECT(ADDRESS(13192,596)))</f>
        <v>0</v>
      </c>
      <c r="VZ13192" s="7" t="n">
        <v>7</v>
      </c>
      <c r="WA13192" s="7" t="n">
        <v>65533</v>
      </c>
      <c r="WB13192" s="7" t="n">
        <v>17337</v>
      </c>
      <c r="WC13192" s="7" t="s">
        <v>17</v>
      </c>
      <c r="WD13192" s="7" t="n">
        <f t="normal" ca="1">32-LENB(INDIRECT(ADDRESS(13192,601)))</f>
        <v>0</v>
      </c>
      <c r="WE13192" s="7" t="n">
        <v>7</v>
      </c>
      <c r="WF13192" s="7" t="n">
        <v>65533</v>
      </c>
      <c r="WG13192" s="7" t="n">
        <v>18392</v>
      </c>
      <c r="WH13192" s="7" t="s">
        <v>17</v>
      </c>
      <c r="WI13192" s="7" t="n">
        <f t="normal" ca="1">32-LENB(INDIRECT(ADDRESS(13192,606)))</f>
        <v>0</v>
      </c>
      <c r="WJ13192" s="7" t="n">
        <v>7</v>
      </c>
      <c r="WK13192" s="7" t="n">
        <v>65533</v>
      </c>
      <c r="WL13192" s="7" t="n">
        <v>60242</v>
      </c>
      <c r="WM13192" s="7" t="s">
        <v>17</v>
      </c>
      <c r="WN13192" s="7" t="n">
        <f t="normal" ca="1">32-LENB(INDIRECT(ADDRESS(13192,611)))</f>
        <v>0</v>
      </c>
      <c r="WO13192" s="7" t="n">
        <v>7</v>
      </c>
      <c r="WP13192" s="7" t="n">
        <v>65533</v>
      </c>
      <c r="WQ13192" s="7" t="n">
        <v>16369</v>
      </c>
      <c r="WR13192" s="7" t="s">
        <v>17</v>
      </c>
      <c r="WS13192" s="7" t="n">
        <f t="normal" ca="1">32-LENB(INDIRECT(ADDRESS(13192,616)))</f>
        <v>0</v>
      </c>
      <c r="WT13192" s="7" t="n">
        <v>7</v>
      </c>
      <c r="WU13192" s="7" t="n">
        <v>65533</v>
      </c>
      <c r="WV13192" s="7" t="n">
        <v>17338</v>
      </c>
      <c r="WW13192" s="7" t="s">
        <v>17</v>
      </c>
      <c r="WX13192" s="7" t="n">
        <f t="normal" ca="1">32-LENB(INDIRECT(ADDRESS(13192,621)))</f>
        <v>0</v>
      </c>
      <c r="WY13192" s="7" t="n">
        <v>7</v>
      </c>
      <c r="WZ13192" s="7" t="n">
        <v>65533</v>
      </c>
      <c r="XA13192" s="7" t="n">
        <v>17339</v>
      </c>
      <c r="XB13192" s="7" t="s">
        <v>17</v>
      </c>
      <c r="XC13192" s="7" t="n">
        <f t="normal" ca="1">32-LENB(INDIRECT(ADDRESS(13192,626)))</f>
        <v>0</v>
      </c>
      <c r="XD13192" s="7" t="n">
        <v>7</v>
      </c>
      <c r="XE13192" s="7" t="n">
        <v>65533</v>
      </c>
      <c r="XF13192" s="7" t="n">
        <v>17340</v>
      </c>
      <c r="XG13192" s="7" t="s">
        <v>17</v>
      </c>
      <c r="XH13192" s="7" t="n">
        <f t="normal" ca="1">32-LENB(INDIRECT(ADDRESS(13192,631)))</f>
        <v>0</v>
      </c>
      <c r="XI13192" s="7" t="n">
        <v>7</v>
      </c>
      <c r="XJ13192" s="7" t="n">
        <v>65533</v>
      </c>
      <c r="XK13192" s="7" t="n">
        <v>16370</v>
      </c>
      <c r="XL13192" s="7" t="s">
        <v>17</v>
      </c>
      <c r="XM13192" s="7" t="n">
        <f t="normal" ca="1">32-LENB(INDIRECT(ADDRESS(13192,636)))</f>
        <v>0</v>
      </c>
      <c r="XN13192" s="7" t="n">
        <v>7</v>
      </c>
      <c r="XO13192" s="7" t="n">
        <v>65533</v>
      </c>
      <c r="XP13192" s="7" t="n">
        <v>60243</v>
      </c>
      <c r="XQ13192" s="7" t="s">
        <v>17</v>
      </c>
      <c r="XR13192" s="7" t="n">
        <f t="normal" ca="1">32-LENB(INDIRECT(ADDRESS(13192,641)))</f>
        <v>0</v>
      </c>
      <c r="XS13192" s="7" t="n">
        <v>7</v>
      </c>
      <c r="XT13192" s="7" t="n">
        <v>65533</v>
      </c>
      <c r="XU13192" s="7" t="n">
        <v>60244</v>
      </c>
      <c r="XV13192" s="7" t="s">
        <v>17</v>
      </c>
      <c r="XW13192" s="7" t="n">
        <f t="normal" ca="1">32-LENB(INDIRECT(ADDRESS(13192,646)))</f>
        <v>0</v>
      </c>
      <c r="XX13192" s="7" t="n">
        <v>7</v>
      </c>
      <c r="XY13192" s="7" t="n">
        <v>65533</v>
      </c>
      <c r="XZ13192" s="7" t="n">
        <v>17341</v>
      </c>
      <c r="YA13192" s="7" t="s">
        <v>17</v>
      </c>
      <c r="YB13192" s="7" t="n">
        <f t="normal" ca="1">32-LENB(INDIRECT(ADDRESS(13192,651)))</f>
        <v>0</v>
      </c>
      <c r="YC13192" s="7" t="n">
        <v>7</v>
      </c>
      <c r="YD13192" s="7" t="n">
        <v>65533</v>
      </c>
      <c r="YE13192" s="7" t="n">
        <v>17342</v>
      </c>
      <c r="YF13192" s="7" t="s">
        <v>17</v>
      </c>
      <c r="YG13192" s="7" t="n">
        <f t="normal" ca="1">32-LENB(INDIRECT(ADDRESS(13192,656)))</f>
        <v>0</v>
      </c>
      <c r="YH13192" s="7" t="n">
        <v>7</v>
      </c>
      <c r="YI13192" s="7" t="n">
        <v>65533</v>
      </c>
      <c r="YJ13192" s="7" t="n">
        <v>17343</v>
      </c>
      <c r="YK13192" s="7" t="s">
        <v>17</v>
      </c>
      <c r="YL13192" s="7" t="n">
        <f t="normal" ca="1">32-LENB(INDIRECT(ADDRESS(13192,661)))</f>
        <v>0</v>
      </c>
      <c r="YM13192" s="7" t="n">
        <v>7</v>
      </c>
      <c r="YN13192" s="7" t="n">
        <v>65533</v>
      </c>
      <c r="YO13192" s="7" t="n">
        <v>16371</v>
      </c>
      <c r="YP13192" s="7" t="s">
        <v>17</v>
      </c>
      <c r="YQ13192" s="7" t="n">
        <f t="normal" ca="1">32-LENB(INDIRECT(ADDRESS(13192,666)))</f>
        <v>0</v>
      </c>
      <c r="YR13192" s="7" t="n">
        <v>7</v>
      </c>
      <c r="YS13192" s="7" t="n">
        <v>65533</v>
      </c>
      <c r="YT13192" s="7" t="n">
        <v>60245</v>
      </c>
      <c r="YU13192" s="7" t="s">
        <v>17</v>
      </c>
      <c r="YV13192" s="7" t="n">
        <f t="normal" ca="1">32-LENB(INDIRECT(ADDRESS(13192,671)))</f>
        <v>0</v>
      </c>
      <c r="YW13192" s="7" t="n">
        <v>7</v>
      </c>
      <c r="YX13192" s="7" t="n">
        <v>65533</v>
      </c>
      <c r="YY13192" s="7" t="n">
        <v>18393</v>
      </c>
      <c r="YZ13192" s="7" t="s">
        <v>17</v>
      </c>
      <c r="ZA13192" s="7" t="n">
        <f t="normal" ca="1">32-LENB(INDIRECT(ADDRESS(13192,676)))</f>
        <v>0</v>
      </c>
      <c r="ZB13192" s="7" t="n">
        <v>7</v>
      </c>
      <c r="ZC13192" s="7" t="n">
        <v>65533</v>
      </c>
      <c r="ZD13192" s="7" t="n">
        <v>60246</v>
      </c>
      <c r="ZE13192" s="7" t="s">
        <v>17</v>
      </c>
      <c r="ZF13192" s="7" t="n">
        <f t="normal" ca="1">32-LENB(INDIRECT(ADDRESS(13192,681)))</f>
        <v>0</v>
      </c>
      <c r="ZG13192" s="7" t="n">
        <v>7</v>
      </c>
      <c r="ZH13192" s="7" t="n">
        <v>65533</v>
      </c>
      <c r="ZI13192" s="7" t="n">
        <v>18394</v>
      </c>
      <c r="ZJ13192" s="7" t="s">
        <v>17</v>
      </c>
      <c r="ZK13192" s="7" t="n">
        <f t="normal" ca="1">32-LENB(INDIRECT(ADDRESS(13192,686)))</f>
        <v>0</v>
      </c>
      <c r="ZL13192" s="7" t="n">
        <v>7</v>
      </c>
      <c r="ZM13192" s="7" t="n">
        <v>65533</v>
      </c>
      <c r="ZN13192" s="7" t="n">
        <v>18395</v>
      </c>
      <c r="ZO13192" s="7" t="s">
        <v>17</v>
      </c>
      <c r="ZP13192" s="7" t="n">
        <f t="normal" ca="1">32-LENB(INDIRECT(ADDRESS(13192,691)))</f>
        <v>0</v>
      </c>
      <c r="ZQ13192" s="7" t="n">
        <v>7</v>
      </c>
      <c r="ZR13192" s="7" t="n">
        <v>65533</v>
      </c>
      <c r="ZS13192" s="7" t="n">
        <v>18396</v>
      </c>
      <c r="ZT13192" s="7" t="s">
        <v>17</v>
      </c>
      <c r="ZU13192" s="7" t="n">
        <f t="normal" ca="1">32-LENB(INDIRECT(ADDRESS(13192,696)))</f>
        <v>0</v>
      </c>
      <c r="ZV13192" s="7" t="n">
        <v>7</v>
      </c>
      <c r="ZW13192" s="7" t="n">
        <v>65533</v>
      </c>
      <c r="ZX13192" s="7" t="n">
        <v>60247</v>
      </c>
      <c r="ZY13192" s="7" t="s">
        <v>17</v>
      </c>
      <c r="ZZ13192" s="7" t="n">
        <f t="normal" ca="1">32-LENB(INDIRECT(ADDRESS(13192,701)))</f>
        <v>0</v>
      </c>
      <c r="AAA13192" s="7" t="n">
        <v>7</v>
      </c>
      <c r="AAB13192" s="7" t="n">
        <v>65533</v>
      </c>
      <c r="AAC13192" s="7" t="n">
        <v>18397</v>
      </c>
      <c r="AAD13192" s="7" t="s">
        <v>17</v>
      </c>
      <c r="AAE13192" s="7" t="n">
        <f t="normal" ca="1">32-LENB(INDIRECT(ADDRESS(13192,706)))</f>
        <v>0</v>
      </c>
      <c r="AAF13192" s="7" t="n">
        <v>7</v>
      </c>
      <c r="AAG13192" s="7" t="n">
        <v>65533</v>
      </c>
      <c r="AAH13192" s="7" t="n">
        <v>60248</v>
      </c>
      <c r="AAI13192" s="7" t="s">
        <v>17</v>
      </c>
      <c r="AAJ13192" s="7" t="n">
        <f t="normal" ca="1">32-LENB(INDIRECT(ADDRESS(13192,711)))</f>
        <v>0</v>
      </c>
      <c r="AAK13192" s="7" t="n">
        <v>7</v>
      </c>
      <c r="AAL13192" s="7" t="n">
        <v>65533</v>
      </c>
      <c r="AAM13192" s="7" t="n">
        <v>60249</v>
      </c>
      <c r="AAN13192" s="7" t="s">
        <v>17</v>
      </c>
      <c r="AAO13192" s="7" t="n">
        <f t="normal" ca="1">32-LENB(INDIRECT(ADDRESS(13192,716)))</f>
        <v>0</v>
      </c>
      <c r="AAP13192" s="7" t="n">
        <v>7</v>
      </c>
      <c r="AAQ13192" s="7" t="n">
        <v>65533</v>
      </c>
      <c r="AAR13192" s="7" t="n">
        <v>18398</v>
      </c>
      <c r="AAS13192" s="7" t="s">
        <v>17</v>
      </c>
      <c r="AAT13192" s="7" t="n">
        <f t="normal" ca="1">32-LENB(INDIRECT(ADDRESS(13192,721)))</f>
        <v>0</v>
      </c>
      <c r="AAU13192" s="7" t="n">
        <v>7</v>
      </c>
      <c r="AAV13192" s="7" t="n">
        <v>65533</v>
      </c>
      <c r="AAW13192" s="7" t="n">
        <v>18399</v>
      </c>
      <c r="AAX13192" s="7" t="s">
        <v>17</v>
      </c>
      <c r="AAY13192" s="7" t="n">
        <f t="normal" ca="1">32-LENB(INDIRECT(ADDRESS(13192,726)))</f>
        <v>0</v>
      </c>
      <c r="AAZ13192" s="7" t="n">
        <v>4</v>
      </c>
      <c r="ABA13192" s="7" t="n">
        <v>65533</v>
      </c>
      <c r="ABB13192" s="7" t="n">
        <v>2134</v>
      </c>
      <c r="ABC13192" s="7" t="s">
        <v>17</v>
      </c>
      <c r="ABD13192" s="7" t="n">
        <f t="normal" ca="1">32-LENB(INDIRECT(ADDRESS(13192,731)))</f>
        <v>0</v>
      </c>
      <c r="ABE13192" s="7" t="n">
        <v>7</v>
      </c>
      <c r="ABF13192" s="7" t="n">
        <v>65533</v>
      </c>
      <c r="ABG13192" s="7" t="n">
        <v>17344</v>
      </c>
      <c r="ABH13192" s="7" t="s">
        <v>17</v>
      </c>
      <c r="ABI13192" s="7" t="n">
        <f t="normal" ca="1">32-LENB(INDIRECT(ADDRESS(13192,736)))</f>
        <v>0</v>
      </c>
      <c r="ABJ13192" s="7" t="n">
        <v>7</v>
      </c>
      <c r="ABK13192" s="7" t="n">
        <v>65533</v>
      </c>
      <c r="ABL13192" s="7" t="n">
        <v>16372</v>
      </c>
      <c r="ABM13192" s="7" t="s">
        <v>17</v>
      </c>
      <c r="ABN13192" s="7" t="n">
        <f t="normal" ca="1">32-LENB(INDIRECT(ADDRESS(13192,741)))</f>
        <v>0</v>
      </c>
      <c r="ABO13192" s="7" t="n">
        <v>4</v>
      </c>
      <c r="ABP13192" s="7" t="n">
        <v>65533</v>
      </c>
      <c r="ABQ13192" s="7" t="n">
        <v>2203</v>
      </c>
      <c r="ABR13192" s="7" t="s">
        <v>17</v>
      </c>
      <c r="ABS13192" s="7" t="n">
        <f t="normal" ca="1">32-LENB(INDIRECT(ADDRESS(13192,746)))</f>
        <v>0</v>
      </c>
      <c r="ABT13192" s="7" t="n">
        <v>7</v>
      </c>
      <c r="ABU13192" s="7" t="n">
        <v>65533</v>
      </c>
      <c r="ABV13192" s="7" t="n">
        <v>60250</v>
      </c>
      <c r="ABW13192" s="7" t="s">
        <v>17</v>
      </c>
      <c r="ABX13192" s="7" t="n">
        <f t="normal" ca="1">32-LENB(INDIRECT(ADDRESS(13192,751)))</f>
        <v>0</v>
      </c>
      <c r="ABY13192" s="7" t="n">
        <v>7</v>
      </c>
      <c r="ABZ13192" s="7" t="n">
        <v>65533</v>
      </c>
      <c r="ACA13192" s="7" t="n">
        <v>60251</v>
      </c>
      <c r="ACB13192" s="7" t="s">
        <v>17</v>
      </c>
      <c r="ACC13192" s="7" t="n">
        <f t="normal" ca="1">32-LENB(INDIRECT(ADDRESS(13192,756)))</f>
        <v>0</v>
      </c>
      <c r="ACD13192" s="7" t="n">
        <v>7</v>
      </c>
      <c r="ACE13192" s="7" t="n">
        <v>65533</v>
      </c>
      <c r="ACF13192" s="7" t="n">
        <v>18400</v>
      </c>
      <c r="ACG13192" s="7" t="s">
        <v>17</v>
      </c>
      <c r="ACH13192" s="7" t="n">
        <f t="normal" ca="1">32-LENB(INDIRECT(ADDRESS(13192,761)))</f>
        <v>0</v>
      </c>
      <c r="ACI13192" s="7" t="n">
        <v>7</v>
      </c>
      <c r="ACJ13192" s="7" t="n">
        <v>65533</v>
      </c>
      <c r="ACK13192" s="7" t="n">
        <v>18401</v>
      </c>
      <c r="ACL13192" s="7" t="s">
        <v>17</v>
      </c>
      <c r="ACM13192" s="7" t="n">
        <f t="normal" ca="1">32-LENB(INDIRECT(ADDRESS(13192,766)))</f>
        <v>0</v>
      </c>
      <c r="ACN13192" s="7" t="n">
        <v>7</v>
      </c>
      <c r="ACO13192" s="7" t="n">
        <v>65533</v>
      </c>
      <c r="ACP13192" s="7" t="n">
        <v>18402</v>
      </c>
      <c r="ACQ13192" s="7" t="s">
        <v>17</v>
      </c>
      <c r="ACR13192" s="7" t="n">
        <f t="normal" ca="1">32-LENB(INDIRECT(ADDRESS(13192,771)))</f>
        <v>0</v>
      </c>
      <c r="ACS13192" s="7" t="n">
        <v>0</v>
      </c>
      <c r="ACT13192" s="7" t="n">
        <v>65533</v>
      </c>
      <c r="ACU13192" s="7" t="n">
        <v>0</v>
      </c>
      <c r="ACV13192" s="7" t="s">
        <v>17</v>
      </c>
      <c r="ACW13192" s="7" t="n">
        <f t="normal" ca="1">32-LENB(INDIRECT(ADDRESS(13192,776)))</f>
        <v>0</v>
      </c>
    </row>
    <row r="13193" spans="1:15">
      <c r="A13193" t="s">
        <v>4</v>
      </c>
      <c r="B13193" s="4" t="s">
        <v>5</v>
      </c>
    </row>
    <row r="13194" spans="1:15">
      <c r="A13194" t="n">
        <v>135704</v>
      </c>
      <c r="B13194" s="5" t="n">
        <v>1</v>
      </c>
    </row>
    <row r="13195" spans="1:15" s="3" customFormat="1" customHeight="0">
      <c r="A13195" s="3" t="s">
        <v>2</v>
      </c>
      <c r="B13195" s="3" t="s">
        <v>1006</v>
      </c>
    </row>
    <row r="13196" spans="1:15">
      <c r="A13196" t="s">
        <v>4</v>
      </c>
      <c r="B13196" s="4" t="s">
        <v>5</v>
      </c>
      <c r="C13196" s="4" t="s">
        <v>11</v>
      </c>
      <c r="D13196" s="4" t="s">
        <v>11</v>
      </c>
      <c r="E13196" s="4" t="s">
        <v>14</v>
      </c>
      <c r="F13196" s="4" t="s">
        <v>8</v>
      </c>
      <c r="G13196" s="4" t="s">
        <v>1005</v>
      </c>
      <c r="H13196" s="4" t="s">
        <v>11</v>
      </c>
      <c r="I13196" s="4" t="s">
        <v>11</v>
      </c>
      <c r="J13196" s="4" t="s">
        <v>14</v>
      </c>
      <c r="K13196" s="4" t="s">
        <v>8</v>
      </c>
      <c r="L13196" s="4" t="s">
        <v>1005</v>
      </c>
      <c r="M13196" s="4" t="s">
        <v>11</v>
      </c>
      <c r="N13196" s="4" t="s">
        <v>11</v>
      </c>
      <c r="O13196" s="4" t="s">
        <v>14</v>
      </c>
      <c r="P13196" s="4" t="s">
        <v>8</v>
      </c>
      <c r="Q13196" s="4" t="s">
        <v>1005</v>
      </c>
      <c r="R13196" s="4" t="s">
        <v>11</v>
      </c>
      <c r="S13196" s="4" t="s">
        <v>11</v>
      </c>
      <c r="T13196" s="4" t="s">
        <v>14</v>
      </c>
      <c r="U13196" s="4" t="s">
        <v>8</v>
      </c>
      <c r="V13196" s="4" t="s">
        <v>1005</v>
      </c>
      <c r="W13196" s="4" t="s">
        <v>11</v>
      </c>
      <c r="X13196" s="4" t="s">
        <v>11</v>
      </c>
      <c r="Y13196" s="4" t="s">
        <v>14</v>
      </c>
      <c r="Z13196" s="4" t="s">
        <v>8</v>
      </c>
      <c r="AA13196" s="4" t="s">
        <v>1005</v>
      </c>
      <c r="AB13196" s="4" t="s">
        <v>11</v>
      </c>
      <c r="AC13196" s="4" t="s">
        <v>11</v>
      </c>
      <c r="AD13196" s="4" t="s">
        <v>14</v>
      </c>
      <c r="AE13196" s="4" t="s">
        <v>8</v>
      </c>
      <c r="AF13196" s="4" t="s">
        <v>1005</v>
      </c>
      <c r="AG13196" s="4" t="s">
        <v>11</v>
      </c>
      <c r="AH13196" s="4" t="s">
        <v>11</v>
      </c>
      <c r="AI13196" s="4" t="s">
        <v>14</v>
      </c>
      <c r="AJ13196" s="4" t="s">
        <v>8</v>
      </c>
      <c r="AK13196" s="4" t="s">
        <v>1005</v>
      </c>
      <c r="AL13196" s="4" t="s">
        <v>11</v>
      </c>
      <c r="AM13196" s="4" t="s">
        <v>11</v>
      </c>
      <c r="AN13196" s="4" t="s">
        <v>14</v>
      </c>
      <c r="AO13196" s="4" t="s">
        <v>8</v>
      </c>
      <c r="AP13196" s="4" t="s">
        <v>1005</v>
      </c>
      <c r="AQ13196" s="4" t="s">
        <v>11</v>
      </c>
      <c r="AR13196" s="4" t="s">
        <v>11</v>
      </c>
      <c r="AS13196" s="4" t="s">
        <v>14</v>
      </c>
      <c r="AT13196" s="4" t="s">
        <v>8</v>
      </c>
      <c r="AU13196" s="4" t="s">
        <v>1005</v>
      </c>
      <c r="AV13196" s="4" t="s">
        <v>11</v>
      </c>
      <c r="AW13196" s="4" t="s">
        <v>11</v>
      </c>
      <c r="AX13196" s="4" t="s">
        <v>14</v>
      </c>
      <c r="AY13196" s="4" t="s">
        <v>8</v>
      </c>
      <c r="AZ13196" s="4" t="s">
        <v>1005</v>
      </c>
      <c r="BA13196" s="4" t="s">
        <v>11</v>
      </c>
      <c r="BB13196" s="4" t="s">
        <v>11</v>
      </c>
      <c r="BC13196" s="4" t="s">
        <v>14</v>
      </c>
      <c r="BD13196" s="4" t="s">
        <v>8</v>
      </c>
      <c r="BE13196" s="4" t="s">
        <v>1005</v>
      </c>
      <c r="BF13196" s="4" t="s">
        <v>11</v>
      </c>
      <c r="BG13196" s="4" t="s">
        <v>11</v>
      </c>
      <c r="BH13196" s="4" t="s">
        <v>14</v>
      </c>
      <c r="BI13196" s="4" t="s">
        <v>8</v>
      </c>
      <c r="BJ13196" s="4" t="s">
        <v>1005</v>
      </c>
      <c r="BK13196" s="4" t="s">
        <v>11</v>
      </c>
      <c r="BL13196" s="4" t="s">
        <v>11</v>
      </c>
      <c r="BM13196" s="4" t="s">
        <v>14</v>
      </c>
      <c r="BN13196" s="4" t="s">
        <v>8</v>
      </c>
      <c r="BO13196" s="4" t="s">
        <v>1005</v>
      </c>
      <c r="BP13196" s="4" t="s">
        <v>11</v>
      </c>
      <c r="BQ13196" s="4" t="s">
        <v>11</v>
      </c>
      <c r="BR13196" s="4" t="s">
        <v>14</v>
      </c>
      <c r="BS13196" s="4" t="s">
        <v>8</v>
      </c>
      <c r="BT13196" s="4" t="s">
        <v>1005</v>
      </c>
      <c r="BU13196" s="4" t="s">
        <v>11</v>
      </c>
      <c r="BV13196" s="4" t="s">
        <v>11</v>
      </c>
      <c r="BW13196" s="4" t="s">
        <v>14</v>
      </c>
      <c r="BX13196" s="4" t="s">
        <v>8</v>
      </c>
      <c r="BY13196" s="4" t="s">
        <v>1005</v>
      </c>
      <c r="BZ13196" s="4" t="s">
        <v>11</v>
      </c>
      <c r="CA13196" s="4" t="s">
        <v>11</v>
      </c>
      <c r="CB13196" s="4" t="s">
        <v>14</v>
      </c>
      <c r="CC13196" s="4" t="s">
        <v>8</v>
      </c>
      <c r="CD13196" s="4" t="s">
        <v>1005</v>
      </c>
      <c r="CE13196" s="4" t="s">
        <v>11</v>
      </c>
      <c r="CF13196" s="4" t="s">
        <v>11</v>
      </c>
      <c r="CG13196" s="4" t="s">
        <v>14</v>
      </c>
      <c r="CH13196" s="4" t="s">
        <v>8</v>
      </c>
      <c r="CI13196" s="4" t="s">
        <v>1005</v>
      </c>
      <c r="CJ13196" s="4" t="s">
        <v>11</v>
      </c>
      <c r="CK13196" s="4" t="s">
        <v>11</v>
      </c>
      <c r="CL13196" s="4" t="s">
        <v>14</v>
      </c>
      <c r="CM13196" s="4" t="s">
        <v>8</v>
      </c>
      <c r="CN13196" s="4" t="s">
        <v>1005</v>
      </c>
      <c r="CO13196" s="4" t="s">
        <v>11</v>
      </c>
      <c r="CP13196" s="4" t="s">
        <v>11</v>
      </c>
      <c r="CQ13196" s="4" t="s">
        <v>14</v>
      </c>
      <c r="CR13196" s="4" t="s">
        <v>8</v>
      </c>
      <c r="CS13196" s="4" t="s">
        <v>1005</v>
      </c>
      <c r="CT13196" s="4" t="s">
        <v>11</v>
      </c>
      <c r="CU13196" s="4" t="s">
        <v>11</v>
      </c>
      <c r="CV13196" s="4" t="s">
        <v>14</v>
      </c>
      <c r="CW13196" s="4" t="s">
        <v>8</v>
      </c>
      <c r="CX13196" s="4" t="s">
        <v>1005</v>
      </c>
      <c r="CY13196" s="4" t="s">
        <v>11</v>
      </c>
      <c r="CZ13196" s="4" t="s">
        <v>11</v>
      </c>
      <c r="DA13196" s="4" t="s">
        <v>14</v>
      </c>
      <c r="DB13196" s="4" t="s">
        <v>8</v>
      </c>
      <c r="DC13196" s="4" t="s">
        <v>1005</v>
      </c>
      <c r="DD13196" s="4" t="s">
        <v>11</v>
      </c>
      <c r="DE13196" s="4" t="s">
        <v>11</v>
      </c>
      <c r="DF13196" s="4" t="s">
        <v>14</v>
      </c>
      <c r="DG13196" s="4" t="s">
        <v>8</v>
      </c>
      <c r="DH13196" s="4" t="s">
        <v>1005</v>
      </c>
      <c r="DI13196" s="4" t="s">
        <v>11</v>
      </c>
      <c r="DJ13196" s="4" t="s">
        <v>11</v>
      </c>
      <c r="DK13196" s="4" t="s">
        <v>14</v>
      </c>
      <c r="DL13196" s="4" t="s">
        <v>8</v>
      </c>
      <c r="DM13196" s="4" t="s">
        <v>1005</v>
      </c>
      <c r="DN13196" s="4" t="s">
        <v>11</v>
      </c>
      <c r="DO13196" s="4" t="s">
        <v>11</v>
      </c>
      <c r="DP13196" s="4" t="s">
        <v>14</v>
      </c>
      <c r="DQ13196" s="4" t="s">
        <v>8</v>
      </c>
      <c r="DR13196" s="4" t="s">
        <v>1005</v>
      </c>
      <c r="DS13196" s="4" t="s">
        <v>11</v>
      </c>
      <c r="DT13196" s="4" t="s">
        <v>11</v>
      </c>
      <c r="DU13196" s="4" t="s">
        <v>14</v>
      </c>
      <c r="DV13196" s="4" t="s">
        <v>8</v>
      </c>
      <c r="DW13196" s="4" t="s">
        <v>1005</v>
      </c>
      <c r="DX13196" s="4" t="s">
        <v>11</v>
      </c>
      <c r="DY13196" s="4" t="s">
        <v>11</v>
      </c>
      <c r="DZ13196" s="4" t="s">
        <v>14</v>
      </c>
      <c r="EA13196" s="4" t="s">
        <v>8</v>
      </c>
      <c r="EB13196" s="4" t="s">
        <v>1005</v>
      </c>
      <c r="EC13196" s="4" t="s">
        <v>11</v>
      </c>
      <c r="ED13196" s="4" t="s">
        <v>11</v>
      </c>
      <c r="EE13196" s="4" t="s">
        <v>14</v>
      </c>
      <c r="EF13196" s="4" t="s">
        <v>8</v>
      </c>
      <c r="EG13196" s="4" t="s">
        <v>1005</v>
      </c>
      <c r="EH13196" s="4" t="s">
        <v>11</v>
      </c>
      <c r="EI13196" s="4" t="s">
        <v>11</v>
      </c>
      <c r="EJ13196" s="4" t="s">
        <v>14</v>
      </c>
      <c r="EK13196" s="4" t="s">
        <v>8</v>
      </c>
      <c r="EL13196" s="4" t="s">
        <v>1005</v>
      </c>
      <c r="EM13196" s="4" t="s">
        <v>11</v>
      </c>
      <c r="EN13196" s="4" t="s">
        <v>11</v>
      </c>
      <c r="EO13196" s="4" t="s">
        <v>14</v>
      </c>
      <c r="EP13196" s="4" t="s">
        <v>8</v>
      </c>
      <c r="EQ13196" s="4" t="s">
        <v>1005</v>
      </c>
      <c r="ER13196" s="4" t="s">
        <v>11</v>
      </c>
      <c r="ES13196" s="4" t="s">
        <v>11</v>
      </c>
      <c r="ET13196" s="4" t="s">
        <v>14</v>
      </c>
      <c r="EU13196" s="4" t="s">
        <v>8</v>
      </c>
      <c r="EV13196" s="4" t="s">
        <v>1005</v>
      </c>
      <c r="EW13196" s="4" t="s">
        <v>11</v>
      </c>
      <c r="EX13196" s="4" t="s">
        <v>11</v>
      </c>
      <c r="EY13196" s="4" t="s">
        <v>14</v>
      </c>
      <c r="EZ13196" s="4" t="s">
        <v>8</v>
      </c>
      <c r="FA13196" s="4" t="s">
        <v>1005</v>
      </c>
      <c r="FB13196" s="4" t="s">
        <v>11</v>
      </c>
      <c r="FC13196" s="4" t="s">
        <v>11</v>
      </c>
      <c r="FD13196" s="4" t="s">
        <v>14</v>
      </c>
      <c r="FE13196" s="4" t="s">
        <v>8</v>
      </c>
      <c r="FF13196" s="4" t="s">
        <v>1005</v>
      </c>
      <c r="FG13196" s="4" t="s">
        <v>11</v>
      </c>
      <c r="FH13196" s="4" t="s">
        <v>11</v>
      </c>
      <c r="FI13196" s="4" t="s">
        <v>14</v>
      </c>
      <c r="FJ13196" s="4" t="s">
        <v>8</v>
      </c>
      <c r="FK13196" s="4" t="s">
        <v>1005</v>
      </c>
      <c r="FL13196" s="4" t="s">
        <v>11</v>
      </c>
      <c r="FM13196" s="4" t="s">
        <v>11</v>
      </c>
      <c r="FN13196" s="4" t="s">
        <v>14</v>
      </c>
      <c r="FO13196" s="4" t="s">
        <v>8</v>
      </c>
      <c r="FP13196" s="4" t="s">
        <v>1005</v>
      </c>
      <c r="FQ13196" s="4" t="s">
        <v>11</v>
      </c>
      <c r="FR13196" s="4" t="s">
        <v>11</v>
      </c>
      <c r="FS13196" s="4" t="s">
        <v>14</v>
      </c>
      <c r="FT13196" s="4" t="s">
        <v>8</v>
      </c>
      <c r="FU13196" s="4" t="s">
        <v>1005</v>
      </c>
      <c r="FV13196" s="4" t="s">
        <v>11</v>
      </c>
      <c r="FW13196" s="4" t="s">
        <v>11</v>
      </c>
      <c r="FX13196" s="4" t="s">
        <v>14</v>
      </c>
      <c r="FY13196" s="4" t="s">
        <v>8</v>
      </c>
      <c r="FZ13196" s="4" t="s">
        <v>1005</v>
      </c>
      <c r="GA13196" s="4" t="s">
        <v>11</v>
      </c>
      <c r="GB13196" s="4" t="s">
        <v>11</v>
      </c>
      <c r="GC13196" s="4" t="s">
        <v>14</v>
      </c>
      <c r="GD13196" s="4" t="s">
        <v>8</v>
      </c>
      <c r="GE13196" s="4" t="s">
        <v>1005</v>
      </c>
      <c r="GF13196" s="4" t="s">
        <v>11</v>
      </c>
      <c r="GG13196" s="4" t="s">
        <v>11</v>
      </c>
      <c r="GH13196" s="4" t="s">
        <v>14</v>
      </c>
      <c r="GI13196" s="4" t="s">
        <v>8</v>
      </c>
      <c r="GJ13196" s="4" t="s">
        <v>1005</v>
      </c>
      <c r="GK13196" s="4" t="s">
        <v>11</v>
      </c>
      <c r="GL13196" s="4" t="s">
        <v>11</v>
      </c>
      <c r="GM13196" s="4" t="s">
        <v>14</v>
      </c>
      <c r="GN13196" s="4" t="s">
        <v>8</v>
      </c>
      <c r="GO13196" s="4" t="s">
        <v>1005</v>
      </c>
      <c r="GP13196" s="4" t="s">
        <v>11</v>
      </c>
      <c r="GQ13196" s="4" t="s">
        <v>11</v>
      </c>
      <c r="GR13196" s="4" t="s">
        <v>14</v>
      </c>
      <c r="GS13196" s="4" t="s">
        <v>8</v>
      </c>
      <c r="GT13196" s="4" t="s">
        <v>1005</v>
      </c>
      <c r="GU13196" s="4" t="s">
        <v>11</v>
      </c>
      <c r="GV13196" s="4" t="s">
        <v>11</v>
      </c>
      <c r="GW13196" s="4" t="s">
        <v>14</v>
      </c>
      <c r="GX13196" s="4" t="s">
        <v>8</v>
      </c>
      <c r="GY13196" s="4" t="s">
        <v>1005</v>
      </c>
      <c r="GZ13196" s="4" t="s">
        <v>11</v>
      </c>
      <c r="HA13196" s="4" t="s">
        <v>11</v>
      </c>
      <c r="HB13196" s="4" t="s">
        <v>14</v>
      </c>
      <c r="HC13196" s="4" t="s">
        <v>8</v>
      </c>
      <c r="HD13196" s="4" t="s">
        <v>1005</v>
      </c>
      <c r="HE13196" s="4" t="s">
        <v>11</v>
      </c>
      <c r="HF13196" s="4" t="s">
        <v>11</v>
      </c>
      <c r="HG13196" s="4" t="s">
        <v>14</v>
      </c>
      <c r="HH13196" s="4" t="s">
        <v>8</v>
      </c>
      <c r="HI13196" s="4" t="s">
        <v>1005</v>
      </c>
      <c r="HJ13196" s="4" t="s">
        <v>11</v>
      </c>
      <c r="HK13196" s="4" t="s">
        <v>11</v>
      </c>
      <c r="HL13196" s="4" t="s">
        <v>14</v>
      </c>
      <c r="HM13196" s="4" t="s">
        <v>8</v>
      </c>
      <c r="HN13196" s="4" t="s">
        <v>1005</v>
      </c>
      <c r="HO13196" s="4" t="s">
        <v>11</v>
      </c>
      <c r="HP13196" s="4" t="s">
        <v>11</v>
      </c>
      <c r="HQ13196" s="4" t="s">
        <v>14</v>
      </c>
      <c r="HR13196" s="4" t="s">
        <v>8</v>
      </c>
      <c r="HS13196" s="4" t="s">
        <v>1005</v>
      </c>
      <c r="HT13196" s="4" t="s">
        <v>11</v>
      </c>
      <c r="HU13196" s="4" t="s">
        <v>11</v>
      </c>
      <c r="HV13196" s="4" t="s">
        <v>14</v>
      </c>
      <c r="HW13196" s="4" t="s">
        <v>8</v>
      </c>
      <c r="HX13196" s="4" t="s">
        <v>1005</v>
      </c>
      <c r="HY13196" s="4" t="s">
        <v>11</v>
      </c>
      <c r="HZ13196" s="4" t="s">
        <v>11</v>
      </c>
      <c r="IA13196" s="4" t="s">
        <v>14</v>
      </c>
      <c r="IB13196" s="4" t="s">
        <v>8</v>
      </c>
      <c r="IC13196" s="4" t="s">
        <v>1005</v>
      </c>
      <c r="ID13196" s="4" t="s">
        <v>11</v>
      </c>
      <c r="IE13196" s="4" t="s">
        <v>11</v>
      </c>
      <c r="IF13196" s="4" t="s">
        <v>14</v>
      </c>
      <c r="IG13196" s="4" t="s">
        <v>8</v>
      </c>
      <c r="IH13196" s="4" t="s">
        <v>1005</v>
      </c>
      <c r="II13196" s="4" t="s">
        <v>11</v>
      </c>
      <c r="IJ13196" s="4" t="s">
        <v>11</v>
      </c>
      <c r="IK13196" s="4" t="s">
        <v>14</v>
      </c>
      <c r="IL13196" s="4" t="s">
        <v>8</v>
      </c>
      <c r="IM13196" s="4" t="s">
        <v>1005</v>
      </c>
      <c r="IN13196" s="4" t="s">
        <v>11</v>
      </c>
      <c r="IO13196" s="4" t="s">
        <v>11</v>
      </c>
      <c r="IP13196" s="4" t="s">
        <v>14</v>
      </c>
      <c r="IQ13196" s="4" t="s">
        <v>8</v>
      </c>
      <c r="IR13196" s="4" t="s">
        <v>1005</v>
      </c>
      <c r="IS13196" s="4" t="s">
        <v>11</v>
      </c>
      <c r="IT13196" s="4" t="s">
        <v>11</v>
      </c>
      <c r="IU13196" s="4" t="s">
        <v>14</v>
      </c>
      <c r="IV13196" s="4" t="s">
        <v>8</v>
      </c>
      <c r="IW13196" s="4" t="s">
        <v>1005</v>
      </c>
      <c r="IX13196" s="4" t="s">
        <v>11</v>
      </c>
      <c r="IY13196" s="4" t="s">
        <v>11</v>
      </c>
      <c r="IZ13196" s="4" t="s">
        <v>14</v>
      </c>
      <c r="JA13196" s="4" t="s">
        <v>8</v>
      </c>
      <c r="JB13196" s="4" t="s">
        <v>1005</v>
      </c>
      <c r="JC13196" s="4" t="s">
        <v>11</v>
      </c>
      <c r="JD13196" s="4" t="s">
        <v>11</v>
      </c>
      <c r="JE13196" s="4" t="s">
        <v>14</v>
      </c>
      <c r="JF13196" s="4" t="s">
        <v>8</v>
      </c>
      <c r="JG13196" s="4" t="s">
        <v>1005</v>
      </c>
      <c r="JH13196" s="4" t="s">
        <v>11</v>
      </c>
      <c r="JI13196" s="4" t="s">
        <v>11</v>
      </c>
      <c r="JJ13196" s="4" t="s">
        <v>14</v>
      </c>
      <c r="JK13196" s="4" t="s">
        <v>8</v>
      </c>
      <c r="JL13196" s="4" t="s">
        <v>1005</v>
      </c>
    </row>
    <row r="13197" spans="1:15">
      <c r="A13197" t="n">
        <v>135712</v>
      </c>
      <c r="B13197" s="67" t="n">
        <v>257</v>
      </c>
      <c r="C13197" s="7" t="n">
        <v>7</v>
      </c>
      <c r="D13197" s="7" t="n">
        <v>65533</v>
      </c>
      <c r="E13197" s="7" t="n">
        <v>1373</v>
      </c>
      <c r="F13197" s="7" t="s">
        <v>17</v>
      </c>
      <c r="G13197" s="7" t="n">
        <f t="normal" ca="1">32-LENB(INDIRECT(ADDRESS(13197,6)))</f>
        <v>0</v>
      </c>
      <c r="H13197" s="7" t="n">
        <v>7</v>
      </c>
      <c r="I13197" s="7" t="n">
        <v>65533</v>
      </c>
      <c r="J13197" s="7" t="n">
        <v>60252</v>
      </c>
      <c r="K13197" s="7" t="s">
        <v>17</v>
      </c>
      <c r="L13197" s="7" t="n">
        <f t="normal" ca="1">32-LENB(INDIRECT(ADDRESS(13197,11)))</f>
        <v>0</v>
      </c>
      <c r="M13197" s="7" t="n">
        <v>7</v>
      </c>
      <c r="N13197" s="7" t="n">
        <v>65533</v>
      </c>
      <c r="O13197" s="7" t="n">
        <v>60260</v>
      </c>
      <c r="P13197" s="7" t="s">
        <v>17</v>
      </c>
      <c r="Q13197" s="7" t="n">
        <f t="normal" ca="1">32-LENB(INDIRECT(ADDRESS(13197,16)))</f>
        <v>0</v>
      </c>
      <c r="R13197" s="7" t="n">
        <v>7</v>
      </c>
      <c r="S13197" s="7" t="n">
        <v>65533</v>
      </c>
      <c r="T13197" s="7" t="n">
        <v>60261</v>
      </c>
      <c r="U13197" s="7" t="s">
        <v>17</v>
      </c>
      <c r="V13197" s="7" t="n">
        <f t="normal" ca="1">32-LENB(INDIRECT(ADDRESS(13197,21)))</f>
        <v>0</v>
      </c>
      <c r="W13197" s="7" t="n">
        <v>7</v>
      </c>
      <c r="X13197" s="7" t="n">
        <v>65533</v>
      </c>
      <c r="Y13197" s="7" t="n">
        <v>60262</v>
      </c>
      <c r="Z13197" s="7" t="s">
        <v>17</v>
      </c>
      <c r="AA13197" s="7" t="n">
        <f t="normal" ca="1">32-LENB(INDIRECT(ADDRESS(13197,26)))</f>
        <v>0</v>
      </c>
      <c r="AB13197" s="7" t="n">
        <v>7</v>
      </c>
      <c r="AC13197" s="7" t="n">
        <v>65533</v>
      </c>
      <c r="AD13197" s="7" t="n">
        <v>60263</v>
      </c>
      <c r="AE13197" s="7" t="s">
        <v>17</v>
      </c>
      <c r="AF13197" s="7" t="n">
        <f t="normal" ca="1">32-LENB(INDIRECT(ADDRESS(13197,31)))</f>
        <v>0</v>
      </c>
      <c r="AG13197" s="7" t="n">
        <v>7</v>
      </c>
      <c r="AH13197" s="7" t="n">
        <v>65533</v>
      </c>
      <c r="AI13197" s="7" t="n">
        <v>60264</v>
      </c>
      <c r="AJ13197" s="7" t="s">
        <v>17</v>
      </c>
      <c r="AK13197" s="7" t="n">
        <f t="normal" ca="1">32-LENB(INDIRECT(ADDRESS(13197,36)))</f>
        <v>0</v>
      </c>
      <c r="AL13197" s="7" t="n">
        <v>4</v>
      </c>
      <c r="AM13197" s="7" t="n">
        <v>65533</v>
      </c>
      <c r="AN13197" s="7" t="n">
        <v>2203</v>
      </c>
      <c r="AO13197" s="7" t="s">
        <v>17</v>
      </c>
      <c r="AP13197" s="7" t="n">
        <f t="normal" ca="1">32-LENB(INDIRECT(ADDRESS(13197,41)))</f>
        <v>0</v>
      </c>
      <c r="AQ13197" s="7" t="n">
        <v>7</v>
      </c>
      <c r="AR13197" s="7" t="n">
        <v>65533</v>
      </c>
      <c r="AS13197" s="7" t="n">
        <v>60265</v>
      </c>
      <c r="AT13197" s="7" t="s">
        <v>17</v>
      </c>
      <c r="AU13197" s="7" t="n">
        <f t="normal" ca="1">32-LENB(INDIRECT(ADDRESS(13197,46)))</f>
        <v>0</v>
      </c>
      <c r="AV13197" s="7" t="n">
        <v>7</v>
      </c>
      <c r="AW13197" s="7" t="n">
        <v>65533</v>
      </c>
      <c r="AX13197" s="7" t="n">
        <v>60266</v>
      </c>
      <c r="AY13197" s="7" t="s">
        <v>17</v>
      </c>
      <c r="AZ13197" s="7" t="n">
        <f t="normal" ca="1">32-LENB(INDIRECT(ADDRESS(13197,51)))</f>
        <v>0</v>
      </c>
      <c r="BA13197" s="7" t="n">
        <v>7</v>
      </c>
      <c r="BB13197" s="7" t="n">
        <v>65533</v>
      </c>
      <c r="BC13197" s="7" t="n">
        <v>60267</v>
      </c>
      <c r="BD13197" s="7" t="s">
        <v>17</v>
      </c>
      <c r="BE13197" s="7" t="n">
        <f t="normal" ca="1">32-LENB(INDIRECT(ADDRESS(13197,56)))</f>
        <v>0</v>
      </c>
      <c r="BF13197" s="7" t="n">
        <v>7</v>
      </c>
      <c r="BG13197" s="7" t="n">
        <v>65533</v>
      </c>
      <c r="BH13197" s="7" t="n">
        <v>60268</v>
      </c>
      <c r="BI13197" s="7" t="s">
        <v>17</v>
      </c>
      <c r="BJ13197" s="7" t="n">
        <f t="normal" ca="1">32-LENB(INDIRECT(ADDRESS(13197,61)))</f>
        <v>0</v>
      </c>
      <c r="BK13197" s="7" t="n">
        <v>7</v>
      </c>
      <c r="BL13197" s="7" t="n">
        <v>65533</v>
      </c>
      <c r="BM13197" s="7" t="n">
        <v>60269</v>
      </c>
      <c r="BN13197" s="7" t="s">
        <v>17</v>
      </c>
      <c r="BO13197" s="7" t="n">
        <f t="normal" ca="1">32-LENB(INDIRECT(ADDRESS(13197,66)))</f>
        <v>0</v>
      </c>
      <c r="BP13197" s="7" t="n">
        <v>7</v>
      </c>
      <c r="BQ13197" s="7" t="n">
        <v>65533</v>
      </c>
      <c r="BR13197" s="7" t="n">
        <v>60270</v>
      </c>
      <c r="BS13197" s="7" t="s">
        <v>17</v>
      </c>
      <c r="BT13197" s="7" t="n">
        <f t="normal" ca="1">32-LENB(INDIRECT(ADDRESS(13197,71)))</f>
        <v>0</v>
      </c>
      <c r="BU13197" s="7" t="n">
        <v>7</v>
      </c>
      <c r="BV13197" s="7" t="n">
        <v>65533</v>
      </c>
      <c r="BW13197" s="7" t="n">
        <v>60271</v>
      </c>
      <c r="BX13197" s="7" t="s">
        <v>17</v>
      </c>
      <c r="BY13197" s="7" t="n">
        <f t="normal" ca="1">32-LENB(INDIRECT(ADDRESS(13197,76)))</f>
        <v>0</v>
      </c>
      <c r="BZ13197" s="7" t="n">
        <v>7</v>
      </c>
      <c r="CA13197" s="7" t="n">
        <v>65533</v>
      </c>
      <c r="CB13197" s="7" t="n">
        <v>60272</v>
      </c>
      <c r="CC13197" s="7" t="s">
        <v>17</v>
      </c>
      <c r="CD13197" s="7" t="n">
        <f t="normal" ca="1">32-LENB(INDIRECT(ADDRESS(13197,81)))</f>
        <v>0</v>
      </c>
      <c r="CE13197" s="7" t="n">
        <v>7</v>
      </c>
      <c r="CF13197" s="7" t="n">
        <v>65533</v>
      </c>
      <c r="CG13197" s="7" t="n">
        <v>60273</v>
      </c>
      <c r="CH13197" s="7" t="s">
        <v>17</v>
      </c>
      <c r="CI13197" s="7" t="n">
        <f t="normal" ca="1">32-LENB(INDIRECT(ADDRESS(13197,86)))</f>
        <v>0</v>
      </c>
      <c r="CJ13197" s="7" t="n">
        <v>7</v>
      </c>
      <c r="CK13197" s="7" t="n">
        <v>65533</v>
      </c>
      <c r="CL13197" s="7" t="n">
        <v>60274</v>
      </c>
      <c r="CM13197" s="7" t="s">
        <v>17</v>
      </c>
      <c r="CN13197" s="7" t="n">
        <f t="normal" ca="1">32-LENB(INDIRECT(ADDRESS(13197,91)))</f>
        <v>0</v>
      </c>
      <c r="CO13197" s="7" t="n">
        <v>7</v>
      </c>
      <c r="CP13197" s="7" t="n">
        <v>65533</v>
      </c>
      <c r="CQ13197" s="7" t="n">
        <v>60275</v>
      </c>
      <c r="CR13197" s="7" t="s">
        <v>17</v>
      </c>
      <c r="CS13197" s="7" t="n">
        <f t="normal" ca="1">32-LENB(INDIRECT(ADDRESS(13197,96)))</f>
        <v>0</v>
      </c>
      <c r="CT13197" s="7" t="n">
        <v>7</v>
      </c>
      <c r="CU13197" s="7" t="n">
        <v>65533</v>
      </c>
      <c r="CV13197" s="7" t="n">
        <v>60276</v>
      </c>
      <c r="CW13197" s="7" t="s">
        <v>17</v>
      </c>
      <c r="CX13197" s="7" t="n">
        <f t="normal" ca="1">32-LENB(INDIRECT(ADDRESS(13197,101)))</f>
        <v>0</v>
      </c>
      <c r="CY13197" s="7" t="n">
        <v>7</v>
      </c>
      <c r="CZ13197" s="7" t="n">
        <v>65533</v>
      </c>
      <c r="DA13197" s="7" t="n">
        <v>60277</v>
      </c>
      <c r="DB13197" s="7" t="s">
        <v>17</v>
      </c>
      <c r="DC13197" s="7" t="n">
        <f t="normal" ca="1">32-LENB(INDIRECT(ADDRESS(13197,106)))</f>
        <v>0</v>
      </c>
      <c r="DD13197" s="7" t="n">
        <v>7</v>
      </c>
      <c r="DE13197" s="7" t="n">
        <v>65533</v>
      </c>
      <c r="DF13197" s="7" t="n">
        <v>60278</v>
      </c>
      <c r="DG13197" s="7" t="s">
        <v>17</v>
      </c>
      <c r="DH13197" s="7" t="n">
        <f t="normal" ca="1">32-LENB(INDIRECT(ADDRESS(13197,111)))</f>
        <v>0</v>
      </c>
      <c r="DI13197" s="7" t="n">
        <v>7</v>
      </c>
      <c r="DJ13197" s="7" t="n">
        <v>65533</v>
      </c>
      <c r="DK13197" s="7" t="n">
        <v>60279</v>
      </c>
      <c r="DL13197" s="7" t="s">
        <v>17</v>
      </c>
      <c r="DM13197" s="7" t="n">
        <f t="normal" ca="1">32-LENB(INDIRECT(ADDRESS(13197,116)))</f>
        <v>0</v>
      </c>
      <c r="DN13197" s="7" t="n">
        <v>7</v>
      </c>
      <c r="DO13197" s="7" t="n">
        <v>65533</v>
      </c>
      <c r="DP13197" s="7" t="n">
        <v>60280</v>
      </c>
      <c r="DQ13197" s="7" t="s">
        <v>17</v>
      </c>
      <c r="DR13197" s="7" t="n">
        <f t="normal" ca="1">32-LENB(INDIRECT(ADDRESS(13197,121)))</f>
        <v>0</v>
      </c>
      <c r="DS13197" s="7" t="n">
        <v>7</v>
      </c>
      <c r="DT13197" s="7" t="n">
        <v>65533</v>
      </c>
      <c r="DU13197" s="7" t="n">
        <v>60281</v>
      </c>
      <c r="DV13197" s="7" t="s">
        <v>17</v>
      </c>
      <c r="DW13197" s="7" t="n">
        <f t="normal" ca="1">32-LENB(INDIRECT(ADDRESS(13197,126)))</f>
        <v>0</v>
      </c>
      <c r="DX13197" s="7" t="n">
        <v>7</v>
      </c>
      <c r="DY13197" s="7" t="n">
        <v>65533</v>
      </c>
      <c r="DZ13197" s="7" t="n">
        <v>60282</v>
      </c>
      <c r="EA13197" s="7" t="s">
        <v>17</v>
      </c>
      <c r="EB13197" s="7" t="n">
        <f t="normal" ca="1">32-LENB(INDIRECT(ADDRESS(13197,131)))</f>
        <v>0</v>
      </c>
      <c r="EC13197" s="7" t="n">
        <v>7</v>
      </c>
      <c r="ED13197" s="7" t="n">
        <v>65533</v>
      </c>
      <c r="EE13197" s="7" t="n">
        <v>60283</v>
      </c>
      <c r="EF13197" s="7" t="s">
        <v>17</v>
      </c>
      <c r="EG13197" s="7" t="n">
        <f t="normal" ca="1">32-LENB(INDIRECT(ADDRESS(13197,136)))</f>
        <v>0</v>
      </c>
      <c r="EH13197" s="7" t="n">
        <v>7</v>
      </c>
      <c r="EI13197" s="7" t="n">
        <v>65533</v>
      </c>
      <c r="EJ13197" s="7" t="n">
        <v>60284</v>
      </c>
      <c r="EK13197" s="7" t="s">
        <v>17</v>
      </c>
      <c r="EL13197" s="7" t="n">
        <f t="normal" ca="1">32-LENB(INDIRECT(ADDRESS(13197,141)))</f>
        <v>0</v>
      </c>
      <c r="EM13197" s="7" t="n">
        <v>7</v>
      </c>
      <c r="EN13197" s="7" t="n">
        <v>65533</v>
      </c>
      <c r="EO13197" s="7" t="n">
        <v>60285</v>
      </c>
      <c r="EP13197" s="7" t="s">
        <v>17</v>
      </c>
      <c r="EQ13197" s="7" t="n">
        <f t="normal" ca="1">32-LENB(INDIRECT(ADDRESS(13197,146)))</f>
        <v>0</v>
      </c>
      <c r="ER13197" s="7" t="n">
        <v>7</v>
      </c>
      <c r="ES13197" s="7" t="n">
        <v>65533</v>
      </c>
      <c r="ET13197" s="7" t="n">
        <v>60286</v>
      </c>
      <c r="EU13197" s="7" t="s">
        <v>17</v>
      </c>
      <c r="EV13197" s="7" t="n">
        <f t="normal" ca="1">32-LENB(INDIRECT(ADDRESS(13197,151)))</f>
        <v>0</v>
      </c>
      <c r="EW13197" s="7" t="n">
        <v>7</v>
      </c>
      <c r="EX13197" s="7" t="n">
        <v>65533</v>
      </c>
      <c r="EY13197" s="7" t="n">
        <v>60287</v>
      </c>
      <c r="EZ13197" s="7" t="s">
        <v>17</v>
      </c>
      <c r="FA13197" s="7" t="n">
        <f t="normal" ca="1">32-LENB(INDIRECT(ADDRESS(13197,156)))</f>
        <v>0</v>
      </c>
      <c r="FB13197" s="7" t="n">
        <v>7</v>
      </c>
      <c r="FC13197" s="7" t="n">
        <v>65533</v>
      </c>
      <c r="FD13197" s="7" t="n">
        <v>60288</v>
      </c>
      <c r="FE13197" s="7" t="s">
        <v>17</v>
      </c>
      <c r="FF13197" s="7" t="n">
        <f t="normal" ca="1">32-LENB(INDIRECT(ADDRESS(13197,161)))</f>
        <v>0</v>
      </c>
      <c r="FG13197" s="7" t="n">
        <v>7</v>
      </c>
      <c r="FH13197" s="7" t="n">
        <v>65533</v>
      </c>
      <c r="FI13197" s="7" t="n">
        <v>60289</v>
      </c>
      <c r="FJ13197" s="7" t="s">
        <v>17</v>
      </c>
      <c r="FK13197" s="7" t="n">
        <f t="normal" ca="1">32-LENB(INDIRECT(ADDRESS(13197,166)))</f>
        <v>0</v>
      </c>
      <c r="FL13197" s="7" t="n">
        <v>7</v>
      </c>
      <c r="FM13197" s="7" t="n">
        <v>65533</v>
      </c>
      <c r="FN13197" s="7" t="n">
        <v>60290</v>
      </c>
      <c r="FO13197" s="7" t="s">
        <v>17</v>
      </c>
      <c r="FP13197" s="7" t="n">
        <f t="normal" ca="1">32-LENB(INDIRECT(ADDRESS(13197,171)))</f>
        <v>0</v>
      </c>
      <c r="FQ13197" s="7" t="n">
        <v>7</v>
      </c>
      <c r="FR13197" s="7" t="n">
        <v>65533</v>
      </c>
      <c r="FS13197" s="7" t="n">
        <v>60291</v>
      </c>
      <c r="FT13197" s="7" t="s">
        <v>17</v>
      </c>
      <c r="FU13197" s="7" t="n">
        <f t="normal" ca="1">32-LENB(INDIRECT(ADDRESS(13197,176)))</f>
        <v>0</v>
      </c>
      <c r="FV13197" s="7" t="n">
        <v>7</v>
      </c>
      <c r="FW13197" s="7" t="n">
        <v>65533</v>
      </c>
      <c r="FX13197" s="7" t="n">
        <v>60292</v>
      </c>
      <c r="FY13197" s="7" t="s">
        <v>17</v>
      </c>
      <c r="FZ13197" s="7" t="n">
        <f t="normal" ca="1">32-LENB(INDIRECT(ADDRESS(13197,181)))</f>
        <v>0</v>
      </c>
      <c r="GA13197" s="7" t="n">
        <v>7</v>
      </c>
      <c r="GB13197" s="7" t="n">
        <v>65533</v>
      </c>
      <c r="GC13197" s="7" t="n">
        <v>60293</v>
      </c>
      <c r="GD13197" s="7" t="s">
        <v>17</v>
      </c>
      <c r="GE13197" s="7" t="n">
        <f t="normal" ca="1">32-LENB(INDIRECT(ADDRESS(13197,186)))</f>
        <v>0</v>
      </c>
      <c r="GF13197" s="7" t="n">
        <v>7</v>
      </c>
      <c r="GG13197" s="7" t="n">
        <v>65533</v>
      </c>
      <c r="GH13197" s="7" t="n">
        <v>60294</v>
      </c>
      <c r="GI13197" s="7" t="s">
        <v>17</v>
      </c>
      <c r="GJ13197" s="7" t="n">
        <f t="normal" ca="1">32-LENB(INDIRECT(ADDRESS(13197,191)))</f>
        <v>0</v>
      </c>
      <c r="GK13197" s="7" t="n">
        <v>7</v>
      </c>
      <c r="GL13197" s="7" t="n">
        <v>65533</v>
      </c>
      <c r="GM13197" s="7" t="n">
        <v>60295</v>
      </c>
      <c r="GN13197" s="7" t="s">
        <v>17</v>
      </c>
      <c r="GO13197" s="7" t="n">
        <f t="normal" ca="1">32-LENB(INDIRECT(ADDRESS(13197,196)))</f>
        <v>0</v>
      </c>
      <c r="GP13197" s="7" t="n">
        <v>7</v>
      </c>
      <c r="GQ13197" s="7" t="n">
        <v>65533</v>
      </c>
      <c r="GR13197" s="7" t="n">
        <v>60296</v>
      </c>
      <c r="GS13197" s="7" t="s">
        <v>17</v>
      </c>
      <c r="GT13197" s="7" t="n">
        <f t="normal" ca="1">32-LENB(INDIRECT(ADDRESS(13197,201)))</f>
        <v>0</v>
      </c>
      <c r="GU13197" s="7" t="n">
        <v>7</v>
      </c>
      <c r="GV13197" s="7" t="n">
        <v>65533</v>
      </c>
      <c r="GW13197" s="7" t="n">
        <v>60298</v>
      </c>
      <c r="GX13197" s="7" t="s">
        <v>17</v>
      </c>
      <c r="GY13197" s="7" t="n">
        <f t="normal" ca="1">32-LENB(INDIRECT(ADDRESS(13197,206)))</f>
        <v>0</v>
      </c>
      <c r="GZ13197" s="7" t="n">
        <v>7</v>
      </c>
      <c r="HA13197" s="7" t="n">
        <v>65533</v>
      </c>
      <c r="HB13197" s="7" t="n">
        <v>60299</v>
      </c>
      <c r="HC13197" s="7" t="s">
        <v>17</v>
      </c>
      <c r="HD13197" s="7" t="n">
        <f t="normal" ca="1">32-LENB(INDIRECT(ADDRESS(13197,211)))</f>
        <v>0</v>
      </c>
      <c r="HE13197" s="7" t="n">
        <v>7</v>
      </c>
      <c r="HF13197" s="7" t="n">
        <v>65533</v>
      </c>
      <c r="HG13197" s="7" t="n">
        <v>60300</v>
      </c>
      <c r="HH13197" s="7" t="s">
        <v>17</v>
      </c>
      <c r="HI13197" s="7" t="n">
        <f t="normal" ca="1">32-LENB(INDIRECT(ADDRESS(13197,216)))</f>
        <v>0</v>
      </c>
      <c r="HJ13197" s="7" t="n">
        <v>7</v>
      </c>
      <c r="HK13197" s="7" t="n">
        <v>65533</v>
      </c>
      <c r="HL13197" s="7" t="n">
        <v>60301</v>
      </c>
      <c r="HM13197" s="7" t="s">
        <v>17</v>
      </c>
      <c r="HN13197" s="7" t="n">
        <f t="normal" ca="1">32-LENB(INDIRECT(ADDRESS(13197,221)))</f>
        <v>0</v>
      </c>
      <c r="HO13197" s="7" t="n">
        <v>7</v>
      </c>
      <c r="HP13197" s="7" t="n">
        <v>65533</v>
      </c>
      <c r="HQ13197" s="7" t="n">
        <v>60302</v>
      </c>
      <c r="HR13197" s="7" t="s">
        <v>17</v>
      </c>
      <c r="HS13197" s="7" t="n">
        <f t="normal" ca="1">32-LENB(INDIRECT(ADDRESS(13197,226)))</f>
        <v>0</v>
      </c>
      <c r="HT13197" s="7" t="n">
        <v>7</v>
      </c>
      <c r="HU13197" s="7" t="n">
        <v>65533</v>
      </c>
      <c r="HV13197" s="7" t="n">
        <v>60303</v>
      </c>
      <c r="HW13197" s="7" t="s">
        <v>17</v>
      </c>
      <c r="HX13197" s="7" t="n">
        <f t="normal" ca="1">32-LENB(INDIRECT(ADDRESS(13197,231)))</f>
        <v>0</v>
      </c>
      <c r="HY13197" s="7" t="n">
        <v>7</v>
      </c>
      <c r="HZ13197" s="7" t="n">
        <v>65533</v>
      </c>
      <c r="IA13197" s="7" t="n">
        <v>60304</v>
      </c>
      <c r="IB13197" s="7" t="s">
        <v>17</v>
      </c>
      <c r="IC13197" s="7" t="n">
        <f t="normal" ca="1">32-LENB(INDIRECT(ADDRESS(13197,236)))</f>
        <v>0</v>
      </c>
      <c r="ID13197" s="7" t="n">
        <v>7</v>
      </c>
      <c r="IE13197" s="7" t="n">
        <v>65533</v>
      </c>
      <c r="IF13197" s="7" t="n">
        <v>60305</v>
      </c>
      <c r="IG13197" s="7" t="s">
        <v>17</v>
      </c>
      <c r="IH13197" s="7" t="n">
        <f t="normal" ca="1">32-LENB(INDIRECT(ADDRESS(13197,241)))</f>
        <v>0</v>
      </c>
      <c r="II13197" s="7" t="n">
        <v>7</v>
      </c>
      <c r="IJ13197" s="7" t="n">
        <v>65533</v>
      </c>
      <c r="IK13197" s="7" t="n">
        <v>60306</v>
      </c>
      <c r="IL13197" s="7" t="s">
        <v>17</v>
      </c>
      <c r="IM13197" s="7" t="n">
        <f t="normal" ca="1">32-LENB(INDIRECT(ADDRESS(13197,246)))</f>
        <v>0</v>
      </c>
      <c r="IN13197" s="7" t="n">
        <v>7</v>
      </c>
      <c r="IO13197" s="7" t="n">
        <v>65533</v>
      </c>
      <c r="IP13197" s="7" t="n">
        <v>60307</v>
      </c>
      <c r="IQ13197" s="7" t="s">
        <v>17</v>
      </c>
      <c r="IR13197" s="7" t="n">
        <f t="normal" ca="1">32-LENB(INDIRECT(ADDRESS(13197,251)))</f>
        <v>0</v>
      </c>
      <c r="IS13197" s="7" t="n">
        <v>7</v>
      </c>
      <c r="IT13197" s="7" t="n">
        <v>65533</v>
      </c>
      <c r="IU13197" s="7" t="n">
        <v>60308</v>
      </c>
      <c r="IV13197" s="7" t="s">
        <v>17</v>
      </c>
      <c r="IW13197" s="7" t="n">
        <f t="normal" ca="1">32-LENB(INDIRECT(ADDRESS(13197,256)))</f>
        <v>0</v>
      </c>
      <c r="IX13197" s="7" t="n">
        <v>7</v>
      </c>
      <c r="IY13197" s="7" t="n">
        <v>65533</v>
      </c>
      <c r="IZ13197" s="7" t="n">
        <v>60309</v>
      </c>
      <c r="JA13197" s="7" t="s">
        <v>17</v>
      </c>
      <c r="JB13197" s="7" t="n">
        <f t="normal" ca="1">32-LENB(INDIRECT(ADDRESS(13197,261)))</f>
        <v>0</v>
      </c>
      <c r="JC13197" s="7" t="n">
        <v>4</v>
      </c>
      <c r="JD13197" s="7" t="n">
        <v>65533</v>
      </c>
      <c r="JE13197" s="7" t="n">
        <v>12101</v>
      </c>
      <c r="JF13197" s="7" t="s">
        <v>17</v>
      </c>
      <c r="JG13197" s="7" t="n">
        <f t="normal" ca="1">32-LENB(INDIRECT(ADDRESS(13197,266)))</f>
        <v>0</v>
      </c>
      <c r="JH13197" s="7" t="n">
        <v>0</v>
      </c>
      <c r="JI13197" s="7" t="n">
        <v>65533</v>
      </c>
      <c r="JJ13197" s="7" t="n">
        <v>0</v>
      </c>
      <c r="JK13197" s="7" t="s">
        <v>17</v>
      </c>
      <c r="JL13197" s="7" t="n">
        <f t="normal" ca="1">32-LENB(INDIRECT(ADDRESS(13197,271)))</f>
        <v>0</v>
      </c>
    </row>
    <row r="13198" spans="1:15">
      <c r="A13198" t="s">
        <v>4</v>
      </c>
      <c r="B13198" s="4" t="s">
        <v>5</v>
      </c>
    </row>
    <row r="13199" spans="1:15">
      <c r="A13199" t="n">
        <v>137872</v>
      </c>
      <c r="B13199" s="5" t="n">
        <v>1</v>
      </c>
    </row>
    <row r="13200" spans="1:15" s="3" customFormat="1" customHeight="0">
      <c r="A13200" s="3" t="s">
        <v>2</v>
      </c>
      <c r="B13200" s="3" t="s">
        <v>1007</v>
      </c>
    </row>
    <row r="13201" spans="1:777">
      <c r="A13201" t="s">
        <v>4</v>
      </c>
      <c r="B13201" s="4" t="s">
        <v>5</v>
      </c>
      <c r="C13201" s="4" t="s">
        <v>11</v>
      </c>
      <c r="D13201" s="4" t="s">
        <v>11</v>
      </c>
      <c r="E13201" s="4" t="s">
        <v>14</v>
      </c>
      <c r="F13201" s="4" t="s">
        <v>8</v>
      </c>
      <c r="G13201" s="4" t="s">
        <v>1005</v>
      </c>
      <c r="H13201" s="4" t="s">
        <v>11</v>
      </c>
      <c r="I13201" s="4" t="s">
        <v>11</v>
      </c>
      <c r="J13201" s="4" t="s">
        <v>14</v>
      </c>
      <c r="K13201" s="4" t="s">
        <v>8</v>
      </c>
      <c r="L13201" s="4" t="s">
        <v>1005</v>
      </c>
      <c r="M13201" s="4" t="s">
        <v>11</v>
      </c>
      <c r="N13201" s="4" t="s">
        <v>11</v>
      </c>
      <c r="O13201" s="4" t="s">
        <v>14</v>
      </c>
      <c r="P13201" s="4" t="s">
        <v>8</v>
      </c>
      <c r="Q13201" s="4" t="s">
        <v>1005</v>
      </c>
      <c r="R13201" s="4" t="s">
        <v>11</v>
      </c>
      <c r="S13201" s="4" t="s">
        <v>11</v>
      </c>
      <c r="T13201" s="4" t="s">
        <v>14</v>
      </c>
      <c r="U13201" s="4" t="s">
        <v>8</v>
      </c>
      <c r="V13201" s="4" t="s">
        <v>1005</v>
      </c>
      <c r="W13201" s="4" t="s">
        <v>11</v>
      </c>
      <c r="X13201" s="4" t="s">
        <v>11</v>
      </c>
      <c r="Y13201" s="4" t="s">
        <v>14</v>
      </c>
      <c r="Z13201" s="4" t="s">
        <v>8</v>
      </c>
      <c r="AA13201" s="4" t="s">
        <v>1005</v>
      </c>
      <c r="AB13201" s="4" t="s">
        <v>11</v>
      </c>
      <c r="AC13201" s="4" t="s">
        <v>11</v>
      </c>
      <c r="AD13201" s="4" t="s">
        <v>14</v>
      </c>
      <c r="AE13201" s="4" t="s">
        <v>8</v>
      </c>
      <c r="AF13201" s="4" t="s">
        <v>1005</v>
      </c>
      <c r="AG13201" s="4" t="s">
        <v>11</v>
      </c>
      <c r="AH13201" s="4" t="s">
        <v>11</v>
      </c>
      <c r="AI13201" s="4" t="s">
        <v>14</v>
      </c>
      <c r="AJ13201" s="4" t="s">
        <v>8</v>
      </c>
      <c r="AK13201" s="4" t="s">
        <v>1005</v>
      </c>
      <c r="AL13201" s="4" t="s">
        <v>11</v>
      </c>
      <c r="AM13201" s="4" t="s">
        <v>11</v>
      </c>
      <c r="AN13201" s="4" t="s">
        <v>14</v>
      </c>
      <c r="AO13201" s="4" t="s">
        <v>8</v>
      </c>
      <c r="AP13201" s="4" t="s">
        <v>1005</v>
      </c>
      <c r="AQ13201" s="4" t="s">
        <v>11</v>
      </c>
      <c r="AR13201" s="4" t="s">
        <v>11</v>
      </c>
      <c r="AS13201" s="4" t="s">
        <v>14</v>
      </c>
      <c r="AT13201" s="4" t="s">
        <v>8</v>
      </c>
      <c r="AU13201" s="4" t="s">
        <v>1005</v>
      </c>
      <c r="AV13201" s="4" t="s">
        <v>11</v>
      </c>
      <c r="AW13201" s="4" t="s">
        <v>11</v>
      </c>
      <c r="AX13201" s="4" t="s">
        <v>14</v>
      </c>
      <c r="AY13201" s="4" t="s">
        <v>8</v>
      </c>
      <c r="AZ13201" s="4" t="s">
        <v>1005</v>
      </c>
      <c r="BA13201" s="4" t="s">
        <v>11</v>
      </c>
      <c r="BB13201" s="4" t="s">
        <v>11</v>
      </c>
      <c r="BC13201" s="4" t="s">
        <v>14</v>
      </c>
      <c r="BD13201" s="4" t="s">
        <v>8</v>
      </c>
      <c r="BE13201" s="4" t="s">
        <v>1005</v>
      </c>
      <c r="BF13201" s="4" t="s">
        <v>11</v>
      </c>
      <c r="BG13201" s="4" t="s">
        <v>11</v>
      </c>
      <c r="BH13201" s="4" t="s">
        <v>14</v>
      </c>
      <c r="BI13201" s="4" t="s">
        <v>8</v>
      </c>
      <c r="BJ13201" s="4" t="s">
        <v>1005</v>
      </c>
      <c r="BK13201" s="4" t="s">
        <v>11</v>
      </c>
      <c r="BL13201" s="4" t="s">
        <v>11</v>
      </c>
      <c r="BM13201" s="4" t="s">
        <v>14</v>
      </c>
      <c r="BN13201" s="4" t="s">
        <v>8</v>
      </c>
      <c r="BO13201" s="4" t="s">
        <v>1005</v>
      </c>
      <c r="BP13201" s="4" t="s">
        <v>11</v>
      </c>
      <c r="BQ13201" s="4" t="s">
        <v>11</v>
      </c>
      <c r="BR13201" s="4" t="s">
        <v>14</v>
      </c>
      <c r="BS13201" s="4" t="s">
        <v>8</v>
      </c>
      <c r="BT13201" s="4" t="s">
        <v>1005</v>
      </c>
      <c r="BU13201" s="4" t="s">
        <v>11</v>
      </c>
      <c r="BV13201" s="4" t="s">
        <v>11</v>
      </c>
      <c r="BW13201" s="4" t="s">
        <v>14</v>
      </c>
      <c r="BX13201" s="4" t="s">
        <v>8</v>
      </c>
      <c r="BY13201" s="4" t="s">
        <v>1005</v>
      </c>
      <c r="BZ13201" s="4" t="s">
        <v>11</v>
      </c>
      <c r="CA13201" s="4" t="s">
        <v>11</v>
      </c>
      <c r="CB13201" s="4" t="s">
        <v>14</v>
      </c>
      <c r="CC13201" s="4" t="s">
        <v>8</v>
      </c>
      <c r="CD13201" s="4" t="s">
        <v>1005</v>
      </c>
      <c r="CE13201" s="4" t="s">
        <v>11</v>
      </c>
      <c r="CF13201" s="4" t="s">
        <v>11</v>
      </c>
      <c r="CG13201" s="4" t="s">
        <v>14</v>
      </c>
      <c r="CH13201" s="4" t="s">
        <v>8</v>
      </c>
      <c r="CI13201" s="4" t="s">
        <v>1005</v>
      </c>
      <c r="CJ13201" s="4" t="s">
        <v>11</v>
      </c>
      <c r="CK13201" s="4" t="s">
        <v>11</v>
      </c>
      <c r="CL13201" s="4" t="s">
        <v>14</v>
      </c>
      <c r="CM13201" s="4" t="s">
        <v>8</v>
      </c>
      <c r="CN13201" s="4" t="s">
        <v>1005</v>
      </c>
      <c r="CO13201" s="4" t="s">
        <v>11</v>
      </c>
      <c r="CP13201" s="4" t="s">
        <v>11</v>
      </c>
      <c r="CQ13201" s="4" t="s">
        <v>14</v>
      </c>
      <c r="CR13201" s="4" t="s">
        <v>8</v>
      </c>
      <c r="CS13201" s="4" t="s">
        <v>1005</v>
      </c>
      <c r="CT13201" s="4" t="s">
        <v>11</v>
      </c>
      <c r="CU13201" s="4" t="s">
        <v>11</v>
      </c>
      <c r="CV13201" s="4" t="s">
        <v>14</v>
      </c>
      <c r="CW13201" s="4" t="s">
        <v>8</v>
      </c>
      <c r="CX13201" s="4" t="s">
        <v>1005</v>
      </c>
      <c r="CY13201" s="4" t="s">
        <v>11</v>
      </c>
      <c r="CZ13201" s="4" t="s">
        <v>11</v>
      </c>
      <c r="DA13201" s="4" t="s">
        <v>14</v>
      </c>
      <c r="DB13201" s="4" t="s">
        <v>8</v>
      </c>
      <c r="DC13201" s="4" t="s">
        <v>1005</v>
      </c>
      <c r="DD13201" s="4" t="s">
        <v>11</v>
      </c>
      <c r="DE13201" s="4" t="s">
        <v>11</v>
      </c>
      <c r="DF13201" s="4" t="s">
        <v>14</v>
      </c>
      <c r="DG13201" s="4" t="s">
        <v>8</v>
      </c>
      <c r="DH13201" s="4" t="s">
        <v>1005</v>
      </c>
      <c r="DI13201" s="4" t="s">
        <v>11</v>
      </c>
      <c r="DJ13201" s="4" t="s">
        <v>11</v>
      </c>
      <c r="DK13201" s="4" t="s">
        <v>14</v>
      </c>
      <c r="DL13201" s="4" t="s">
        <v>8</v>
      </c>
      <c r="DM13201" s="4" t="s">
        <v>1005</v>
      </c>
      <c r="DN13201" s="4" t="s">
        <v>11</v>
      </c>
      <c r="DO13201" s="4" t="s">
        <v>11</v>
      </c>
      <c r="DP13201" s="4" t="s">
        <v>14</v>
      </c>
      <c r="DQ13201" s="4" t="s">
        <v>8</v>
      </c>
      <c r="DR13201" s="4" t="s">
        <v>1005</v>
      </c>
      <c r="DS13201" s="4" t="s">
        <v>11</v>
      </c>
      <c r="DT13201" s="4" t="s">
        <v>11</v>
      </c>
      <c r="DU13201" s="4" t="s">
        <v>14</v>
      </c>
      <c r="DV13201" s="4" t="s">
        <v>8</v>
      </c>
      <c r="DW13201" s="4" t="s">
        <v>1005</v>
      </c>
      <c r="DX13201" s="4" t="s">
        <v>11</v>
      </c>
      <c r="DY13201" s="4" t="s">
        <v>11</v>
      </c>
      <c r="DZ13201" s="4" t="s">
        <v>14</v>
      </c>
      <c r="EA13201" s="4" t="s">
        <v>8</v>
      </c>
      <c r="EB13201" s="4" t="s">
        <v>1005</v>
      </c>
      <c r="EC13201" s="4" t="s">
        <v>11</v>
      </c>
      <c r="ED13201" s="4" t="s">
        <v>11</v>
      </c>
      <c r="EE13201" s="4" t="s">
        <v>14</v>
      </c>
      <c r="EF13201" s="4" t="s">
        <v>8</v>
      </c>
      <c r="EG13201" s="4" t="s">
        <v>1005</v>
      </c>
      <c r="EH13201" s="4" t="s">
        <v>11</v>
      </c>
      <c r="EI13201" s="4" t="s">
        <v>11</v>
      </c>
      <c r="EJ13201" s="4" t="s">
        <v>14</v>
      </c>
      <c r="EK13201" s="4" t="s">
        <v>8</v>
      </c>
      <c r="EL13201" s="4" t="s">
        <v>1005</v>
      </c>
      <c r="EM13201" s="4" t="s">
        <v>11</v>
      </c>
      <c r="EN13201" s="4" t="s">
        <v>11</v>
      </c>
      <c r="EO13201" s="4" t="s">
        <v>14</v>
      </c>
      <c r="EP13201" s="4" t="s">
        <v>8</v>
      </c>
      <c r="EQ13201" s="4" t="s">
        <v>1005</v>
      </c>
      <c r="ER13201" s="4" t="s">
        <v>11</v>
      </c>
      <c r="ES13201" s="4" t="s">
        <v>11</v>
      </c>
      <c r="ET13201" s="4" t="s">
        <v>14</v>
      </c>
      <c r="EU13201" s="4" t="s">
        <v>8</v>
      </c>
      <c r="EV13201" s="4" t="s">
        <v>1005</v>
      </c>
      <c r="EW13201" s="4" t="s">
        <v>11</v>
      </c>
      <c r="EX13201" s="4" t="s">
        <v>11</v>
      </c>
      <c r="EY13201" s="4" t="s">
        <v>14</v>
      </c>
      <c r="EZ13201" s="4" t="s">
        <v>8</v>
      </c>
      <c r="FA13201" s="4" t="s">
        <v>1005</v>
      </c>
      <c r="FB13201" s="4" t="s">
        <v>11</v>
      </c>
      <c r="FC13201" s="4" t="s">
        <v>11</v>
      </c>
      <c r="FD13201" s="4" t="s">
        <v>14</v>
      </c>
      <c r="FE13201" s="4" t="s">
        <v>8</v>
      </c>
      <c r="FF13201" s="4" t="s">
        <v>1005</v>
      </c>
      <c r="FG13201" s="4" t="s">
        <v>11</v>
      </c>
      <c r="FH13201" s="4" t="s">
        <v>11</v>
      </c>
      <c r="FI13201" s="4" t="s">
        <v>14</v>
      </c>
      <c r="FJ13201" s="4" t="s">
        <v>8</v>
      </c>
      <c r="FK13201" s="4" t="s">
        <v>1005</v>
      </c>
      <c r="FL13201" s="4" t="s">
        <v>11</v>
      </c>
      <c r="FM13201" s="4" t="s">
        <v>11</v>
      </c>
      <c r="FN13201" s="4" t="s">
        <v>14</v>
      </c>
      <c r="FO13201" s="4" t="s">
        <v>8</v>
      </c>
      <c r="FP13201" s="4" t="s">
        <v>1005</v>
      </c>
      <c r="FQ13201" s="4" t="s">
        <v>11</v>
      </c>
      <c r="FR13201" s="4" t="s">
        <v>11</v>
      </c>
      <c r="FS13201" s="4" t="s">
        <v>14</v>
      </c>
      <c r="FT13201" s="4" t="s">
        <v>8</v>
      </c>
      <c r="FU13201" s="4" t="s">
        <v>1005</v>
      </c>
      <c r="FV13201" s="4" t="s">
        <v>11</v>
      </c>
      <c r="FW13201" s="4" t="s">
        <v>11</v>
      </c>
      <c r="FX13201" s="4" t="s">
        <v>14</v>
      </c>
      <c r="FY13201" s="4" t="s">
        <v>8</v>
      </c>
      <c r="FZ13201" s="4" t="s">
        <v>1005</v>
      </c>
      <c r="GA13201" s="4" t="s">
        <v>11</v>
      </c>
      <c r="GB13201" s="4" t="s">
        <v>11</v>
      </c>
      <c r="GC13201" s="4" t="s">
        <v>14</v>
      </c>
      <c r="GD13201" s="4" t="s">
        <v>8</v>
      </c>
      <c r="GE13201" s="4" t="s">
        <v>1005</v>
      </c>
      <c r="GF13201" s="4" t="s">
        <v>11</v>
      </c>
      <c r="GG13201" s="4" t="s">
        <v>11</v>
      </c>
      <c r="GH13201" s="4" t="s">
        <v>14</v>
      </c>
      <c r="GI13201" s="4" t="s">
        <v>8</v>
      </c>
      <c r="GJ13201" s="4" t="s">
        <v>1005</v>
      </c>
      <c r="GK13201" s="4" t="s">
        <v>11</v>
      </c>
      <c r="GL13201" s="4" t="s">
        <v>11</v>
      </c>
      <c r="GM13201" s="4" t="s">
        <v>14</v>
      </c>
      <c r="GN13201" s="4" t="s">
        <v>8</v>
      </c>
      <c r="GO13201" s="4" t="s">
        <v>1005</v>
      </c>
      <c r="GP13201" s="4" t="s">
        <v>11</v>
      </c>
      <c r="GQ13201" s="4" t="s">
        <v>11</v>
      </c>
      <c r="GR13201" s="4" t="s">
        <v>14</v>
      </c>
      <c r="GS13201" s="4" t="s">
        <v>8</v>
      </c>
      <c r="GT13201" s="4" t="s">
        <v>1005</v>
      </c>
      <c r="GU13201" s="4" t="s">
        <v>11</v>
      </c>
      <c r="GV13201" s="4" t="s">
        <v>11</v>
      </c>
      <c r="GW13201" s="4" t="s">
        <v>14</v>
      </c>
      <c r="GX13201" s="4" t="s">
        <v>8</v>
      </c>
      <c r="GY13201" s="4" t="s">
        <v>1005</v>
      </c>
      <c r="GZ13201" s="4" t="s">
        <v>11</v>
      </c>
      <c r="HA13201" s="4" t="s">
        <v>11</v>
      </c>
      <c r="HB13201" s="4" t="s">
        <v>14</v>
      </c>
      <c r="HC13201" s="4" t="s">
        <v>8</v>
      </c>
      <c r="HD13201" s="4" t="s">
        <v>1005</v>
      </c>
      <c r="HE13201" s="4" t="s">
        <v>11</v>
      </c>
      <c r="HF13201" s="4" t="s">
        <v>11</v>
      </c>
      <c r="HG13201" s="4" t="s">
        <v>14</v>
      </c>
      <c r="HH13201" s="4" t="s">
        <v>8</v>
      </c>
      <c r="HI13201" s="4" t="s">
        <v>1005</v>
      </c>
      <c r="HJ13201" s="4" t="s">
        <v>11</v>
      </c>
      <c r="HK13201" s="4" t="s">
        <v>11</v>
      </c>
      <c r="HL13201" s="4" t="s">
        <v>14</v>
      </c>
      <c r="HM13201" s="4" t="s">
        <v>8</v>
      </c>
      <c r="HN13201" s="4" t="s">
        <v>1005</v>
      </c>
      <c r="HO13201" s="4" t="s">
        <v>11</v>
      </c>
      <c r="HP13201" s="4" t="s">
        <v>11</v>
      </c>
      <c r="HQ13201" s="4" t="s">
        <v>14</v>
      </c>
      <c r="HR13201" s="4" t="s">
        <v>8</v>
      </c>
      <c r="HS13201" s="4" t="s">
        <v>1005</v>
      </c>
      <c r="HT13201" s="4" t="s">
        <v>11</v>
      </c>
      <c r="HU13201" s="4" t="s">
        <v>11</v>
      </c>
      <c r="HV13201" s="4" t="s">
        <v>14</v>
      </c>
      <c r="HW13201" s="4" t="s">
        <v>8</v>
      </c>
      <c r="HX13201" s="4" t="s">
        <v>1005</v>
      </c>
      <c r="HY13201" s="4" t="s">
        <v>11</v>
      </c>
      <c r="HZ13201" s="4" t="s">
        <v>11</v>
      </c>
      <c r="IA13201" s="4" t="s">
        <v>14</v>
      </c>
      <c r="IB13201" s="4" t="s">
        <v>8</v>
      </c>
      <c r="IC13201" s="4" t="s">
        <v>1005</v>
      </c>
    </row>
    <row r="13202" spans="1:777">
      <c r="A13202" t="n">
        <v>137888</v>
      </c>
      <c r="B13202" s="67" t="n">
        <v>257</v>
      </c>
      <c r="C13202" s="7" t="n">
        <v>7</v>
      </c>
      <c r="D13202" s="7" t="n">
        <v>65533</v>
      </c>
      <c r="E13202" s="7" t="n">
        <v>6387</v>
      </c>
      <c r="F13202" s="7" t="s">
        <v>17</v>
      </c>
      <c r="G13202" s="7" t="n">
        <f t="normal" ca="1">32-LENB(INDIRECT(ADDRESS(13202,6)))</f>
        <v>0</v>
      </c>
      <c r="H13202" s="7" t="n">
        <v>7</v>
      </c>
      <c r="I13202" s="7" t="n">
        <v>65533</v>
      </c>
      <c r="J13202" s="7" t="n">
        <v>60310</v>
      </c>
      <c r="K13202" s="7" t="s">
        <v>17</v>
      </c>
      <c r="L13202" s="7" t="n">
        <f t="normal" ca="1">32-LENB(INDIRECT(ADDRESS(13202,11)))</f>
        <v>0</v>
      </c>
      <c r="M13202" s="7" t="n">
        <v>7</v>
      </c>
      <c r="N13202" s="7" t="n">
        <v>65533</v>
      </c>
      <c r="O13202" s="7" t="n">
        <v>60311</v>
      </c>
      <c r="P13202" s="7" t="s">
        <v>17</v>
      </c>
      <c r="Q13202" s="7" t="n">
        <f t="normal" ca="1">32-LENB(INDIRECT(ADDRESS(13202,16)))</f>
        <v>0</v>
      </c>
      <c r="R13202" s="7" t="n">
        <v>7</v>
      </c>
      <c r="S13202" s="7" t="n">
        <v>65533</v>
      </c>
      <c r="T13202" s="7" t="n">
        <v>60312</v>
      </c>
      <c r="U13202" s="7" t="s">
        <v>17</v>
      </c>
      <c r="V13202" s="7" t="n">
        <f t="normal" ca="1">32-LENB(INDIRECT(ADDRESS(13202,21)))</f>
        <v>0</v>
      </c>
      <c r="W13202" s="7" t="n">
        <v>7</v>
      </c>
      <c r="X13202" s="7" t="n">
        <v>65533</v>
      </c>
      <c r="Y13202" s="7" t="n">
        <v>60313</v>
      </c>
      <c r="Z13202" s="7" t="s">
        <v>17</v>
      </c>
      <c r="AA13202" s="7" t="n">
        <f t="normal" ca="1">32-LENB(INDIRECT(ADDRESS(13202,26)))</f>
        <v>0</v>
      </c>
      <c r="AB13202" s="7" t="n">
        <v>7</v>
      </c>
      <c r="AC13202" s="7" t="n">
        <v>65533</v>
      </c>
      <c r="AD13202" s="7" t="n">
        <v>60314</v>
      </c>
      <c r="AE13202" s="7" t="s">
        <v>17</v>
      </c>
      <c r="AF13202" s="7" t="n">
        <f t="normal" ca="1">32-LENB(INDIRECT(ADDRESS(13202,31)))</f>
        <v>0</v>
      </c>
      <c r="AG13202" s="7" t="n">
        <v>4</v>
      </c>
      <c r="AH13202" s="7" t="n">
        <v>65533</v>
      </c>
      <c r="AI13202" s="7" t="n">
        <v>2203</v>
      </c>
      <c r="AJ13202" s="7" t="s">
        <v>17</v>
      </c>
      <c r="AK13202" s="7" t="n">
        <f t="normal" ca="1">32-LENB(INDIRECT(ADDRESS(13202,36)))</f>
        <v>0</v>
      </c>
      <c r="AL13202" s="7" t="n">
        <v>7</v>
      </c>
      <c r="AM13202" s="7" t="n">
        <v>65533</v>
      </c>
      <c r="AN13202" s="7" t="n">
        <v>60315</v>
      </c>
      <c r="AO13202" s="7" t="s">
        <v>17</v>
      </c>
      <c r="AP13202" s="7" t="n">
        <f t="normal" ca="1">32-LENB(INDIRECT(ADDRESS(13202,41)))</f>
        <v>0</v>
      </c>
      <c r="AQ13202" s="7" t="n">
        <v>7</v>
      </c>
      <c r="AR13202" s="7" t="n">
        <v>65533</v>
      </c>
      <c r="AS13202" s="7" t="n">
        <v>60316</v>
      </c>
      <c r="AT13202" s="7" t="s">
        <v>17</v>
      </c>
      <c r="AU13202" s="7" t="n">
        <f t="normal" ca="1">32-LENB(INDIRECT(ADDRESS(13202,46)))</f>
        <v>0</v>
      </c>
      <c r="AV13202" s="7" t="n">
        <v>7</v>
      </c>
      <c r="AW13202" s="7" t="n">
        <v>65533</v>
      </c>
      <c r="AX13202" s="7" t="n">
        <v>60317</v>
      </c>
      <c r="AY13202" s="7" t="s">
        <v>17</v>
      </c>
      <c r="AZ13202" s="7" t="n">
        <f t="normal" ca="1">32-LENB(INDIRECT(ADDRESS(13202,51)))</f>
        <v>0</v>
      </c>
      <c r="BA13202" s="7" t="n">
        <v>7</v>
      </c>
      <c r="BB13202" s="7" t="n">
        <v>65533</v>
      </c>
      <c r="BC13202" s="7" t="n">
        <v>60318</v>
      </c>
      <c r="BD13202" s="7" t="s">
        <v>17</v>
      </c>
      <c r="BE13202" s="7" t="n">
        <f t="normal" ca="1">32-LENB(INDIRECT(ADDRESS(13202,56)))</f>
        <v>0</v>
      </c>
      <c r="BF13202" s="7" t="n">
        <v>7</v>
      </c>
      <c r="BG13202" s="7" t="n">
        <v>65533</v>
      </c>
      <c r="BH13202" s="7" t="n">
        <v>60319</v>
      </c>
      <c r="BI13202" s="7" t="s">
        <v>17</v>
      </c>
      <c r="BJ13202" s="7" t="n">
        <f t="normal" ca="1">32-LENB(INDIRECT(ADDRESS(13202,61)))</f>
        <v>0</v>
      </c>
      <c r="BK13202" s="7" t="n">
        <v>7</v>
      </c>
      <c r="BL13202" s="7" t="n">
        <v>65533</v>
      </c>
      <c r="BM13202" s="7" t="n">
        <v>60320</v>
      </c>
      <c r="BN13202" s="7" t="s">
        <v>17</v>
      </c>
      <c r="BO13202" s="7" t="n">
        <f t="normal" ca="1">32-LENB(INDIRECT(ADDRESS(13202,66)))</f>
        <v>0</v>
      </c>
      <c r="BP13202" s="7" t="n">
        <v>7</v>
      </c>
      <c r="BQ13202" s="7" t="n">
        <v>65533</v>
      </c>
      <c r="BR13202" s="7" t="n">
        <v>60321</v>
      </c>
      <c r="BS13202" s="7" t="s">
        <v>17</v>
      </c>
      <c r="BT13202" s="7" t="n">
        <f t="normal" ca="1">32-LENB(INDIRECT(ADDRESS(13202,71)))</f>
        <v>0</v>
      </c>
      <c r="BU13202" s="7" t="n">
        <v>7</v>
      </c>
      <c r="BV13202" s="7" t="n">
        <v>65533</v>
      </c>
      <c r="BW13202" s="7" t="n">
        <v>60278</v>
      </c>
      <c r="BX13202" s="7" t="s">
        <v>17</v>
      </c>
      <c r="BY13202" s="7" t="n">
        <f t="normal" ca="1">32-LENB(INDIRECT(ADDRESS(13202,76)))</f>
        <v>0</v>
      </c>
      <c r="BZ13202" s="7" t="n">
        <v>7</v>
      </c>
      <c r="CA13202" s="7" t="n">
        <v>65533</v>
      </c>
      <c r="CB13202" s="7" t="n">
        <v>60279</v>
      </c>
      <c r="CC13202" s="7" t="s">
        <v>17</v>
      </c>
      <c r="CD13202" s="7" t="n">
        <f t="normal" ca="1">32-LENB(INDIRECT(ADDRESS(13202,81)))</f>
        <v>0</v>
      </c>
      <c r="CE13202" s="7" t="n">
        <v>7</v>
      </c>
      <c r="CF13202" s="7" t="n">
        <v>65533</v>
      </c>
      <c r="CG13202" s="7" t="n">
        <v>60322</v>
      </c>
      <c r="CH13202" s="7" t="s">
        <v>17</v>
      </c>
      <c r="CI13202" s="7" t="n">
        <f t="normal" ca="1">32-LENB(INDIRECT(ADDRESS(13202,86)))</f>
        <v>0</v>
      </c>
      <c r="CJ13202" s="7" t="n">
        <v>7</v>
      </c>
      <c r="CK13202" s="7" t="n">
        <v>65533</v>
      </c>
      <c r="CL13202" s="7" t="n">
        <v>60323</v>
      </c>
      <c r="CM13202" s="7" t="s">
        <v>17</v>
      </c>
      <c r="CN13202" s="7" t="n">
        <f t="normal" ca="1">32-LENB(INDIRECT(ADDRESS(13202,91)))</f>
        <v>0</v>
      </c>
      <c r="CO13202" s="7" t="n">
        <v>7</v>
      </c>
      <c r="CP13202" s="7" t="n">
        <v>65533</v>
      </c>
      <c r="CQ13202" s="7" t="n">
        <v>60324</v>
      </c>
      <c r="CR13202" s="7" t="s">
        <v>17</v>
      </c>
      <c r="CS13202" s="7" t="n">
        <f t="normal" ca="1">32-LENB(INDIRECT(ADDRESS(13202,96)))</f>
        <v>0</v>
      </c>
      <c r="CT13202" s="7" t="n">
        <v>7</v>
      </c>
      <c r="CU13202" s="7" t="n">
        <v>65533</v>
      </c>
      <c r="CV13202" s="7" t="n">
        <v>60325</v>
      </c>
      <c r="CW13202" s="7" t="s">
        <v>17</v>
      </c>
      <c r="CX13202" s="7" t="n">
        <f t="normal" ca="1">32-LENB(INDIRECT(ADDRESS(13202,101)))</f>
        <v>0</v>
      </c>
      <c r="CY13202" s="7" t="n">
        <v>7</v>
      </c>
      <c r="CZ13202" s="7" t="n">
        <v>65533</v>
      </c>
      <c r="DA13202" s="7" t="n">
        <v>60326</v>
      </c>
      <c r="DB13202" s="7" t="s">
        <v>17</v>
      </c>
      <c r="DC13202" s="7" t="n">
        <f t="normal" ca="1">32-LENB(INDIRECT(ADDRESS(13202,106)))</f>
        <v>0</v>
      </c>
      <c r="DD13202" s="7" t="n">
        <v>7</v>
      </c>
      <c r="DE13202" s="7" t="n">
        <v>65533</v>
      </c>
      <c r="DF13202" s="7" t="n">
        <v>60327</v>
      </c>
      <c r="DG13202" s="7" t="s">
        <v>17</v>
      </c>
      <c r="DH13202" s="7" t="n">
        <f t="normal" ca="1">32-LENB(INDIRECT(ADDRESS(13202,111)))</f>
        <v>0</v>
      </c>
      <c r="DI13202" s="7" t="n">
        <v>7</v>
      </c>
      <c r="DJ13202" s="7" t="n">
        <v>65533</v>
      </c>
      <c r="DK13202" s="7" t="n">
        <v>60328</v>
      </c>
      <c r="DL13202" s="7" t="s">
        <v>17</v>
      </c>
      <c r="DM13202" s="7" t="n">
        <f t="normal" ca="1">32-LENB(INDIRECT(ADDRESS(13202,116)))</f>
        <v>0</v>
      </c>
      <c r="DN13202" s="7" t="n">
        <v>7</v>
      </c>
      <c r="DO13202" s="7" t="n">
        <v>65533</v>
      </c>
      <c r="DP13202" s="7" t="n">
        <v>60329</v>
      </c>
      <c r="DQ13202" s="7" t="s">
        <v>17</v>
      </c>
      <c r="DR13202" s="7" t="n">
        <f t="normal" ca="1">32-LENB(INDIRECT(ADDRESS(13202,121)))</f>
        <v>0</v>
      </c>
      <c r="DS13202" s="7" t="n">
        <v>7</v>
      </c>
      <c r="DT13202" s="7" t="n">
        <v>65533</v>
      </c>
      <c r="DU13202" s="7" t="n">
        <v>60330</v>
      </c>
      <c r="DV13202" s="7" t="s">
        <v>17</v>
      </c>
      <c r="DW13202" s="7" t="n">
        <f t="normal" ca="1">32-LENB(INDIRECT(ADDRESS(13202,126)))</f>
        <v>0</v>
      </c>
      <c r="DX13202" s="7" t="n">
        <v>7</v>
      </c>
      <c r="DY13202" s="7" t="n">
        <v>65533</v>
      </c>
      <c r="DZ13202" s="7" t="n">
        <v>60331</v>
      </c>
      <c r="EA13202" s="7" t="s">
        <v>17</v>
      </c>
      <c r="EB13202" s="7" t="n">
        <f t="normal" ca="1">32-LENB(INDIRECT(ADDRESS(13202,131)))</f>
        <v>0</v>
      </c>
      <c r="EC13202" s="7" t="n">
        <v>7</v>
      </c>
      <c r="ED13202" s="7" t="n">
        <v>65533</v>
      </c>
      <c r="EE13202" s="7" t="n">
        <v>60332</v>
      </c>
      <c r="EF13202" s="7" t="s">
        <v>17</v>
      </c>
      <c r="EG13202" s="7" t="n">
        <f t="normal" ca="1">32-LENB(INDIRECT(ADDRESS(13202,136)))</f>
        <v>0</v>
      </c>
      <c r="EH13202" s="7" t="n">
        <v>7</v>
      </c>
      <c r="EI13202" s="7" t="n">
        <v>65533</v>
      </c>
      <c r="EJ13202" s="7" t="n">
        <v>60291</v>
      </c>
      <c r="EK13202" s="7" t="s">
        <v>17</v>
      </c>
      <c r="EL13202" s="7" t="n">
        <f t="normal" ca="1">32-LENB(INDIRECT(ADDRESS(13202,141)))</f>
        <v>0</v>
      </c>
      <c r="EM13202" s="7" t="n">
        <v>7</v>
      </c>
      <c r="EN13202" s="7" t="n">
        <v>65533</v>
      </c>
      <c r="EO13202" s="7" t="n">
        <v>60292</v>
      </c>
      <c r="EP13202" s="7" t="s">
        <v>17</v>
      </c>
      <c r="EQ13202" s="7" t="n">
        <f t="normal" ca="1">32-LENB(INDIRECT(ADDRESS(13202,146)))</f>
        <v>0</v>
      </c>
      <c r="ER13202" s="7" t="n">
        <v>7</v>
      </c>
      <c r="ES13202" s="7" t="n">
        <v>65533</v>
      </c>
      <c r="ET13202" s="7" t="n">
        <v>60293</v>
      </c>
      <c r="EU13202" s="7" t="s">
        <v>17</v>
      </c>
      <c r="EV13202" s="7" t="n">
        <f t="normal" ca="1">32-LENB(INDIRECT(ADDRESS(13202,151)))</f>
        <v>0</v>
      </c>
      <c r="EW13202" s="7" t="n">
        <v>7</v>
      </c>
      <c r="EX13202" s="7" t="n">
        <v>65533</v>
      </c>
      <c r="EY13202" s="7" t="n">
        <v>60333</v>
      </c>
      <c r="EZ13202" s="7" t="s">
        <v>17</v>
      </c>
      <c r="FA13202" s="7" t="n">
        <f t="normal" ca="1">32-LENB(INDIRECT(ADDRESS(13202,156)))</f>
        <v>0</v>
      </c>
      <c r="FB13202" s="7" t="n">
        <v>7</v>
      </c>
      <c r="FC13202" s="7" t="n">
        <v>65533</v>
      </c>
      <c r="FD13202" s="7" t="n">
        <v>60334</v>
      </c>
      <c r="FE13202" s="7" t="s">
        <v>17</v>
      </c>
      <c r="FF13202" s="7" t="n">
        <f t="normal" ca="1">32-LENB(INDIRECT(ADDRESS(13202,161)))</f>
        <v>0</v>
      </c>
      <c r="FG13202" s="7" t="n">
        <v>7</v>
      </c>
      <c r="FH13202" s="7" t="n">
        <v>65533</v>
      </c>
      <c r="FI13202" s="7" t="n">
        <v>60296</v>
      </c>
      <c r="FJ13202" s="7" t="s">
        <v>17</v>
      </c>
      <c r="FK13202" s="7" t="n">
        <f t="normal" ca="1">32-LENB(INDIRECT(ADDRESS(13202,166)))</f>
        <v>0</v>
      </c>
      <c r="FL13202" s="7" t="n">
        <v>7</v>
      </c>
      <c r="FM13202" s="7" t="n">
        <v>65533</v>
      </c>
      <c r="FN13202" s="7" t="n">
        <v>60298</v>
      </c>
      <c r="FO13202" s="7" t="s">
        <v>17</v>
      </c>
      <c r="FP13202" s="7" t="n">
        <f t="normal" ca="1">32-LENB(INDIRECT(ADDRESS(13202,171)))</f>
        <v>0</v>
      </c>
      <c r="FQ13202" s="7" t="n">
        <v>7</v>
      </c>
      <c r="FR13202" s="7" t="n">
        <v>65533</v>
      </c>
      <c r="FS13202" s="7" t="n">
        <v>60299</v>
      </c>
      <c r="FT13202" s="7" t="s">
        <v>17</v>
      </c>
      <c r="FU13202" s="7" t="n">
        <f t="normal" ca="1">32-LENB(INDIRECT(ADDRESS(13202,176)))</f>
        <v>0</v>
      </c>
      <c r="FV13202" s="7" t="n">
        <v>7</v>
      </c>
      <c r="FW13202" s="7" t="n">
        <v>65533</v>
      </c>
      <c r="FX13202" s="7" t="n">
        <v>60300</v>
      </c>
      <c r="FY13202" s="7" t="s">
        <v>17</v>
      </c>
      <c r="FZ13202" s="7" t="n">
        <f t="normal" ca="1">32-LENB(INDIRECT(ADDRESS(13202,181)))</f>
        <v>0</v>
      </c>
      <c r="GA13202" s="7" t="n">
        <v>7</v>
      </c>
      <c r="GB13202" s="7" t="n">
        <v>65533</v>
      </c>
      <c r="GC13202" s="7" t="n">
        <v>60301</v>
      </c>
      <c r="GD13202" s="7" t="s">
        <v>17</v>
      </c>
      <c r="GE13202" s="7" t="n">
        <f t="normal" ca="1">32-LENB(INDIRECT(ADDRESS(13202,186)))</f>
        <v>0</v>
      </c>
      <c r="GF13202" s="7" t="n">
        <v>7</v>
      </c>
      <c r="GG13202" s="7" t="n">
        <v>65533</v>
      </c>
      <c r="GH13202" s="7" t="n">
        <v>60335</v>
      </c>
      <c r="GI13202" s="7" t="s">
        <v>17</v>
      </c>
      <c r="GJ13202" s="7" t="n">
        <f t="normal" ca="1">32-LENB(INDIRECT(ADDRESS(13202,191)))</f>
        <v>0</v>
      </c>
      <c r="GK13202" s="7" t="n">
        <v>7</v>
      </c>
      <c r="GL13202" s="7" t="n">
        <v>65533</v>
      </c>
      <c r="GM13202" s="7" t="n">
        <v>60336</v>
      </c>
      <c r="GN13202" s="7" t="s">
        <v>17</v>
      </c>
      <c r="GO13202" s="7" t="n">
        <f t="normal" ca="1">32-LENB(INDIRECT(ADDRESS(13202,196)))</f>
        <v>0</v>
      </c>
      <c r="GP13202" s="7" t="n">
        <v>7</v>
      </c>
      <c r="GQ13202" s="7" t="n">
        <v>65533</v>
      </c>
      <c r="GR13202" s="7" t="n">
        <v>60337</v>
      </c>
      <c r="GS13202" s="7" t="s">
        <v>17</v>
      </c>
      <c r="GT13202" s="7" t="n">
        <f t="normal" ca="1">32-LENB(INDIRECT(ADDRESS(13202,201)))</f>
        <v>0</v>
      </c>
      <c r="GU13202" s="7" t="n">
        <v>7</v>
      </c>
      <c r="GV13202" s="7" t="n">
        <v>65533</v>
      </c>
      <c r="GW13202" s="7" t="n">
        <v>60338</v>
      </c>
      <c r="GX13202" s="7" t="s">
        <v>17</v>
      </c>
      <c r="GY13202" s="7" t="n">
        <f t="normal" ca="1">32-LENB(INDIRECT(ADDRESS(13202,206)))</f>
        <v>0</v>
      </c>
      <c r="GZ13202" s="7" t="n">
        <v>7</v>
      </c>
      <c r="HA13202" s="7" t="n">
        <v>65533</v>
      </c>
      <c r="HB13202" s="7" t="n">
        <v>60306</v>
      </c>
      <c r="HC13202" s="7" t="s">
        <v>17</v>
      </c>
      <c r="HD13202" s="7" t="n">
        <f t="normal" ca="1">32-LENB(INDIRECT(ADDRESS(13202,211)))</f>
        <v>0</v>
      </c>
      <c r="HE13202" s="7" t="n">
        <v>7</v>
      </c>
      <c r="HF13202" s="7" t="n">
        <v>65533</v>
      </c>
      <c r="HG13202" s="7" t="n">
        <v>60307</v>
      </c>
      <c r="HH13202" s="7" t="s">
        <v>17</v>
      </c>
      <c r="HI13202" s="7" t="n">
        <f t="normal" ca="1">32-LENB(INDIRECT(ADDRESS(13202,216)))</f>
        <v>0</v>
      </c>
      <c r="HJ13202" s="7" t="n">
        <v>7</v>
      </c>
      <c r="HK13202" s="7" t="n">
        <v>65533</v>
      </c>
      <c r="HL13202" s="7" t="n">
        <v>60308</v>
      </c>
      <c r="HM13202" s="7" t="s">
        <v>17</v>
      </c>
      <c r="HN13202" s="7" t="n">
        <f t="normal" ca="1">32-LENB(INDIRECT(ADDRESS(13202,221)))</f>
        <v>0</v>
      </c>
      <c r="HO13202" s="7" t="n">
        <v>7</v>
      </c>
      <c r="HP13202" s="7" t="n">
        <v>65533</v>
      </c>
      <c r="HQ13202" s="7" t="n">
        <v>60339</v>
      </c>
      <c r="HR13202" s="7" t="s">
        <v>17</v>
      </c>
      <c r="HS13202" s="7" t="n">
        <f t="normal" ca="1">32-LENB(INDIRECT(ADDRESS(13202,226)))</f>
        <v>0</v>
      </c>
      <c r="HT13202" s="7" t="n">
        <v>4</v>
      </c>
      <c r="HU13202" s="7" t="n">
        <v>65533</v>
      </c>
      <c r="HV13202" s="7" t="n">
        <v>12101</v>
      </c>
      <c r="HW13202" s="7" t="s">
        <v>17</v>
      </c>
      <c r="HX13202" s="7" t="n">
        <f t="normal" ca="1">32-LENB(INDIRECT(ADDRESS(13202,231)))</f>
        <v>0</v>
      </c>
      <c r="HY13202" s="7" t="n">
        <v>0</v>
      </c>
      <c r="HZ13202" s="7" t="n">
        <v>65533</v>
      </c>
      <c r="IA13202" s="7" t="n">
        <v>0</v>
      </c>
      <c r="IB13202" s="7" t="s">
        <v>17</v>
      </c>
      <c r="IC13202" s="7" t="n">
        <f t="normal" ca="1">32-LENB(INDIRECT(ADDRESS(13202,236)))</f>
        <v>0</v>
      </c>
    </row>
    <row r="13203" spans="1:777">
      <c r="A13203" t="s">
        <v>4</v>
      </c>
      <c r="B13203" s="4" t="s">
        <v>5</v>
      </c>
    </row>
    <row r="13204" spans="1:777">
      <c r="A13204" t="n">
        <v>139768</v>
      </c>
      <c r="B13204" s="5" t="n">
        <v>1</v>
      </c>
    </row>
    <row r="13205" spans="1:777" s="3" customFormat="1" customHeight="0">
      <c r="A13205" s="3" t="s">
        <v>2</v>
      </c>
      <c r="B13205" s="3" t="s">
        <v>1008</v>
      </c>
    </row>
    <row r="13206" spans="1:777">
      <c r="A13206" t="s">
        <v>4</v>
      </c>
      <c r="B13206" s="4" t="s">
        <v>5</v>
      </c>
      <c r="C13206" s="4" t="s">
        <v>11</v>
      </c>
      <c r="D13206" s="4" t="s">
        <v>11</v>
      </c>
      <c r="E13206" s="4" t="s">
        <v>14</v>
      </c>
      <c r="F13206" s="4" t="s">
        <v>8</v>
      </c>
      <c r="G13206" s="4" t="s">
        <v>1005</v>
      </c>
      <c r="H13206" s="4" t="s">
        <v>11</v>
      </c>
      <c r="I13206" s="4" t="s">
        <v>11</v>
      </c>
      <c r="J13206" s="4" t="s">
        <v>14</v>
      </c>
      <c r="K13206" s="4" t="s">
        <v>8</v>
      </c>
      <c r="L13206" s="4" t="s">
        <v>1005</v>
      </c>
      <c r="M13206" s="4" t="s">
        <v>11</v>
      </c>
      <c r="N13206" s="4" t="s">
        <v>11</v>
      </c>
      <c r="O13206" s="4" t="s">
        <v>14</v>
      </c>
      <c r="P13206" s="4" t="s">
        <v>8</v>
      </c>
      <c r="Q13206" s="4" t="s">
        <v>1005</v>
      </c>
      <c r="R13206" s="4" t="s">
        <v>11</v>
      </c>
      <c r="S13206" s="4" t="s">
        <v>11</v>
      </c>
      <c r="T13206" s="4" t="s">
        <v>14</v>
      </c>
      <c r="U13206" s="4" t="s">
        <v>8</v>
      </c>
      <c r="V13206" s="4" t="s">
        <v>1005</v>
      </c>
      <c r="W13206" s="4" t="s">
        <v>11</v>
      </c>
      <c r="X13206" s="4" t="s">
        <v>11</v>
      </c>
      <c r="Y13206" s="4" t="s">
        <v>14</v>
      </c>
      <c r="Z13206" s="4" t="s">
        <v>8</v>
      </c>
      <c r="AA13206" s="4" t="s">
        <v>1005</v>
      </c>
      <c r="AB13206" s="4" t="s">
        <v>11</v>
      </c>
      <c r="AC13206" s="4" t="s">
        <v>11</v>
      </c>
      <c r="AD13206" s="4" t="s">
        <v>14</v>
      </c>
      <c r="AE13206" s="4" t="s">
        <v>8</v>
      </c>
      <c r="AF13206" s="4" t="s">
        <v>1005</v>
      </c>
      <c r="AG13206" s="4" t="s">
        <v>11</v>
      </c>
      <c r="AH13206" s="4" t="s">
        <v>11</v>
      </c>
      <c r="AI13206" s="4" t="s">
        <v>14</v>
      </c>
      <c r="AJ13206" s="4" t="s">
        <v>8</v>
      </c>
      <c r="AK13206" s="4" t="s">
        <v>1005</v>
      </c>
      <c r="AL13206" s="4" t="s">
        <v>11</v>
      </c>
      <c r="AM13206" s="4" t="s">
        <v>11</v>
      </c>
      <c r="AN13206" s="4" t="s">
        <v>14</v>
      </c>
      <c r="AO13206" s="4" t="s">
        <v>8</v>
      </c>
      <c r="AP13206" s="4" t="s">
        <v>1005</v>
      </c>
      <c r="AQ13206" s="4" t="s">
        <v>11</v>
      </c>
      <c r="AR13206" s="4" t="s">
        <v>11</v>
      </c>
      <c r="AS13206" s="4" t="s">
        <v>14</v>
      </c>
      <c r="AT13206" s="4" t="s">
        <v>8</v>
      </c>
      <c r="AU13206" s="4" t="s">
        <v>1005</v>
      </c>
      <c r="AV13206" s="4" t="s">
        <v>11</v>
      </c>
      <c r="AW13206" s="4" t="s">
        <v>11</v>
      </c>
      <c r="AX13206" s="4" t="s">
        <v>14</v>
      </c>
      <c r="AY13206" s="4" t="s">
        <v>8</v>
      </c>
      <c r="AZ13206" s="4" t="s">
        <v>1005</v>
      </c>
      <c r="BA13206" s="4" t="s">
        <v>11</v>
      </c>
      <c r="BB13206" s="4" t="s">
        <v>11</v>
      </c>
      <c r="BC13206" s="4" t="s">
        <v>14</v>
      </c>
      <c r="BD13206" s="4" t="s">
        <v>8</v>
      </c>
      <c r="BE13206" s="4" t="s">
        <v>1005</v>
      </c>
      <c r="BF13206" s="4" t="s">
        <v>11</v>
      </c>
      <c r="BG13206" s="4" t="s">
        <v>11</v>
      </c>
      <c r="BH13206" s="4" t="s">
        <v>14</v>
      </c>
      <c r="BI13206" s="4" t="s">
        <v>8</v>
      </c>
      <c r="BJ13206" s="4" t="s">
        <v>1005</v>
      </c>
      <c r="BK13206" s="4" t="s">
        <v>11</v>
      </c>
      <c r="BL13206" s="4" t="s">
        <v>11</v>
      </c>
      <c r="BM13206" s="4" t="s">
        <v>14</v>
      </c>
      <c r="BN13206" s="4" t="s">
        <v>8</v>
      </c>
      <c r="BO13206" s="4" t="s">
        <v>1005</v>
      </c>
      <c r="BP13206" s="4" t="s">
        <v>11</v>
      </c>
      <c r="BQ13206" s="4" t="s">
        <v>11</v>
      </c>
      <c r="BR13206" s="4" t="s">
        <v>14</v>
      </c>
      <c r="BS13206" s="4" t="s">
        <v>8</v>
      </c>
      <c r="BT13206" s="4" t="s">
        <v>1005</v>
      </c>
      <c r="BU13206" s="4" t="s">
        <v>11</v>
      </c>
      <c r="BV13206" s="4" t="s">
        <v>11</v>
      </c>
      <c r="BW13206" s="4" t="s">
        <v>14</v>
      </c>
      <c r="BX13206" s="4" t="s">
        <v>8</v>
      </c>
      <c r="BY13206" s="4" t="s">
        <v>1005</v>
      </c>
      <c r="BZ13206" s="4" t="s">
        <v>11</v>
      </c>
      <c r="CA13206" s="4" t="s">
        <v>11</v>
      </c>
      <c r="CB13206" s="4" t="s">
        <v>14</v>
      </c>
      <c r="CC13206" s="4" t="s">
        <v>8</v>
      </c>
      <c r="CD13206" s="4" t="s">
        <v>1005</v>
      </c>
      <c r="CE13206" s="4" t="s">
        <v>11</v>
      </c>
      <c r="CF13206" s="4" t="s">
        <v>11</v>
      </c>
      <c r="CG13206" s="4" t="s">
        <v>14</v>
      </c>
      <c r="CH13206" s="4" t="s">
        <v>8</v>
      </c>
      <c r="CI13206" s="4" t="s">
        <v>1005</v>
      </c>
      <c r="CJ13206" s="4" t="s">
        <v>11</v>
      </c>
      <c r="CK13206" s="4" t="s">
        <v>11</v>
      </c>
      <c r="CL13206" s="4" t="s">
        <v>14</v>
      </c>
      <c r="CM13206" s="4" t="s">
        <v>8</v>
      </c>
      <c r="CN13206" s="4" t="s">
        <v>1005</v>
      </c>
      <c r="CO13206" s="4" t="s">
        <v>11</v>
      </c>
      <c r="CP13206" s="4" t="s">
        <v>11</v>
      </c>
      <c r="CQ13206" s="4" t="s">
        <v>14</v>
      </c>
      <c r="CR13206" s="4" t="s">
        <v>8</v>
      </c>
      <c r="CS13206" s="4" t="s">
        <v>1005</v>
      </c>
      <c r="CT13206" s="4" t="s">
        <v>11</v>
      </c>
      <c r="CU13206" s="4" t="s">
        <v>11</v>
      </c>
      <c r="CV13206" s="4" t="s">
        <v>14</v>
      </c>
      <c r="CW13206" s="4" t="s">
        <v>8</v>
      </c>
      <c r="CX13206" s="4" t="s">
        <v>1005</v>
      </c>
      <c r="CY13206" s="4" t="s">
        <v>11</v>
      </c>
      <c r="CZ13206" s="4" t="s">
        <v>11</v>
      </c>
      <c r="DA13206" s="4" t="s">
        <v>14</v>
      </c>
      <c r="DB13206" s="4" t="s">
        <v>8</v>
      </c>
      <c r="DC13206" s="4" t="s">
        <v>1005</v>
      </c>
      <c r="DD13206" s="4" t="s">
        <v>11</v>
      </c>
      <c r="DE13206" s="4" t="s">
        <v>11</v>
      </c>
      <c r="DF13206" s="4" t="s">
        <v>14</v>
      </c>
      <c r="DG13206" s="4" t="s">
        <v>8</v>
      </c>
      <c r="DH13206" s="4" t="s">
        <v>1005</v>
      </c>
      <c r="DI13206" s="4" t="s">
        <v>11</v>
      </c>
      <c r="DJ13206" s="4" t="s">
        <v>11</v>
      </c>
      <c r="DK13206" s="4" t="s">
        <v>14</v>
      </c>
      <c r="DL13206" s="4" t="s">
        <v>8</v>
      </c>
      <c r="DM13206" s="4" t="s">
        <v>1005</v>
      </c>
      <c r="DN13206" s="4" t="s">
        <v>11</v>
      </c>
      <c r="DO13206" s="4" t="s">
        <v>11</v>
      </c>
      <c r="DP13206" s="4" t="s">
        <v>14</v>
      </c>
      <c r="DQ13206" s="4" t="s">
        <v>8</v>
      </c>
      <c r="DR13206" s="4" t="s">
        <v>1005</v>
      </c>
      <c r="DS13206" s="4" t="s">
        <v>11</v>
      </c>
      <c r="DT13206" s="4" t="s">
        <v>11</v>
      </c>
      <c r="DU13206" s="4" t="s">
        <v>14</v>
      </c>
      <c r="DV13206" s="4" t="s">
        <v>8</v>
      </c>
      <c r="DW13206" s="4" t="s">
        <v>1005</v>
      </c>
      <c r="DX13206" s="4" t="s">
        <v>11</v>
      </c>
      <c r="DY13206" s="4" t="s">
        <v>11</v>
      </c>
      <c r="DZ13206" s="4" t="s">
        <v>14</v>
      </c>
      <c r="EA13206" s="4" t="s">
        <v>8</v>
      </c>
      <c r="EB13206" s="4" t="s">
        <v>1005</v>
      </c>
      <c r="EC13206" s="4" t="s">
        <v>11</v>
      </c>
      <c r="ED13206" s="4" t="s">
        <v>11</v>
      </c>
      <c r="EE13206" s="4" t="s">
        <v>14</v>
      </c>
      <c r="EF13206" s="4" t="s">
        <v>8</v>
      </c>
      <c r="EG13206" s="4" t="s">
        <v>1005</v>
      </c>
      <c r="EH13206" s="4" t="s">
        <v>11</v>
      </c>
      <c r="EI13206" s="4" t="s">
        <v>11</v>
      </c>
      <c r="EJ13206" s="4" t="s">
        <v>14</v>
      </c>
      <c r="EK13206" s="4" t="s">
        <v>8</v>
      </c>
      <c r="EL13206" s="4" t="s">
        <v>1005</v>
      </c>
      <c r="EM13206" s="4" t="s">
        <v>11</v>
      </c>
      <c r="EN13206" s="4" t="s">
        <v>11</v>
      </c>
      <c r="EO13206" s="4" t="s">
        <v>14</v>
      </c>
      <c r="EP13206" s="4" t="s">
        <v>8</v>
      </c>
      <c r="EQ13206" s="4" t="s">
        <v>1005</v>
      </c>
      <c r="ER13206" s="4" t="s">
        <v>11</v>
      </c>
      <c r="ES13206" s="4" t="s">
        <v>11</v>
      </c>
      <c r="ET13206" s="4" t="s">
        <v>14</v>
      </c>
      <c r="EU13206" s="4" t="s">
        <v>8</v>
      </c>
      <c r="EV13206" s="4" t="s">
        <v>1005</v>
      </c>
      <c r="EW13206" s="4" t="s">
        <v>11</v>
      </c>
      <c r="EX13206" s="4" t="s">
        <v>11</v>
      </c>
      <c r="EY13206" s="4" t="s">
        <v>14</v>
      </c>
      <c r="EZ13206" s="4" t="s">
        <v>8</v>
      </c>
      <c r="FA13206" s="4" t="s">
        <v>1005</v>
      </c>
      <c r="FB13206" s="4" t="s">
        <v>11</v>
      </c>
      <c r="FC13206" s="4" t="s">
        <v>11</v>
      </c>
      <c r="FD13206" s="4" t="s">
        <v>14</v>
      </c>
      <c r="FE13206" s="4" t="s">
        <v>8</v>
      </c>
      <c r="FF13206" s="4" t="s">
        <v>1005</v>
      </c>
      <c r="FG13206" s="4" t="s">
        <v>11</v>
      </c>
      <c r="FH13206" s="4" t="s">
        <v>11</v>
      </c>
      <c r="FI13206" s="4" t="s">
        <v>14</v>
      </c>
      <c r="FJ13206" s="4" t="s">
        <v>8</v>
      </c>
      <c r="FK13206" s="4" t="s">
        <v>1005</v>
      </c>
      <c r="FL13206" s="4" t="s">
        <v>11</v>
      </c>
      <c r="FM13206" s="4" t="s">
        <v>11</v>
      </c>
      <c r="FN13206" s="4" t="s">
        <v>14</v>
      </c>
      <c r="FO13206" s="4" t="s">
        <v>8</v>
      </c>
      <c r="FP13206" s="4" t="s">
        <v>1005</v>
      </c>
      <c r="FQ13206" s="4" t="s">
        <v>11</v>
      </c>
      <c r="FR13206" s="4" t="s">
        <v>11</v>
      </c>
      <c r="FS13206" s="4" t="s">
        <v>14</v>
      </c>
      <c r="FT13206" s="4" t="s">
        <v>8</v>
      </c>
      <c r="FU13206" s="4" t="s">
        <v>1005</v>
      </c>
      <c r="FV13206" s="4" t="s">
        <v>11</v>
      </c>
      <c r="FW13206" s="4" t="s">
        <v>11</v>
      </c>
      <c r="FX13206" s="4" t="s">
        <v>14</v>
      </c>
      <c r="FY13206" s="4" t="s">
        <v>8</v>
      </c>
      <c r="FZ13206" s="4" t="s">
        <v>1005</v>
      </c>
      <c r="GA13206" s="4" t="s">
        <v>11</v>
      </c>
      <c r="GB13206" s="4" t="s">
        <v>11</v>
      </c>
      <c r="GC13206" s="4" t="s">
        <v>14</v>
      </c>
      <c r="GD13206" s="4" t="s">
        <v>8</v>
      </c>
      <c r="GE13206" s="4" t="s">
        <v>1005</v>
      </c>
      <c r="GF13206" s="4" t="s">
        <v>11</v>
      </c>
      <c r="GG13206" s="4" t="s">
        <v>11</v>
      </c>
      <c r="GH13206" s="4" t="s">
        <v>14</v>
      </c>
      <c r="GI13206" s="4" t="s">
        <v>8</v>
      </c>
      <c r="GJ13206" s="4" t="s">
        <v>1005</v>
      </c>
      <c r="GK13206" s="4" t="s">
        <v>11</v>
      </c>
      <c r="GL13206" s="4" t="s">
        <v>11</v>
      </c>
      <c r="GM13206" s="4" t="s">
        <v>14</v>
      </c>
      <c r="GN13206" s="4" t="s">
        <v>8</v>
      </c>
      <c r="GO13206" s="4" t="s">
        <v>1005</v>
      </c>
      <c r="GP13206" s="4" t="s">
        <v>11</v>
      </c>
      <c r="GQ13206" s="4" t="s">
        <v>11</v>
      </c>
      <c r="GR13206" s="4" t="s">
        <v>14</v>
      </c>
      <c r="GS13206" s="4" t="s">
        <v>8</v>
      </c>
      <c r="GT13206" s="4" t="s">
        <v>1005</v>
      </c>
      <c r="GU13206" s="4" t="s">
        <v>11</v>
      </c>
      <c r="GV13206" s="4" t="s">
        <v>11</v>
      </c>
      <c r="GW13206" s="4" t="s">
        <v>14</v>
      </c>
      <c r="GX13206" s="4" t="s">
        <v>8</v>
      </c>
      <c r="GY13206" s="4" t="s">
        <v>1005</v>
      </c>
      <c r="GZ13206" s="4" t="s">
        <v>11</v>
      </c>
      <c r="HA13206" s="4" t="s">
        <v>11</v>
      </c>
      <c r="HB13206" s="4" t="s">
        <v>14</v>
      </c>
      <c r="HC13206" s="4" t="s">
        <v>8</v>
      </c>
      <c r="HD13206" s="4" t="s">
        <v>1005</v>
      </c>
      <c r="HE13206" s="4" t="s">
        <v>11</v>
      </c>
      <c r="HF13206" s="4" t="s">
        <v>11</v>
      </c>
      <c r="HG13206" s="4" t="s">
        <v>14</v>
      </c>
      <c r="HH13206" s="4" t="s">
        <v>8</v>
      </c>
      <c r="HI13206" s="4" t="s">
        <v>1005</v>
      </c>
      <c r="HJ13206" s="4" t="s">
        <v>11</v>
      </c>
      <c r="HK13206" s="4" t="s">
        <v>11</v>
      </c>
      <c r="HL13206" s="4" t="s">
        <v>14</v>
      </c>
      <c r="HM13206" s="4" t="s">
        <v>8</v>
      </c>
      <c r="HN13206" s="4" t="s">
        <v>1005</v>
      </c>
      <c r="HO13206" s="4" t="s">
        <v>11</v>
      </c>
      <c r="HP13206" s="4" t="s">
        <v>11</v>
      </c>
      <c r="HQ13206" s="4" t="s">
        <v>14</v>
      </c>
      <c r="HR13206" s="4" t="s">
        <v>8</v>
      </c>
      <c r="HS13206" s="4" t="s">
        <v>1005</v>
      </c>
      <c r="HT13206" s="4" t="s">
        <v>11</v>
      </c>
      <c r="HU13206" s="4" t="s">
        <v>11</v>
      </c>
      <c r="HV13206" s="4" t="s">
        <v>14</v>
      </c>
      <c r="HW13206" s="4" t="s">
        <v>8</v>
      </c>
      <c r="HX13206" s="4" t="s">
        <v>1005</v>
      </c>
      <c r="HY13206" s="4" t="s">
        <v>11</v>
      </c>
      <c r="HZ13206" s="4" t="s">
        <v>11</v>
      </c>
      <c r="IA13206" s="4" t="s">
        <v>14</v>
      </c>
      <c r="IB13206" s="4" t="s">
        <v>8</v>
      </c>
      <c r="IC13206" s="4" t="s">
        <v>1005</v>
      </c>
      <c r="ID13206" s="4" t="s">
        <v>11</v>
      </c>
      <c r="IE13206" s="4" t="s">
        <v>11</v>
      </c>
      <c r="IF13206" s="4" t="s">
        <v>14</v>
      </c>
      <c r="IG13206" s="4" t="s">
        <v>8</v>
      </c>
      <c r="IH13206" s="4" t="s">
        <v>1005</v>
      </c>
      <c r="II13206" s="4" t="s">
        <v>11</v>
      </c>
      <c r="IJ13206" s="4" t="s">
        <v>11</v>
      </c>
      <c r="IK13206" s="4" t="s">
        <v>14</v>
      </c>
      <c r="IL13206" s="4" t="s">
        <v>8</v>
      </c>
      <c r="IM13206" s="4" t="s">
        <v>1005</v>
      </c>
      <c r="IN13206" s="4" t="s">
        <v>11</v>
      </c>
      <c r="IO13206" s="4" t="s">
        <v>11</v>
      </c>
      <c r="IP13206" s="4" t="s">
        <v>14</v>
      </c>
      <c r="IQ13206" s="4" t="s">
        <v>8</v>
      </c>
      <c r="IR13206" s="4" t="s">
        <v>1005</v>
      </c>
      <c r="IS13206" s="4" t="s">
        <v>11</v>
      </c>
      <c r="IT13206" s="4" t="s">
        <v>11</v>
      </c>
      <c r="IU13206" s="4" t="s">
        <v>14</v>
      </c>
      <c r="IV13206" s="4" t="s">
        <v>8</v>
      </c>
      <c r="IW13206" s="4" t="s">
        <v>1005</v>
      </c>
      <c r="IX13206" s="4" t="s">
        <v>11</v>
      </c>
      <c r="IY13206" s="4" t="s">
        <v>11</v>
      </c>
      <c r="IZ13206" s="4" t="s">
        <v>14</v>
      </c>
      <c r="JA13206" s="4" t="s">
        <v>8</v>
      </c>
      <c r="JB13206" s="4" t="s">
        <v>1005</v>
      </c>
      <c r="JC13206" s="4" t="s">
        <v>11</v>
      </c>
      <c r="JD13206" s="4" t="s">
        <v>11</v>
      </c>
      <c r="JE13206" s="4" t="s">
        <v>14</v>
      </c>
      <c r="JF13206" s="4" t="s">
        <v>8</v>
      </c>
      <c r="JG13206" s="4" t="s">
        <v>1005</v>
      </c>
      <c r="JH13206" s="4" t="s">
        <v>11</v>
      </c>
      <c r="JI13206" s="4" t="s">
        <v>11</v>
      </c>
      <c r="JJ13206" s="4" t="s">
        <v>14</v>
      </c>
      <c r="JK13206" s="4" t="s">
        <v>8</v>
      </c>
      <c r="JL13206" s="4" t="s">
        <v>1005</v>
      </c>
    </row>
    <row r="13207" spans="1:777">
      <c r="A13207" t="n">
        <v>139776</v>
      </c>
      <c r="B13207" s="67" t="n">
        <v>257</v>
      </c>
      <c r="C13207" s="7" t="n">
        <v>7</v>
      </c>
      <c r="D13207" s="7" t="n">
        <v>65533</v>
      </c>
      <c r="E13207" s="7" t="n">
        <v>2355</v>
      </c>
      <c r="F13207" s="7" t="s">
        <v>17</v>
      </c>
      <c r="G13207" s="7" t="n">
        <f t="normal" ca="1">32-LENB(INDIRECT(ADDRESS(13207,6)))</f>
        <v>0</v>
      </c>
      <c r="H13207" s="7" t="n">
        <v>7</v>
      </c>
      <c r="I13207" s="7" t="n">
        <v>65533</v>
      </c>
      <c r="J13207" s="7" t="n">
        <v>60253</v>
      </c>
      <c r="K13207" s="7" t="s">
        <v>17</v>
      </c>
      <c r="L13207" s="7" t="n">
        <f t="normal" ca="1">32-LENB(INDIRECT(ADDRESS(13207,11)))</f>
        <v>0</v>
      </c>
      <c r="M13207" s="7" t="n">
        <v>7</v>
      </c>
      <c r="N13207" s="7" t="n">
        <v>65533</v>
      </c>
      <c r="O13207" s="7" t="n">
        <v>60260</v>
      </c>
      <c r="P13207" s="7" t="s">
        <v>17</v>
      </c>
      <c r="Q13207" s="7" t="n">
        <f t="normal" ca="1">32-LENB(INDIRECT(ADDRESS(13207,16)))</f>
        <v>0</v>
      </c>
      <c r="R13207" s="7" t="n">
        <v>7</v>
      </c>
      <c r="S13207" s="7" t="n">
        <v>65533</v>
      </c>
      <c r="T13207" s="7" t="n">
        <v>60340</v>
      </c>
      <c r="U13207" s="7" t="s">
        <v>17</v>
      </c>
      <c r="V13207" s="7" t="n">
        <f t="normal" ca="1">32-LENB(INDIRECT(ADDRESS(13207,21)))</f>
        <v>0</v>
      </c>
      <c r="W13207" s="7" t="n">
        <v>7</v>
      </c>
      <c r="X13207" s="7" t="n">
        <v>65533</v>
      </c>
      <c r="Y13207" s="7" t="n">
        <v>60341</v>
      </c>
      <c r="Z13207" s="7" t="s">
        <v>17</v>
      </c>
      <c r="AA13207" s="7" t="n">
        <f t="normal" ca="1">32-LENB(INDIRECT(ADDRESS(13207,26)))</f>
        <v>0</v>
      </c>
      <c r="AB13207" s="7" t="n">
        <v>7</v>
      </c>
      <c r="AC13207" s="7" t="n">
        <v>65533</v>
      </c>
      <c r="AD13207" s="7" t="n">
        <v>60342</v>
      </c>
      <c r="AE13207" s="7" t="s">
        <v>17</v>
      </c>
      <c r="AF13207" s="7" t="n">
        <f t="normal" ca="1">32-LENB(INDIRECT(ADDRESS(13207,31)))</f>
        <v>0</v>
      </c>
      <c r="AG13207" s="7" t="n">
        <v>7</v>
      </c>
      <c r="AH13207" s="7" t="n">
        <v>65533</v>
      </c>
      <c r="AI13207" s="7" t="n">
        <v>60343</v>
      </c>
      <c r="AJ13207" s="7" t="s">
        <v>17</v>
      </c>
      <c r="AK13207" s="7" t="n">
        <f t="normal" ca="1">32-LENB(INDIRECT(ADDRESS(13207,36)))</f>
        <v>0</v>
      </c>
      <c r="AL13207" s="7" t="n">
        <v>4</v>
      </c>
      <c r="AM13207" s="7" t="n">
        <v>65533</v>
      </c>
      <c r="AN13207" s="7" t="n">
        <v>2203</v>
      </c>
      <c r="AO13207" s="7" t="s">
        <v>17</v>
      </c>
      <c r="AP13207" s="7" t="n">
        <f t="normal" ca="1">32-LENB(INDIRECT(ADDRESS(13207,41)))</f>
        <v>0</v>
      </c>
      <c r="AQ13207" s="7" t="n">
        <v>7</v>
      </c>
      <c r="AR13207" s="7" t="n">
        <v>65533</v>
      </c>
      <c r="AS13207" s="7" t="n">
        <v>60344</v>
      </c>
      <c r="AT13207" s="7" t="s">
        <v>17</v>
      </c>
      <c r="AU13207" s="7" t="n">
        <f t="normal" ca="1">32-LENB(INDIRECT(ADDRESS(13207,46)))</f>
        <v>0</v>
      </c>
      <c r="AV13207" s="7" t="n">
        <v>7</v>
      </c>
      <c r="AW13207" s="7" t="n">
        <v>65533</v>
      </c>
      <c r="AX13207" s="7" t="n">
        <v>60345</v>
      </c>
      <c r="AY13207" s="7" t="s">
        <v>17</v>
      </c>
      <c r="AZ13207" s="7" t="n">
        <f t="normal" ca="1">32-LENB(INDIRECT(ADDRESS(13207,51)))</f>
        <v>0</v>
      </c>
      <c r="BA13207" s="7" t="n">
        <v>7</v>
      </c>
      <c r="BB13207" s="7" t="n">
        <v>65533</v>
      </c>
      <c r="BC13207" s="7" t="n">
        <v>60346</v>
      </c>
      <c r="BD13207" s="7" t="s">
        <v>17</v>
      </c>
      <c r="BE13207" s="7" t="n">
        <f t="normal" ca="1">32-LENB(INDIRECT(ADDRESS(13207,56)))</f>
        <v>0</v>
      </c>
      <c r="BF13207" s="7" t="n">
        <v>7</v>
      </c>
      <c r="BG13207" s="7" t="n">
        <v>65533</v>
      </c>
      <c r="BH13207" s="7" t="n">
        <v>60347</v>
      </c>
      <c r="BI13207" s="7" t="s">
        <v>17</v>
      </c>
      <c r="BJ13207" s="7" t="n">
        <f t="normal" ca="1">32-LENB(INDIRECT(ADDRESS(13207,61)))</f>
        <v>0</v>
      </c>
      <c r="BK13207" s="7" t="n">
        <v>7</v>
      </c>
      <c r="BL13207" s="7" t="n">
        <v>65533</v>
      </c>
      <c r="BM13207" s="7" t="n">
        <v>60348</v>
      </c>
      <c r="BN13207" s="7" t="s">
        <v>17</v>
      </c>
      <c r="BO13207" s="7" t="n">
        <f t="normal" ca="1">32-LENB(INDIRECT(ADDRESS(13207,66)))</f>
        <v>0</v>
      </c>
      <c r="BP13207" s="7" t="n">
        <v>7</v>
      </c>
      <c r="BQ13207" s="7" t="n">
        <v>65533</v>
      </c>
      <c r="BR13207" s="7" t="n">
        <v>60349</v>
      </c>
      <c r="BS13207" s="7" t="s">
        <v>17</v>
      </c>
      <c r="BT13207" s="7" t="n">
        <f t="normal" ca="1">32-LENB(INDIRECT(ADDRESS(13207,71)))</f>
        <v>0</v>
      </c>
      <c r="BU13207" s="7" t="n">
        <v>7</v>
      </c>
      <c r="BV13207" s="7" t="n">
        <v>65533</v>
      </c>
      <c r="BW13207" s="7" t="n">
        <v>60350</v>
      </c>
      <c r="BX13207" s="7" t="s">
        <v>17</v>
      </c>
      <c r="BY13207" s="7" t="n">
        <f t="normal" ca="1">32-LENB(INDIRECT(ADDRESS(13207,76)))</f>
        <v>0</v>
      </c>
      <c r="BZ13207" s="7" t="n">
        <v>7</v>
      </c>
      <c r="CA13207" s="7" t="n">
        <v>65533</v>
      </c>
      <c r="CB13207" s="7" t="n">
        <v>60351</v>
      </c>
      <c r="CC13207" s="7" t="s">
        <v>17</v>
      </c>
      <c r="CD13207" s="7" t="n">
        <f t="normal" ca="1">32-LENB(INDIRECT(ADDRESS(13207,81)))</f>
        <v>0</v>
      </c>
      <c r="CE13207" s="7" t="n">
        <v>7</v>
      </c>
      <c r="CF13207" s="7" t="n">
        <v>65533</v>
      </c>
      <c r="CG13207" s="7" t="n">
        <v>60352</v>
      </c>
      <c r="CH13207" s="7" t="s">
        <v>17</v>
      </c>
      <c r="CI13207" s="7" t="n">
        <f t="normal" ca="1">32-LENB(INDIRECT(ADDRESS(13207,86)))</f>
        <v>0</v>
      </c>
      <c r="CJ13207" s="7" t="n">
        <v>7</v>
      </c>
      <c r="CK13207" s="7" t="n">
        <v>65533</v>
      </c>
      <c r="CL13207" s="7" t="n">
        <v>60353</v>
      </c>
      <c r="CM13207" s="7" t="s">
        <v>17</v>
      </c>
      <c r="CN13207" s="7" t="n">
        <f t="normal" ca="1">32-LENB(INDIRECT(ADDRESS(13207,91)))</f>
        <v>0</v>
      </c>
      <c r="CO13207" s="7" t="n">
        <v>7</v>
      </c>
      <c r="CP13207" s="7" t="n">
        <v>65533</v>
      </c>
      <c r="CQ13207" s="7" t="n">
        <v>60354</v>
      </c>
      <c r="CR13207" s="7" t="s">
        <v>17</v>
      </c>
      <c r="CS13207" s="7" t="n">
        <f t="normal" ca="1">32-LENB(INDIRECT(ADDRESS(13207,96)))</f>
        <v>0</v>
      </c>
      <c r="CT13207" s="7" t="n">
        <v>7</v>
      </c>
      <c r="CU13207" s="7" t="n">
        <v>65533</v>
      </c>
      <c r="CV13207" s="7" t="n">
        <v>60355</v>
      </c>
      <c r="CW13207" s="7" t="s">
        <v>17</v>
      </c>
      <c r="CX13207" s="7" t="n">
        <f t="normal" ca="1">32-LENB(INDIRECT(ADDRESS(13207,101)))</f>
        <v>0</v>
      </c>
      <c r="CY13207" s="7" t="n">
        <v>7</v>
      </c>
      <c r="CZ13207" s="7" t="n">
        <v>65533</v>
      </c>
      <c r="DA13207" s="7" t="n">
        <v>60356</v>
      </c>
      <c r="DB13207" s="7" t="s">
        <v>17</v>
      </c>
      <c r="DC13207" s="7" t="n">
        <f t="normal" ca="1">32-LENB(INDIRECT(ADDRESS(13207,106)))</f>
        <v>0</v>
      </c>
      <c r="DD13207" s="7" t="n">
        <v>7</v>
      </c>
      <c r="DE13207" s="7" t="n">
        <v>65533</v>
      </c>
      <c r="DF13207" s="7" t="n">
        <v>60357</v>
      </c>
      <c r="DG13207" s="7" t="s">
        <v>17</v>
      </c>
      <c r="DH13207" s="7" t="n">
        <f t="normal" ca="1">32-LENB(INDIRECT(ADDRESS(13207,111)))</f>
        <v>0</v>
      </c>
      <c r="DI13207" s="7" t="n">
        <v>7</v>
      </c>
      <c r="DJ13207" s="7" t="n">
        <v>65533</v>
      </c>
      <c r="DK13207" s="7" t="n">
        <v>60279</v>
      </c>
      <c r="DL13207" s="7" t="s">
        <v>17</v>
      </c>
      <c r="DM13207" s="7" t="n">
        <f t="normal" ca="1">32-LENB(INDIRECT(ADDRESS(13207,116)))</f>
        <v>0</v>
      </c>
      <c r="DN13207" s="7" t="n">
        <v>7</v>
      </c>
      <c r="DO13207" s="7" t="n">
        <v>65533</v>
      </c>
      <c r="DP13207" s="7" t="n">
        <v>60358</v>
      </c>
      <c r="DQ13207" s="7" t="s">
        <v>17</v>
      </c>
      <c r="DR13207" s="7" t="n">
        <f t="normal" ca="1">32-LENB(INDIRECT(ADDRESS(13207,121)))</f>
        <v>0</v>
      </c>
      <c r="DS13207" s="7" t="n">
        <v>7</v>
      </c>
      <c r="DT13207" s="7" t="n">
        <v>65533</v>
      </c>
      <c r="DU13207" s="7" t="n">
        <v>60359</v>
      </c>
      <c r="DV13207" s="7" t="s">
        <v>17</v>
      </c>
      <c r="DW13207" s="7" t="n">
        <f t="normal" ca="1">32-LENB(INDIRECT(ADDRESS(13207,126)))</f>
        <v>0</v>
      </c>
      <c r="DX13207" s="7" t="n">
        <v>7</v>
      </c>
      <c r="DY13207" s="7" t="n">
        <v>65533</v>
      </c>
      <c r="DZ13207" s="7" t="n">
        <v>60360</v>
      </c>
      <c r="EA13207" s="7" t="s">
        <v>17</v>
      </c>
      <c r="EB13207" s="7" t="n">
        <f t="normal" ca="1">32-LENB(INDIRECT(ADDRESS(13207,131)))</f>
        <v>0</v>
      </c>
      <c r="EC13207" s="7" t="n">
        <v>7</v>
      </c>
      <c r="ED13207" s="7" t="n">
        <v>65533</v>
      </c>
      <c r="EE13207" s="7" t="n">
        <v>60361</v>
      </c>
      <c r="EF13207" s="7" t="s">
        <v>17</v>
      </c>
      <c r="EG13207" s="7" t="n">
        <f t="normal" ca="1">32-LENB(INDIRECT(ADDRESS(13207,136)))</f>
        <v>0</v>
      </c>
      <c r="EH13207" s="7" t="n">
        <v>7</v>
      </c>
      <c r="EI13207" s="7" t="n">
        <v>65533</v>
      </c>
      <c r="EJ13207" s="7" t="n">
        <v>60362</v>
      </c>
      <c r="EK13207" s="7" t="s">
        <v>17</v>
      </c>
      <c r="EL13207" s="7" t="n">
        <f t="normal" ca="1">32-LENB(INDIRECT(ADDRESS(13207,141)))</f>
        <v>0</v>
      </c>
      <c r="EM13207" s="7" t="n">
        <v>7</v>
      </c>
      <c r="EN13207" s="7" t="n">
        <v>65533</v>
      </c>
      <c r="EO13207" s="7" t="n">
        <v>60363</v>
      </c>
      <c r="EP13207" s="7" t="s">
        <v>17</v>
      </c>
      <c r="EQ13207" s="7" t="n">
        <f t="normal" ca="1">32-LENB(INDIRECT(ADDRESS(13207,146)))</f>
        <v>0</v>
      </c>
      <c r="ER13207" s="7" t="n">
        <v>7</v>
      </c>
      <c r="ES13207" s="7" t="n">
        <v>65533</v>
      </c>
      <c r="ET13207" s="7" t="n">
        <v>60364</v>
      </c>
      <c r="EU13207" s="7" t="s">
        <v>17</v>
      </c>
      <c r="EV13207" s="7" t="n">
        <f t="normal" ca="1">32-LENB(INDIRECT(ADDRESS(13207,151)))</f>
        <v>0</v>
      </c>
      <c r="EW13207" s="7" t="n">
        <v>7</v>
      </c>
      <c r="EX13207" s="7" t="n">
        <v>65533</v>
      </c>
      <c r="EY13207" s="7" t="n">
        <v>60365</v>
      </c>
      <c r="EZ13207" s="7" t="s">
        <v>17</v>
      </c>
      <c r="FA13207" s="7" t="n">
        <f t="normal" ca="1">32-LENB(INDIRECT(ADDRESS(13207,156)))</f>
        <v>0</v>
      </c>
      <c r="FB13207" s="7" t="n">
        <v>7</v>
      </c>
      <c r="FC13207" s="7" t="n">
        <v>65533</v>
      </c>
      <c r="FD13207" s="7" t="n">
        <v>60366</v>
      </c>
      <c r="FE13207" s="7" t="s">
        <v>17</v>
      </c>
      <c r="FF13207" s="7" t="n">
        <f t="normal" ca="1">32-LENB(INDIRECT(ADDRESS(13207,161)))</f>
        <v>0</v>
      </c>
      <c r="FG13207" s="7" t="n">
        <v>7</v>
      </c>
      <c r="FH13207" s="7" t="n">
        <v>65533</v>
      </c>
      <c r="FI13207" s="7" t="n">
        <v>60367</v>
      </c>
      <c r="FJ13207" s="7" t="s">
        <v>17</v>
      </c>
      <c r="FK13207" s="7" t="n">
        <f t="normal" ca="1">32-LENB(INDIRECT(ADDRESS(13207,166)))</f>
        <v>0</v>
      </c>
      <c r="FL13207" s="7" t="n">
        <v>7</v>
      </c>
      <c r="FM13207" s="7" t="n">
        <v>65533</v>
      </c>
      <c r="FN13207" s="7" t="n">
        <v>60368</v>
      </c>
      <c r="FO13207" s="7" t="s">
        <v>17</v>
      </c>
      <c r="FP13207" s="7" t="n">
        <f t="normal" ca="1">32-LENB(INDIRECT(ADDRESS(13207,171)))</f>
        <v>0</v>
      </c>
      <c r="FQ13207" s="7" t="n">
        <v>7</v>
      </c>
      <c r="FR13207" s="7" t="n">
        <v>65533</v>
      </c>
      <c r="FS13207" s="7" t="n">
        <v>60291</v>
      </c>
      <c r="FT13207" s="7" t="s">
        <v>17</v>
      </c>
      <c r="FU13207" s="7" t="n">
        <f t="normal" ca="1">32-LENB(INDIRECT(ADDRESS(13207,176)))</f>
        <v>0</v>
      </c>
      <c r="FV13207" s="7" t="n">
        <v>7</v>
      </c>
      <c r="FW13207" s="7" t="n">
        <v>65533</v>
      </c>
      <c r="FX13207" s="7" t="n">
        <v>60292</v>
      </c>
      <c r="FY13207" s="7" t="s">
        <v>17</v>
      </c>
      <c r="FZ13207" s="7" t="n">
        <f t="normal" ca="1">32-LENB(INDIRECT(ADDRESS(13207,181)))</f>
        <v>0</v>
      </c>
      <c r="GA13207" s="7" t="n">
        <v>7</v>
      </c>
      <c r="GB13207" s="7" t="n">
        <v>65533</v>
      </c>
      <c r="GC13207" s="7" t="n">
        <v>60293</v>
      </c>
      <c r="GD13207" s="7" t="s">
        <v>17</v>
      </c>
      <c r="GE13207" s="7" t="n">
        <f t="normal" ca="1">32-LENB(INDIRECT(ADDRESS(13207,186)))</f>
        <v>0</v>
      </c>
      <c r="GF13207" s="7" t="n">
        <v>7</v>
      </c>
      <c r="GG13207" s="7" t="n">
        <v>65533</v>
      </c>
      <c r="GH13207" s="7" t="n">
        <v>60369</v>
      </c>
      <c r="GI13207" s="7" t="s">
        <v>17</v>
      </c>
      <c r="GJ13207" s="7" t="n">
        <f t="normal" ca="1">32-LENB(INDIRECT(ADDRESS(13207,191)))</f>
        <v>0</v>
      </c>
      <c r="GK13207" s="7" t="n">
        <v>7</v>
      </c>
      <c r="GL13207" s="7" t="n">
        <v>65533</v>
      </c>
      <c r="GM13207" s="7" t="n">
        <v>60370</v>
      </c>
      <c r="GN13207" s="7" t="s">
        <v>17</v>
      </c>
      <c r="GO13207" s="7" t="n">
        <f t="normal" ca="1">32-LENB(INDIRECT(ADDRESS(13207,196)))</f>
        <v>0</v>
      </c>
      <c r="GP13207" s="7" t="n">
        <v>7</v>
      </c>
      <c r="GQ13207" s="7" t="n">
        <v>65533</v>
      </c>
      <c r="GR13207" s="7" t="n">
        <v>60296</v>
      </c>
      <c r="GS13207" s="7" t="s">
        <v>17</v>
      </c>
      <c r="GT13207" s="7" t="n">
        <f t="normal" ca="1">32-LENB(INDIRECT(ADDRESS(13207,201)))</f>
        <v>0</v>
      </c>
      <c r="GU13207" s="7" t="n">
        <v>7</v>
      </c>
      <c r="GV13207" s="7" t="n">
        <v>65533</v>
      </c>
      <c r="GW13207" s="7" t="n">
        <v>60298</v>
      </c>
      <c r="GX13207" s="7" t="s">
        <v>17</v>
      </c>
      <c r="GY13207" s="7" t="n">
        <f t="normal" ca="1">32-LENB(INDIRECT(ADDRESS(13207,206)))</f>
        <v>0</v>
      </c>
      <c r="GZ13207" s="7" t="n">
        <v>7</v>
      </c>
      <c r="HA13207" s="7" t="n">
        <v>65533</v>
      </c>
      <c r="HB13207" s="7" t="n">
        <v>60299</v>
      </c>
      <c r="HC13207" s="7" t="s">
        <v>17</v>
      </c>
      <c r="HD13207" s="7" t="n">
        <f t="normal" ca="1">32-LENB(INDIRECT(ADDRESS(13207,211)))</f>
        <v>0</v>
      </c>
      <c r="HE13207" s="7" t="n">
        <v>7</v>
      </c>
      <c r="HF13207" s="7" t="n">
        <v>65533</v>
      </c>
      <c r="HG13207" s="7" t="n">
        <v>60300</v>
      </c>
      <c r="HH13207" s="7" t="s">
        <v>17</v>
      </c>
      <c r="HI13207" s="7" t="n">
        <f t="normal" ca="1">32-LENB(INDIRECT(ADDRESS(13207,216)))</f>
        <v>0</v>
      </c>
      <c r="HJ13207" s="7" t="n">
        <v>7</v>
      </c>
      <c r="HK13207" s="7" t="n">
        <v>65533</v>
      </c>
      <c r="HL13207" s="7" t="n">
        <v>60301</v>
      </c>
      <c r="HM13207" s="7" t="s">
        <v>17</v>
      </c>
      <c r="HN13207" s="7" t="n">
        <f t="normal" ca="1">32-LENB(INDIRECT(ADDRESS(13207,221)))</f>
        <v>0</v>
      </c>
      <c r="HO13207" s="7" t="n">
        <v>7</v>
      </c>
      <c r="HP13207" s="7" t="n">
        <v>65533</v>
      </c>
      <c r="HQ13207" s="7" t="n">
        <v>60371</v>
      </c>
      <c r="HR13207" s="7" t="s">
        <v>17</v>
      </c>
      <c r="HS13207" s="7" t="n">
        <f t="normal" ca="1">32-LENB(INDIRECT(ADDRESS(13207,226)))</f>
        <v>0</v>
      </c>
      <c r="HT13207" s="7" t="n">
        <v>7</v>
      </c>
      <c r="HU13207" s="7" t="n">
        <v>65533</v>
      </c>
      <c r="HV13207" s="7" t="n">
        <v>60372</v>
      </c>
      <c r="HW13207" s="7" t="s">
        <v>17</v>
      </c>
      <c r="HX13207" s="7" t="n">
        <f t="normal" ca="1">32-LENB(INDIRECT(ADDRESS(13207,231)))</f>
        <v>0</v>
      </c>
      <c r="HY13207" s="7" t="n">
        <v>7</v>
      </c>
      <c r="HZ13207" s="7" t="n">
        <v>65533</v>
      </c>
      <c r="IA13207" s="7" t="n">
        <v>60373</v>
      </c>
      <c r="IB13207" s="7" t="s">
        <v>17</v>
      </c>
      <c r="IC13207" s="7" t="n">
        <f t="normal" ca="1">32-LENB(INDIRECT(ADDRESS(13207,236)))</f>
        <v>0</v>
      </c>
      <c r="ID13207" s="7" t="n">
        <v>7</v>
      </c>
      <c r="IE13207" s="7" t="n">
        <v>65533</v>
      </c>
      <c r="IF13207" s="7" t="n">
        <v>60305</v>
      </c>
      <c r="IG13207" s="7" t="s">
        <v>17</v>
      </c>
      <c r="IH13207" s="7" t="n">
        <f t="normal" ca="1">32-LENB(INDIRECT(ADDRESS(13207,241)))</f>
        <v>0</v>
      </c>
      <c r="II13207" s="7" t="n">
        <v>7</v>
      </c>
      <c r="IJ13207" s="7" t="n">
        <v>65533</v>
      </c>
      <c r="IK13207" s="7" t="n">
        <v>60306</v>
      </c>
      <c r="IL13207" s="7" t="s">
        <v>17</v>
      </c>
      <c r="IM13207" s="7" t="n">
        <f t="normal" ca="1">32-LENB(INDIRECT(ADDRESS(13207,246)))</f>
        <v>0</v>
      </c>
      <c r="IN13207" s="7" t="n">
        <v>7</v>
      </c>
      <c r="IO13207" s="7" t="n">
        <v>65533</v>
      </c>
      <c r="IP13207" s="7" t="n">
        <v>60307</v>
      </c>
      <c r="IQ13207" s="7" t="s">
        <v>17</v>
      </c>
      <c r="IR13207" s="7" t="n">
        <f t="normal" ca="1">32-LENB(INDIRECT(ADDRESS(13207,251)))</f>
        <v>0</v>
      </c>
      <c r="IS13207" s="7" t="n">
        <v>7</v>
      </c>
      <c r="IT13207" s="7" t="n">
        <v>65533</v>
      </c>
      <c r="IU13207" s="7" t="n">
        <v>60308</v>
      </c>
      <c r="IV13207" s="7" t="s">
        <v>17</v>
      </c>
      <c r="IW13207" s="7" t="n">
        <f t="normal" ca="1">32-LENB(INDIRECT(ADDRESS(13207,256)))</f>
        <v>0</v>
      </c>
      <c r="IX13207" s="7" t="n">
        <v>7</v>
      </c>
      <c r="IY13207" s="7" t="n">
        <v>65533</v>
      </c>
      <c r="IZ13207" s="7" t="n">
        <v>60374</v>
      </c>
      <c r="JA13207" s="7" t="s">
        <v>17</v>
      </c>
      <c r="JB13207" s="7" t="n">
        <f t="normal" ca="1">32-LENB(INDIRECT(ADDRESS(13207,261)))</f>
        <v>0</v>
      </c>
      <c r="JC13207" s="7" t="n">
        <v>4</v>
      </c>
      <c r="JD13207" s="7" t="n">
        <v>65533</v>
      </c>
      <c r="JE13207" s="7" t="n">
        <v>12101</v>
      </c>
      <c r="JF13207" s="7" t="s">
        <v>17</v>
      </c>
      <c r="JG13207" s="7" t="n">
        <f t="normal" ca="1">32-LENB(INDIRECT(ADDRESS(13207,266)))</f>
        <v>0</v>
      </c>
      <c r="JH13207" s="7" t="n">
        <v>0</v>
      </c>
      <c r="JI13207" s="7" t="n">
        <v>65533</v>
      </c>
      <c r="JJ13207" s="7" t="n">
        <v>0</v>
      </c>
      <c r="JK13207" s="7" t="s">
        <v>17</v>
      </c>
      <c r="JL13207" s="7" t="n">
        <f t="normal" ca="1">32-LENB(INDIRECT(ADDRESS(13207,271)))</f>
        <v>0</v>
      </c>
    </row>
    <row r="13208" spans="1:777">
      <c r="A13208" t="s">
        <v>4</v>
      </c>
      <c r="B13208" s="4" t="s">
        <v>5</v>
      </c>
    </row>
    <row r="13209" spans="1:777">
      <c r="A13209" t="n">
        <v>141936</v>
      </c>
      <c r="B13209" s="5" t="n">
        <v>1</v>
      </c>
    </row>
    <row r="13210" spans="1:777" s="3" customFormat="1" customHeight="0">
      <c r="A13210" s="3" t="s">
        <v>2</v>
      </c>
      <c r="B13210" s="3" t="s">
        <v>1009</v>
      </c>
    </row>
    <row r="13211" spans="1:777">
      <c r="A13211" t="s">
        <v>4</v>
      </c>
      <c r="B13211" s="4" t="s">
        <v>5</v>
      </c>
      <c r="C13211" s="4" t="s">
        <v>11</v>
      </c>
      <c r="D13211" s="4" t="s">
        <v>11</v>
      </c>
      <c r="E13211" s="4" t="s">
        <v>14</v>
      </c>
      <c r="F13211" s="4" t="s">
        <v>8</v>
      </c>
      <c r="G13211" s="4" t="s">
        <v>1005</v>
      </c>
      <c r="H13211" s="4" t="s">
        <v>11</v>
      </c>
      <c r="I13211" s="4" t="s">
        <v>11</v>
      </c>
      <c r="J13211" s="4" t="s">
        <v>14</v>
      </c>
      <c r="K13211" s="4" t="s">
        <v>8</v>
      </c>
      <c r="L13211" s="4" t="s">
        <v>1005</v>
      </c>
      <c r="M13211" s="4" t="s">
        <v>11</v>
      </c>
      <c r="N13211" s="4" t="s">
        <v>11</v>
      </c>
      <c r="O13211" s="4" t="s">
        <v>14</v>
      </c>
      <c r="P13211" s="4" t="s">
        <v>8</v>
      </c>
      <c r="Q13211" s="4" t="s">
        <v>1005</v>
      </c>
      <c r="R13211" s="4" t="s">
        <v>11</v>
      </c>
      <c r="S13211" s="4" t="s">
        <v>11</v>
      </c>
      <c r="T13211" s="4" t="s">
        <v>14</v>
      </c>
      <c r="U13211" s="4" t="s">
        <v>8</v>
      </c>
      <c r="V13211" s="4" t="s">
        <v>1005</v>
      </c>
      <c r="W13211" s="4" t="s">
        <v>11</v>
      </c>
      <c r="X13211" s="4" t="s">
        <v>11</v>
      </c>
      <c r="Y13211" s="4" t="s">
        <v>14</v>
      </c>
      <c r="Z13211" s="4" t="s">
        <v>8</v>
      </c>
      <c r="AA13211" s="4" t="s">
        <v>1005</v>
      </c>
      <c r="AB13211" s="4" t="s">
        <v>11</v>
      </c>
      <c r="AC13211" s="4" t="s">
        <v>11</v>
      </c>
      <c r="AD13211" s="4" t="s">
        <v>14</v>
      </c>
      <c r="AE13211" s="4" t="s">
        <v>8</v>
      </c>
      <c r="AF13211" s="4" t="s">
        <v>1005</v>
      </c>
      <c r="AG13211" s="4" t="s">
        <v>11</v>
      </c>
      <c r="AH13211" s="4" t="s">
        <v>11</v>
      </c>
      <c r="AI13211" s="4" t="s">
        <v>14</v>
      </c>
      <c r="AJ13211" s="4" t="s">
        <v>8</v>
      </c>
      <c r="AK13211" s="4" t="s">
        <v>1005</v>
      </c>
      <c r="AL13211" s="4" t="s">
        <v>11</v>
      </c>
      <c r="AM13211" s="4" t="s">
        <v>11</v>
      </c>
      <c r="AN13211" s="4" t="s">
        <v>14</v>
      </c>
      <c r="AO13211" s="4" t="s">
        <v>8</v>
      </c>
      <c r="AP13211" s="4" t="s">
        <v>1005</v>
      </c>
      <c r="AQ13211" s="4" t="s">
        <v>11</v>
      </c>
      <c r="AR13211" s="4" t="s">
        <v>11</v>
      </c>
      <c r="AS13211" s="4" t="s">
        <v>14</v>
      </c>
      <c r="AT13211" s="4" t="s">
        <v>8</v>
      </c>
      <c r="AU13211" s="4" t="s">
        <v>1005</v>
      </c>
      <c r="AV13211" s="4" t="s">
        <v>11</v>
      </c>
      <c r="AW13211" s="4" t="s">
        <v>11</v>
      </c>
      <c r="AX13211" s="4" t="s">
        <v>14</v>
      </c>
      <c r="AY13211" s="4" t="s">
        <v>8</v>
      </c>
      <c r="AZ13211" s="4" t="s">
        <v>1005</v>
      </c>
      <c r="BA13211" s="4" t="s">
        <v>11</v>
      </c>
      <c r="BB13211" s="4" t="s">
        <v>11</v>
      </c>
      <c r="BC13211" s="4" t="s">
        <v>14</v>
      </c>
      <c r="BD13211" s="4" t="s">
        <v>8</v>
      </c>
      <c r="BE13211" s="4" t="s">
        <v>1005</v>
      </c>
      <c r="BF13211" s="4" t="s">
        <v>11</v>
      </c>
      <c r="BG13211" s="4" t="s">
        <v>11</v>
      </c>
      <c r="BH13211" s="4" t="s">
        <v>14</v>
      </c>
      <c r="BI13211" s="4" t="s">
        <v>8</v>
      </c>
      <c r="BJ13211" s="4" t="s">
        <v>1005</v>
      </c>
      <c r="BK13211" s="4" t="s">
        <v>11</v>
      </c>
      <c r="BL13211" s="4" t="s">
        <v>11</v>
      </c>
      <c r="BM13211" s="4" t="s">
        <v>14</v>
      </c>
      <c r="BN13211" s="4" t="s">
        <v>8</v>
      </c>
      <c r="BO13211" s="4" t="s">
        <v>1005</v>
      </c>
      <c r="BP13211" s="4" t="s">
        <v>11</v>
      </c>
      <c r="BQ13211" s="4" t="s">
        <v>11</v>
      </c>
      <c r="BR13211" s="4" t="s">
        <v>14</v>
      </c>
      <c r="BS13211" s="4" t="s">
        <v>8</v>
      </c>
      <c r="BT13211" s="4" t="s">
        <v>1005</v>
      </c>
      <c r="BU13211" s="4" t="s">
        <v>11</v>
      </c>
      <c r="BV13211" s="4" t="s">
        <v>11</v>
      </c>
      <c r="BW13211" s="4" t="s">
        <v>14</v>
      </c>
      <c r="BX13211" s="4" t="s">
        <v>8</v>
      </c>
      <c r="BY13211" s="4" t="s">
        <v>1005</v>
      </c>
      <c r="BZ13211" s="4" t="s">
        <v>11</v>
      </c>
      <c r="CA13211" s="4" t="s">
        <v>11</v>
      </c>
      <c r="CB13211" s="4" t="s">
        <v>14</v>
      </c>
      <c r="CC13211" s="4" t="s">
        <v>8</v>
      </c>
      <c r="CD13211" s="4" t="s">
        <v>1005</v>
      </c>
      <c r="CE13211" s="4" t="s">
        <v>11</v>
      </c>
      <c r="CF13211" s="4" t="s">
        <v>11</v>
      </c>
      <c r="CG13211" s="4" t="s">
        <v>14</v>
      </c>
      <c r="CH13211" s="4" t="s">
        <v>8</v>
      </c>
      <c r="CI13211" s="4" t="s">
        <v>1005</v>
      </c>
      <c r="CJ13211" s="4" t="s">
        <v>11</v>
      </c>
      <c r="CK13211" s="4" t="s">
        <v>11</v>
      </c>
      <c r="CL13211" s="4" t="s">
        <v>14</v>
      </c>
      <c r="CM13211" s="4" t="s">
        <v>8</v>
      </c>
      <c r="CN13211" s="4" t="s">
        <v>1005</v>
      </c>
      <c r="CO13211" s="4" t="s">
        <v>11</v>
      </c>
      <c r="CP13211" s="4" t="s">
        <v>11</v>
      </c>
      <c r="CQ13211" s="4" t="s">
        <v>14</v>
      </c>
      <c r="CR13211" s="4" t="s">
        <v>8</v>
      </c>
      <c r="CS13211" s="4" t="s">
        <v>1005</v>
      </c>
      <c r="CT13211" s="4" t="s">
        <v>11</v>
      </c>
      <c r="CU13211" s="4" t="s">
        <v>11</v>
      </c>
      <c r="CV13211" s="4" t="s">
        <v>14</v>
      </c>
      <c r="CW13211" s="4" t="s">
        <v>8</v>
      </c>
      <c r="CX13211" s="4" t="s">
        <v>1005</v>
      </c>
      <c r="CY13211" s="4" t="s">
        <v>11</v>
      </c>
      <c r="CZ13211" s="4" t="s">
        <v>11</v>
      </c>
      <c r="DA13211" s="4" t="s">
        <v>14</v>
      </c>
      <c r="DB13211" s="4" t="s">
        <v>8</v>
      </c>
      <c r="DC13211" s="4" t="s">
        <v>1005</v>
      </c>
      <c r="DD13211" s="4" t="s">
        <v>11</v>
      </c>
      <c r="DE13211" s="4" t="s">
        <v>11</v>
      </c>
      <c r="DF13211" s="4" t="s">
        <v>14</v>
      </c>
      <c r="DG13211" s="4" t="s">
        <v>8</v>
      </c>
      <c r="DH13211" s="4" t="s">
        <v>1005</v>
      </c>
      <c r="DI13211" s="4" t="s">
        <v>11</v>
      </c>
      <c r="DJ13211" s="4" t="s">
        <v>11</v>
      </c>
      <c r="DK13211" s="4" t="s">
        <v>14</v>
      </c>
      <c r="DL13211" s="4" t="s">
        <v>8</v>
      </c>
      <c r="DM13211" s="4" t="s">
        <v>1005</v>
      </c>
      <c r="DN13211" s="4" t="s">
        <v>11</v>
      </c>
      <c r="DO13211" s="4" t="s">
        <v>11</v>
      </c>
      <c r="DP13211" s="4" t="s">
        <v>14</v>
      </c>
      <c r="DQ13211" s="4" t="s">
        <v>8</v>
      </c>
      <c r="DR13211" s="4" t="s">
        <v>1005</v>
      </c>
      <c r="DS13211" s="4" t="s">
        <v>11</v>
      </c>
      <c r="DT13211" s="4" t="s">
        <v>11</v>
      </c>
      <c r="DU13211" s="4" t="s">
        <v>14</v>
      </c>
      <c r="DV13211" s="4" t="s">
        <v>8</v>
      </c>
      <c r="DW13211" s="4" t="s">
        <v>1005</v>
      </c>
      <c r="DX13211" s="4" t="s">
        <v>11</v>
      </c>
      <c r="DY13211" s="4" t="s">
        <v>11</v>
      </c>
      <c r="DZ13211" s="4" t="s">
        <v>14</v>
      </c>
      <c r="EA13211" s="4" t="s">
        <v>8</v>
      </c>
      <c r="EB13211" s="4" t="s">
        <v>1005</v>
      </c>
      <c r="EC13211" s="4" t="s">
        <v>11</v>
      </c>
      <c r="ED13211" s="4" t="s">
        <v>11</v>
      </c>
      <c r="EE13211" s="4" t="s">
        <v>14</v>
      </c>
      <c r="EF13211" s="4" t="s">
        <v>8</v>
      </c>
      <c r="EG13211" s="4" t="s">
        <v>1005</v>
      </c>
      <c r="EH13211" s="4" t="s">
        <v>11</v>
      </c>
      <c r="EI13211" s="4" t="s">
        <v>11</v>
      </c>
      <c r="EJ13211" s="4" t="s">
        <v>14</v>
      </c>
      <c r="EK13211" s="4" t="s">
        <v>8</v>
      </c>
      <c r="EL13211" s="4" t="s">
        <v>1005</v>
      </c>
      <c r="EM13211" s="4" t="s">
        <v>11</v>
      </c>
      <c r="EN13211" s="4" t="s">
        <v>11</v>
      </c>
      <c r="EO13211" s="4" t="s">
        <v>14</v>
      </c>
      <c r="EP13211" s="4" t="s">
        <v>8</v>
      </c>
      <c r="EQ13211" s="4" t="s">
        <v>1005</v>
      </c>
      <c r="ER13211" s="4" t="s">
        <v>11</v>
      </c>
      <c r="ES13211" s="4" t="s">
        <v>11</v>
      </c>
      <c r="ET13211" s="4" t="s">
        <v>14</v>
      </c>
      <c r="EU13211" s="4" t="s">
        <v>8</v>
      </c>
      <c r="EV13211" s="4" t="s">
        <v>1005</v>
      </c>
      <c r="EW13211" s="4" t="s">
        <v>11</v>
      </c>
      <c r="EX13211" s="4" t="s">
        <v>11</v>
      </c>
      <c r="EY13211" s="4" t="s">
        <v>14</v>
      </c>
      <c r="EZ13211" s="4" t="s">
        <v>8</v>
      </c>
      <c r="FA13211" s="4" t="s">
        <v>1005</v>
      </c>
      <c r="FB13211" s="4" t="s">
        <v>11</v>
      </c>
      <c r="FC13211" s="4" t="s">
        <v>11</v>
      </c>
      <c r="FD13211" s="4" t="s">
        <v>14</v>
      </c>
      <c r="FE13211" s="4" t="s">
        <v>8</v>
      </c>
      <c r="FF13211" s="4" t="s">
        <v>1005</v>
      </c>
      <c r="FG13211" s="4" t="s">
        <v>11</v>
      </c>
      <c r="FH13211" s="4" t="s">
        <v>11</v>
      </c>
      <c r="FI13211" s="4" t="s">
        <v>14</v>
      </c>
      <c r="FJ13211" s="4" t="s">
        <v>8</v>
      </c>
      <c r="FK13211" s="4" t="s">
        <v>1005</v>
      </c>
      <c r="FL13211" s="4" t="s">
        <v>11</v>
      </c>
      <c r="FM13211" s="4" t="s">
        <v>11</v>
      </c>
      <c r="FN13211" s="4" t="s">
        <v>14</v>
      </c>
      <c r="FO13211" s="4" t="s">
        <v>8</v>
      </c>
      <c r="FP13211" s="4" t="s">
        <v>1005</v>
      </c>
      <c r="FQ13211" s="4" t="s">
        <v>11</v>
      </c>
      <c r="FR13211" s="4" t="s">
        <v>11</v>
      </c>
      <c r="FS13211" s="4" t="s">
        <v>14</v>
      </c>
      <c r="FT13211" s="4" t="s">
        <v>8</v>
      </c>
      <c r="FU13211" s="4" t="s">
        <v>1005</v>
      </c>
      <c r="FV13211" s="4" t="s">
        <v>11</v>
      </c>
      <c r="FW13211" s="4" t="s">
        <v>11</v>
      </c>
      <c r="FX13211" s="4" t="s">
        <v>14</v>
      </c>
      <c r="FY13211" s="4" t="s">
        <v>8</v>
      </c>
      <c r="FZ13211" s="4" t="s">
        <v>1005</v>
      </c>
      <c r="GA13211" s="4" t="s">
        <v>11</v>
      </c>
      <c r="GB13211" s="4" t="s">
        <v>11</v>
      </c>
      <c r="GC13211" s="4" t="s">
        <v>14</v>
      </c>
      <c r="GD13211" s="4" t="s">
        <v>8</v>
      </c>
      <c r="GE13211" s="4" t="s">
        <v>1005</v>
      </c>
      <c r="GF13211" s="4" t="s">
        <v>11</v>
      </c>
      <c r="GG13211" s="4" t="s">
        <v>11</v>
      </c>
      <c r="GH13211" s="4" t="s">
        <v>14</v>
      </c>
      <c r="GI13211" s="4" t="s">
        <v>8</v>
      </c>
      <c r="GJ13211" s="4" t="s">
        <v>1005</v>
      </c>
      <c r="GK13211" s="4" t="s">
        <v>11</v>
      </c>
      <c r="GL13211" s="4" t="s">
        <v>11</v>
      </c>
      <c r="GM13211" s="4" t="s">
        <v>14</v>
      </c>
      <c r="GN13211" s="4" t="s">
        <v>8</v>
      </c>
      <c r="GO13211" s="4" t="s">
        <v>1005</v>
      </c>
      <c r="GP13211" s="4" t="s">
        <v>11</v>
      </c>
      <c r="GQ13211" s="4" t="s">
        <v>11</v>
      </c>
      <c r="GR13211" s="4" t="s">
        <v>14</v>
      </c>
      <c r="GS13211" s="4" t="s">
        <v>8</v>
      </c>
      <c r="GT13211" s="4" t="s">
        <v>1005</v>
      </c>
      <c r="GU13211" s="4" t="s">
        <v>11</v>
      </c>
      <c r="GV13211" s="4" t="s">
        <v>11</v>
      </c>
      <c r="GW13211" s="4" t="s">
        <v>14</v>
      </c>
      <c r="GX13211" s="4" t="s">
        <v>8</v>
      </c>
      <c r="GY13211" s="4" t="s">
        <v>1005</v>
      </c>
      <c r="GZ13211" s="4" t="s">
        <v>11</v>
      </c>
      <c r="HA13211" s="4" t="s">
        <v>11</v>
      </c>
      <c r="HB13211" s="4" t="s">
        <v>14</v>
      </c>
      <c r="HC13211" s="4" t="s">
        <v>8</v>
      </c>
      <c r="HD13211" s="4" t="s">
        <v>1005</v>
      </c>
      <c r="HE13211" s="4" t="s">
        <v>11</v>
      </c>
      <c r="HF13211" s="4" t="s">
        <v>11</v>
      </c>
      <c r="HG13211" s="4" t="s">
        <v>14</v>
      </c>
      <c r="HH13211" s="4" t="s">
        <v>8</v>
      </c>
      <c r="HI13211" s="4" t="s">
        <v>1005</v>
      </c>
      <c r="HJ13211" s="4" t="s">
        <v>11</v>
      </c>
      <c r="HK13211" s="4" t="s">
        <v>11</v>
      </c>
      <c r="HL13211" s="4" t="s">
        <v>14</v>
      </c>
      <c r="HM13211" s="4" t="s">
        <v>8</v>
      </c>
      <c r="HN13211" s="4" t="s">
        <v>1005</v>
      </c>
      <c r="HO13211" s="4" t="s">
        <v>11</v>
      </c>
      <c r="HP13211" s="4" t="s">
        <v>11</v>
      </c>
      <c r="HQ13211" s="4" t="s">
        <v>14</v>
      </c>
      <c r="HR13211" s="4" t="s">
        <v>8</v>
      </c>
      <c r="HS13211" s="4" t="s">
        <v>1005</v>
      </c>
      <c r="HT13211" s="4" t="s">
        <v>11</v>
      </c>
      <c r="HU13211" s="4" t="s">
        <v>11</v>
      </c>
      <c r="HV13211" s="4" t="s">
        <v>14</v>
      </c>
      <c r="HW13211" s="4" t="s">
        <v>8</v>
      </c>
      <c r="HX13211" s="4" t="s">
        <v>1005</v>
      </c>
      <c r="HY13211" s="4" t="s">
        <v>11</v>
      </c>
      <c r="HZ13211" s="4" t="s">
        <v>11</v>
      </c>
      <c r="IA13211" s="4" t="s">
        <v>14</v>
      </c>
      <c r="IB13211" s="4" t="s">
        <v>8</v>
      </c>
      <c r="IC13211" s="4" t="s">
        <v>1005</v>
      </c>
    </row>
    <row r="13212" spans="1:777">
      <c r="A13212" t="n">
        <v>141952</v>
      </c>
      <c r="B13212" s="67" t="n">
        <v>257</v>
      </c>
      <c r="C13212" s="7" t="n">
        <v>7</v>
      </c>
      <c r="D13212" s="7" t="n">
        <v>65533</v>
      </c>
      <c r="E13212" s="7" t="n">
        <v>7386</v>
      </c>
      <c r="F13212" s="7" t="s">
        <v>17</v>
      </c>
      <c r="G13212" s="7" t="n">
        <f t="normal" ca="1">32-LENB(INDIRECT(ADDRESS(13212,6)))</f>
        <v>0</v>
      </c>
      <c r="H13212" s="7" t="n">
        <v>7</v>
      </c>
      <c r="I13212" s="7" t="n">
        <v>65533</v>
      </c>
      <c r="J13212" s="7" t="n">
        <v>60310</v>
      </c>
      <c r="K13212" s="7" t="s">
        <v>17</v>
      </c>
      <c r="L13212" s="7" t="n">
        <f t="normal" ca="1">32-LENB(INDIRECT(ADDRESS(13212,11)))</f>
        <v>0</v>
      </c>
      <c r="M13212" s="7" t="n">
        <v>7</v>
      </c>
      <c r="N13212" s="7" t="n">
        <v>65533</v>
      </c>
      <c r="O13212" s="7" t="n">
        <v>60311</v>
      </c>
      <c r="P13212" s="7" t="s">
        <v>17</v>
      </c>
      <c r="Q13212" s="7" t="n">
        <f t="normal" ca="1">32-LENB(INDIRECT(ADDRESS(13212,16)))</f>
        <v>0</v>
      </c>
      <c r="R13212" s="7" t="n">
        <v>7</v>
      </c>
      <c r="S13212" s="7" t="n">
        <v>65533</v>
      </c>
      <c r="T13212" s="7" t="n">
        <v>60375</v>
      </c>
      <c r="U13212" s="7" t="s">
        <v>17</v>
      </c>
      <c r="V13212" s="7" t="n">
        <f t="normal" ca="1">32-LENB(INDIRECT(ADDRESS(13212,21)))</f>
        <v>0</v>
      </c>
      <c r="W13212" s="7" t="n">
        <v>7</v>
      </c>
      <c r="X13212" s="7" t="n">
        <v>65533</v>
      </c>
      <c r="Y13212" s="7" t="n">
        <v>60376</v>
      </c>
      <c r="Z13212" s="7" t="s">
        <v>17</v>
      </c>
      <c r="AA13212" s="7" t="n">
        <f t="normal" ca="1">32-LENB(INDIRECT(ADDRESS(13212,26)))</f>
        <v>0</v>
      </c>
      <c r="AB13212" s="7" t="n">
        <v>7</v>
      </c>
      <c r="AC13212" s="7" t="n">
        <v>65533</v>
      </c>
      <c r="AD13212" s="7" t="n">
        <v>60377</v>
      </c>
      <c r="AE13212" s="7" t="s">
        <v>17</v>
      </c>
      <c r="AF13212" s="7" t="n">
        <f t="normal" ca="1">32-LENB(INDIRECT(ADDRESS(13212,31)))</f>
        <v>0</v>
      </c>
      <c r="AG13212" s="7" t="n">
        <v>4</v>
      </c>
      <c r="AH13212" s="7" t="n">
        <v>65533</v>
      </c>
      <c r="AI13212" s="7" t="n">
        <v>2203</v>
      </c>
      <c r="AJ13212" s="7" t="s">
        <v>17</v>
      </c>
      <c r="AK13212" s="7" t="n">
        <f t="normal" ca="1">32-LENB(INDIRECT(ADDRESS(13212,36)))</f>
        <v>0</v>
      </c>
      <c r="AL13212" s="7" t="n">
        <v>7</v>
      </c>
      <c r="AM13212" s="7" t="n">
        <v>65533</v>
      </c>
      <c r="AN13212" s="7" t="n">
        <v>60378</v>
      </c>
      <c r="AO13212" s="7" t="s">
        <v>17</v>
      </c>
      <c r="AP13212" s="7" t="n">
        <f t="normal" ca="1">32-LENB(INDIRECT(ADDRESS(13212,41)))</f>
        <v>0</v>
      </c>
      <c r="AQ13212" s="7" t="n">
        <v>7</v>
      </c>
      <c r="AR13212" s="7" t="n">
        <v>65533</v>
      </c>
      <c r="AS13212" s="7" t="n">
        <v>60379</v>
      </c>
      <c r="AT13212" s="7" t="s">
        <v>17</v>
      </c>
      <c r="AU13212" s="7" t="n">
        <f t="normal" ca="1">32-LENB(INDIRECT(ADDRESS(13212,46)))</f>
        <v>0</v>
      </c>
      <c r="AV13212" s="7" t="n">
        <v>7</v>
      </c>
      <c r="AW13212" s="7" t="n">
        <v>65533</v>
      </c>
      <c r="AX13212" s="7" t="n">
        <v>60317</v>
      </c>
      <c r="AY13212" s="7" t="s">
        <v>17</v>
      </c>
      <c r="AZ13212" s="7" t="n">
        <f t="normal" ca="1">32-LENB(INDIRECT(ADDRESS(13212,51)))</f>
        <v>0</v>
      </c>
      <c r="BA13212" s="7" t="n">
        <v>7</v>
      </c>
      <c r="BB13212" s="7" t="n">
        <v>65533</v>
      </c>
      <c r="BC13212" s="7" t="n">
        <v>60380</v>
      </c>
      <c r="BD13212" s="7" t="s">
        <v>17</v>
      </c>
      <c r="BE13212" s="7" t="n">
        <f t="normal" ca="1">32-LENB(INDIRECT(ADDRESS(13212,56)))</f>
        <v>0</v>
      </c>
      <c r="BF13212" s="7" t="n">
        <v>7</v>
      </c>
      <c r="BG13212" s="7" t="n">
        <v>65533</v>
      </c>
      <c r="BH13212" s="7" t="n">
        <v>60319</v>
      </c>
      <c r="BI13212" s="7" t="s">
        <v>17</v>
      </c>
      <c r="BJ13212" s="7" t="n">
        <f t="normal" ca="1">32-LENB(INDIRECT(ADDRESS(13212,61)))</f>
        <v>0</v>
      </c>
      <c r="BK13212" s="7" t="n">
        <v>7</v>
      </c>
      <c r="BL13212" s="7" t="n">
        <v>65533</v>
      </c>
      <c r="BM13212" s="7" t="n">
        <v>60381</v>
      </c>
      <c r="BN13212" s="7" t="s">
        <v>17</v>
      </c>
      <c r="BO13212" s="7" t="n">
        <f t="normal" ca="1">32-LENB(INDIRECT(ADDRESS(13212,66)))</f>
        <v>0</v>
      </c>
      <c r="BP13212" s="7" t="n">
        <v>7</v>
      </c>
      <c r="BQ13212" s="7" t="n">
        <v>65533</v>
      </c>
      <c r="BR13212" s="7" t="n">
        <v>60382</v>
      </c>
      <c r="BS13212" s="7" t="s">
        <v>17</v>
      </c>
      <c r="BT13212" s="7" t="n">
        <f t="normal" ca="1">32-LENB(INDIRECT(ADDRESS(13212,71)))</f>
        <v>0</v>
      </c>
      <c r="BU13212" s="7" t="n">
        <v>7</v>
      </c>
      <c r="BV13212" s="7" t="n">
        <v>65533</v>
      </c>
      <c r="BW13212" s="7" t="n">
        <v>60357</v>
      </c>
      <c r="BX13212" s="7" t="s">
        <v>17</v>
      </c>
      <c r="BY13212" s="7" t="n">
        <f t="normal" ca="1">32-LENB(INDIRECT(ADDRESS(13212,76)))</f>
        <v>0</v>
      </c>
      <c r="BZ13212" s="7" t="n">
        <v>7</v>
      </c>
      <c r="CA13212" s="7" t="n">
        <v>65533</v>
      </c>
      <c r="CB13212" s="7" t="n">
        <v>60279</v>
      </c>
      <c r="CC13212" s="7" t="s">
        <v>17</v>
      </c>
      <c r="CD13212" s="7" t="n">
        <f t="normal" ca="1">32-LENB(INDIRECT(ADDRESS(13212,81)))</f>
        <v>0</v>
      </c>
      <c r="CE13212" s="7" t="n">
        <v>7</v>
      </c>
      <c r="CF13212" s="7" t="n">
        <v>65533</v>
      </c>
      <c r="CG13212" s="7" t="n">
        <v>60383</v>
      </c>
      <c r="CH13212" s="7" t="s">
        <v>17</v>
      </c>
      <c r="CI13212" s="7" t="n">
        <f t="normal" ca="1">32-LENB(INDIRECT(ADDRESS(13212,86)))</f>
        <v>0</v>
      </c>
      <c r="CJ13212" s="7" t="n">
        <v>7</v>
      </c>
      <c r="CK13212" s="7" t="n">
        <v>65533</v>
      </c>
      <c r="CL13212" s="7" t="n">
        <v>60384</v>
      </c>
      <c r="CM13212" s="7" t="s">
        <v>17</v>
      </c>
      <c r="CN13212" s="7" t="n">
        <f t="normal" ca="1">32-LENB(INDIRECT(ADDRESS(13212,91)))</f>
        <v>0</v>
      </c>
      <c r="CO13212" s="7" t="n">
        <v>7</v>
      </c>
      <c r="CP13212" s="7" t="n">
        <v>65533</v>
      </c>
      <c r="CQ13212" s="7" t="n">
        <v>60385</v>
      </c>
      <c r="CR13212" s="7" t="s">
        <v>17</v>
      </c>
      <c r="CS13212" s="7" t="n">
        <f t="normal" ca="1">32-LENB(INDIRECT(ADDRESS(13212,96)))</f>
        <v>0</v>
      </c>
      <c r="CT13212" s="7" t="n">
        <v>7</v>
      </c>
      <c r="CU13212" s="7" t="n">
        <v>65533</v>
      </c>
      <c r="CV13212" s="7" t="n">
        <v>60386</v>
      </c>
      <c r="CW13212" s="7" t="s">
        <v>17</v>
      </c>
      <c r="CX13212" s="7" t="n">
        <f t="normal" ca="1">32-LENB(INDIRECT(ADDRESS(13212,101)))</f>
        <v>0</v>
      </c>
      <c r="CY13212" s="7" t="n">
        <v>7</v>
      </c>
      <c r="CZ13212" s="7" t="n">
        <v>65533</v>
      </c>
      <c r="DA13212" s="7" t="n">
        <v>60387</v>
      </c>
      <c r="DB13212" s="7" t="s">
        <v>17</v>
      </c>
      <c r="DC13212" s="7" t="n">
        <f t="normal" ca="1">32-LENB(INDIRECT(ADDRESS(13212,106)))</f>
        <v>0</v>
      </c>
      <c r="DD13212" s="7" t="n">
        <v>7</v>
      </c>
      <c r="DE13212" s="7" t="n">
        <v>65533</v>
      </c>
      <c r="DF13212" s="7" t="n">
        <v>60388</v>
      </c>
      <c r="DG13212" s="7" t="s">
        <v>17</v>
      </c>
      <c r="DH13212" s="7" t="n">
        <f t="normal" ca="1">32-LENB(INDIRECT(ADDRESS(13212,111)))</f>
        <v>0</v>
      </c>
      <c r="DI13212" s="7" t="n">
        <v>7</v>
      </c>
      <c r="DJ13212" s="7" t="n">
        <v>65533</v>
      </c>
      <c r="DK13212" s="7" t="n">
        <v>60389</v>
      </c>
      <c r="DL13212" s="7" t="s">
        <v>17</v>
      </c>
      <c r="DM13212" s="7" t="n">
        <f t="normal" ca="1">32-LENB(INDIRECT(ADDRESS(13212,116)))</f>
        <v>0</v>
      </c>
      <c r="DN13212" s="7" t="n">
        <v>7</v>
      </c>
      <c r="DO13212" s="7" t="n">
        <v>65533</v>
      </c>
      <c r="DP13212" s="7" t="n">
        <v>60390</v>
      </c>
      <c r="DQ13212" s="7" t="s">
        <v>17</v>
      </c>
      <c r="DR13212" s="7" t="n">
        <f t="normal" ca="1">32-LENB(INDIRECT(ADDRESS(13212,121)))</f>
        <v>0</v>
      </c>
      <c r="DS13212" s="7" t="n">
        <v>7</v>
      </c>
      <c r="DT13212" s="7" t="n">
        <v>65533</v>
      </c>
      <c r="DU13212" s="7" t="n">
        <v>60391</v>
      </c>
      <c r="DV13212" s="7" t="s">
        <v>17</v>
      </c>
      <c r="DW13212" s="7" t="n">
        <f t="normal" ca="1">32-LENB(INDIRECT(ADDRESS(13212,126)))</f>
        <v>0</v>
      </c>
      <c r="DX13212" s="7" t="n">
        <v>7</v>
      </c>
      <c r="DY13212" s="7" t="n">
        <v>65533</v>
      </c>
      <c r="DZ13212" s="7" t="n">
        <v>60392</v>
      </c>
      <c r="EA13212" s="7" t="s">
        <v>17</v>
      </c>
      <c r="EB13212" s="7" t="n">
        <f t="normal" ca="1">32-LENB(INDIRECT(ADDRESS(13212,131)))</f>
        <v>0</v>
      </c>
      <c r="EC13212" s="7" t="n">
        <v>7</v>
      </c>
      <c r="ED13212" s="7" t="n">
        <v>65533</v>
      </c>
      <c r="EE13212" s="7" t="n">
        <v>60393</v>
      </c>
      <c r="EF13212" s="7" t="s">
        <v>17</v>
      </c>
      <c r="EG13212" s="7" t="n">
        <f t="normal" ca="1">32-LENB(INDIRECT(ADDRESS(13212,136)))</f>
        <v>0</v>
      </c>
      <c r="EH13212" s="7" t="n">
        <v>7</v>
      </c>
      <c r="EI13212" s="7" t="n">
        <v>65533</v>
      </c>
      <c r="EJ13212" s="7" t="n">
        <v>60291</v>
      </c>
      <c r="EK13212" s="7" t="s">
        <v>17</v>
      </c>
      <c r="EL13212" s="7" t="n">
        <f t="normal" ca="1">32-LENB(INDIRECT(ADDRESS(13212,141)))</f>
        <v>0</v>
      </c>
      <c r="EM13212" s="7" t="n">
        <v>7</v>
      </c>
      <c r="EN13212" s="7" t="n">
        <v>65533</v>
      </c>
      <c r="EO13212" s="7" t="n">
        <v>60292</v>
      </c>
      <c r="EP13212" s="7" t="s">
        <v>17</v>
      </c>
      <c r="EQ13212" s="7" t="n">
        <f t="normal" ca="1">32-LENB(INDIRECT(ADDRESS(13212,146)))</f>
        <v>0</v>
      </c>
      <c r="ER13212" s="7" t="n">
        <v>7</v>
      </c>
      <c r="ES13212" s="7" t="n">
        <v>65533</v>
      </c>
      <c r="ET13212" s="7" t="n">
        <v>60293</v>
      </c>
      <c r="EU13212" s="7" t="s">
        <v>17</v>
      </c>
      <c r="EV13212" s="7" t="n">
        <f t="normal" ca="1">32-LENB(INDIRECT(ADDRESS(13212,151)))</f>
        <v>0</v>
      </c>
      <c r="EW13212" s="7" t="n">
        <v>7</v>
      </c>
      <c r="EX13212" s="7" t="n">
        <v>65533</v>
      </c>
      <c r="EY13212" s="7" t="n">
        <v>60394</v>
      </c>
      <c r="EZ13212" s="7" t="s">
        <v>17</v>
      </c>
      <c r="FA13212" s="7" t="n">
        <f t="normal" ca="1">32-LENB(INDIRECT(ADDRESS(13212,156)))</f>
        <v>0</v>
      </c>
      <c r="FB13212" s="7" t="n">
        <v>7</v>
      </c>
      <c r="FC13212" s="7" t="n">
        <v>65533</v>
      </c>
      <c r="FD13212" s="7" t="n">
        <v>60395</v>
      </c>
      <c r="FE13212" s="7" t="s">
        <v>17</v>
      </c>
      <c r="FF13212" s="7" t="n">
        <f t="normal" ca="1">32-LENB(INDIRECT(ADDRESS(13212,161)))</f>
        <v>0</v>
      </c>
      <c r="FG13212" s="7" t="n">
        <v>7</v>
      </c>
      <c r="FH13212" s="7" t="n">
        <v>65533</v>
      </c>
      <c r="FI13212" s="7" t="n">
        <v>60296</v>
      </c>
      <c r="FJ13212" s="7" t="s">
        <v>17</v>
      </c>
      <c r="FK13212" s="7" t="n">
        <f t="normal" ca="1">32-LENB(INDIRECT(ADDRESS(13212,166)))</f>
        <v>0</v>
      </c>
      <c r="FL13212" s="7" t="n">
        <v>7</v>
      </c>
      <c r="FM13212" s="7" t="n">
        <v>65533</v>
      </c>
      <c r="FN13212" s="7" t="n">
        <v>60298</v>
      </c>
      <c r="FO13212" s="7" t="s">
        <v>17</v>
      </c>
      <c r="FP13212" s="7" t="n">
        <f t="normal" ca="1">32-LENB(INDIRECT(ADDRESS(13212,171)))</f>
        <v>0</v>
      </c>
      <c r="FQ13212" s="7" t="n">
        <v>7</v>
      </c>
      <c r="FR13212" s="7" t="n">
        <v>65533</v>
      </c>
      <c r="FS13212" s="7" t="n">
        <v>60299</v>
      </c>
      <c r="FT13212" s="7" t="s">
        <v>17</v>
      </c>
      <c r="FU13212" s="7" t="n">
        <f t="normal" ca="1">32-LENB(INDIRECT(ADDRESS(13212,176)))</f>
        <v>0</v>
      </c>
      <c r="FV13212" s="7" t="n">
        <v>7</v>
      </c>
      <c r="FW13212" s="7" t="n">
        <v>65533</v>
      </c>
      <c r="FX13212" s="7" t="n">
        <v>60300</v>
      </c>
      <c r="FY13212" s="7" t="s">
        <v>17</v>
      </c>
      <c r="FZ13212" s="7" t="n">
        <f t="normal" ca="1">32-LENB(INDIRECT(ADDRESS(13212,181)))</f>
        <v>0</v>
      </c>
      <c r="GA13212" s="7" t="n">
        <v>7</v>
      </c>
      <c r="GB13212" s="7" t="n">
        <v>65533</v>
      </c>
      <c r="GC13212" s="7" t="n">
        <v>60301</v>
      </c>
      <c r="GD13212" s="7" t="s">
        <v>17</v>
      </c>
      <c r="GE13212" s="7" t="n">
        <f t="normal" ca="1">32-LENB(INDIRECT(ADDRESS(13212,186)))</f>
        <v>0</v>
      </c>
      <c r="GF13212" s="7" t="n">
        <v>7</v>
      </c>
      <c r="GG13212" s="7" t="n">
        <v>65533</v>
      </c>
      <c r="GH13212" s="7" t="n">
        <v>60396</v>
      </c>
      <c r="GI13212" s="7" t="s">
        <v>17</v>
      </c>
      <c r="GJ13212" s="7" t="n">
        <f t="normal" ca="1">32-LENB(INDIRECT(ADDRESS(13212,191)))</f>
        <v>0</v>
      </c>
      <c r="GK13212" s="7" t="n">
        <v>7</v>
      </c>
      <c r="GL13212" s="7" t="n">
        <v>65533</v>
      </c>
      <c r="GM13212" s="7" t="n">
        <v>60397</v>
      </c>
      <c r="GN13212" s="7" t="s">
        <v>17</v>
      </c>
      <c r="GO13212" s="7" t="n">
        <f t="normal" ca="1">32-LENB(INDIRECT(ADDRESS(13212,196)))</f>
        <v>0</v>
      </c>
      <c r="GP13212" s="7" t="n">
        <v>7</v>
      </c>
      <c r="GQ13212" s="7" t="n">
        <v>65533</v>
      </c>
      <c r="GR13212" s="7" t="n">
        <v>60398</v>
      </c>
      <c r="GS13212" s="7" t="s">
        <v>17</v>
      </c>
      <c r="GT13212" s="7" t="n">
        <f t="normal" ca="1">32-LENB(INDIRECT(ADDRESS(13212,201)))</f>
        <v>0</v>
      </c>
      <c r="GU13212" s="7" t="n">
        <v>7</v>
      </c>
      <c r="GV13212" s="7" t="n">
        <v>65533</v>
      </c>
      <c r="GW13212" s="7" t="n">
        <v>60399</v>
      </c>
      <c r="GX13212" s="7" t="s">
        <v>17</v>
      </c>
      <c r="GY13212" s="7" t="n">
        <f t="normal" ca="1">32-LENB(INDIRECT(ADDRESS(13212,206)))</f>
        <v>0</v>
      </c>
      <c r="GZ13212" s="7" t="n">
        <v>7</v>
      </c>
      <c r="HA13212" s="7" t="n">
        <v>65533</v>
      </c>
      <c r="HB13212" s="7" t="n">
        <v>60306</v>
      </c>
      <c r="HC13212" s="7" t="s">
        <v>17</v>
      </c>
      <c r="HD13212" s="7" t="n">
        <f t="normal" ca="1">32-LENB(INDIRECT(ADDRESS(13212,211)))</f>
        <v>0</v>
      </c>
      <c r="HE13212" s="7" t="n">
        <v>7</v>
      </c>
      <c r="HF13212" s="7" t="n">
        <v>65533</v>
      </c>
      <c r="HG13212" s="7" t="n">
        <v>60307</v>
      </c>
      <c r="HH13212" s="7" t="s">
        <v>17</v>
      </c>
      <c r="HI13212" s="7" t="n">
        <f t="normal" ca="1">32-LENB(INDIRECT(ADDRESS(13212,216)))</f>
        <v>0</v>
      </c>
      <c r="HJ13212" s="7" t="n">
        <v>7</v>
      </c>
      <c r="HK13212" s="7" t="n">
        <v>65533</v>
      </c>
      <c r="HL13212" s="7" t="n">
        <v>60308</v>
      </c>
      <c r="HM13212" s="7" t="s">
        <v>17</v>
      </c>
      <c r="HN13212" s="7" t="n">
        <f t="normal" ca="1">32-LENB(INDIRECT(ADDRESS(13212,221)))</f>
        <v>0</v>
      </c>
      <c r="HO13212" s="7" t="n">
        <v>7</v>
      </c>
      <c r="HP13212" s="7" t="n">
        <v>65533</v>
      </c>
      <c r="HQ13212" s="7" t="n">
        <v>60400</v>
      </c>
      <c r="HR13212" s="7" t="s">
        <v>17</v>
      </c>
      <c r="HS13212" s="7" t="n">
        <f t="normal" ca="1">32-LENB(INDIRECT(ADDRESS(13212,226)))</f>
        <v>0</v>
      </c>
      <c r="HT13212" s="7" t="n">
        <v>4</v>
      </c>
      <c r="HU13212" s="7" t="n">
        <v>65533</v>
      </c>
      <c r="HV13212" s="7" t="n">
        <v>12101</v>
      </c>
      <c r="HW13212" s="7" t="s">
        <v>17</v>
      </c>
      <c r="HX13212" s="7" t="n">
        <f t="normal" ca="1">32-LENB(INDIRECT(ADDRESS(13212,231)))</f>
        <v>0</v>
      </c>
      <c r="HY13212" s="7" t="n">
        <v>0</v>
      </c>
      <c r="HZ13212" s="7" t="n">
        <v>65533</v>
      </c>
      <c r="IA13212" s="7" t="n">
        <v>0</v>
      </c>
      <c r="IB13212" s="7" t="s">
        <v>17</v>
      </c>
      <c r="IC13212" s="7" t="n">
        <f t="normal" ca="1">32-LENB(INDIRECT(ADDRESS(13212,236)))</f>
        <v>0</v>
      </c>
    </row>
    <row r="13213" spans="1:777">
      <c r="A13213" t="s">
        <v>4</v>
      </c>
      <c r="B13213" s="4" t="s">
        <v>5</v>
      </c>
    </row>
    <row r="13214" spans="1:777">
      <c r="A13214" t="n">
        <v>143832</v>
      </c>
      <c r="B13214" s="5" t="n">
        <v>1</v>
      </c>
    </row>
    <row r="13215" spans="1:777" s="3" customFormat="1" customHeight="0">
      <c r="A13215" s="3" t="s">
        <v>2</v>
      </c>
      <c r="B13215" s="3" t="s">
        <v>1010</v>
      </c>
    </row>
    <row r="13216" spans="1:777">
      <c r="A13216" t="s">
        <v>4</v>
      </c>
      <c r="B13216" s="4" t="s">
        <v>5</v>
      </c>
      <c r="C13216" s="4" t="s">
        <v>11</v>
      </c>
      <c r="D13216" s="4" t="s">
        <v>11</v>
      </c>
      <c r="E13216" s="4" t="s">
        <v>14</v>
      </c>
      <c r="F13216" s="4" t="s">
        <v>8</v>
      </c>
      <c r="G13216" s="4" t="s">
        <v>1005</v>
      </c>
      <c r="H13216" s="4" t="s">
        <v>11</v>
      </c>
      <c r="I13216" s="4" t="s">
        <v>11</v>
      </c>
      <c r="J13216" s="4" t="s">
        <v>14</v>
      </c>
      <c r="K13216" s="4" t="s">
        <v>8</v>
      </c>
      <c r="L13216" s="4" t="s">
        <v>1005</v>
      </c>
      <c r="M13216" s="4" t="s">
        <v>11</v>
      </c>
      <c r="N13216" s="4" t="s">
        <v>11</v>
      </c>
      <c r="O13216" s="4" t="s">
        <v>14</v>
      </c>
      <c r="P13216" s="4" t="s">
        <v>8</v>
      </c>
      <c r="Q13216" s="4" t="s">
        <v>1005</v>
      </c>
      <c r="R13216" s="4" t="s">
        <v>11</v>
      </c>
      <c r="S13216" s="4" t="s">
        <v>11</v>
      </c>
      <c r="T13216" s="4" t="s">
        <v>14</v>
      </c>
      <c r="U13216" s="4" t="s">
        <v>8</v>
      </c>
      <c r="V13216" s="4" t="s">
        <v>1005</v>
      </c>
      <c r="W13216" s="4" t="s">
        <v>11</v>
      </c>
      <c r="X13216" s="4" t="s">
        <v>11</v>
      </c>
      <c r="Y13216" s="4" t="s">
        <v>14</v>
      </c>
      <c r="Z13216" s="4" t="s">
        <v>8</v>
      </c>
      <c r="AA13216" s="4" t="s">
        <v>1005</v>
      </c>
      <c r="AB13216" s="4" t="s">
        <v>11</v>
      </c>
      <c r="AC13216" s="4" t="s">
        <v>11</v>
      </c>
      <c r="AD13216" s="4" t="s">
        <v>14</v>
      </c>
      <c r="AE13216" s="4" t="s">
        <v>8</v>
      </c>
      <c r="AF13216" s="4" t="s">
        <v>1005</v>
      </c>
      <c r="AG13216" s="4" t="s">
        <v>11</v>
      </c>
      <c r="AH13216" s="4" t="s">
        <v>11</v>
      </c>
      <c r="AI13216" s="4" t="s">
        <v>14</v>
      </c>
      <c r="AJ13216" s="4" t="s">
        <v>8</v>
      </c>
      <c r="AK13216" s="4" t="s">
        <v>1005</v>
      </c>
      <c r="AL13216" s="4" t="s">
        <v>11</v>
      </c>
      <c r="AM13216" s="4" t="s">
        <v>11</v>
      </c>
      <c r="AN13216" s="4" t="s">
        <v>14</v>
      </c>
      <c r="AO13216" s="4" t="s">
        <v>8</v>
      </c>
      <c r="AP13216" s="4" t="s">
        <v>1005</v>
      </c>
      <c r="AQ13216" s="4" t="s">
        <v>11</v>
      </c>
      <c r="AR13216" s="4" t="s">
        <v>11</v>
      </c>
      <c r="AS13216" s="4" t="s">
        <v>14</v>
      </c>
      <c r="AT13216" s="4" t="s">
        <v>8</v>
      </c>
      <c r="AU13216" s="4" t="s">
        <v>1005</v>
      </c>
      <c r="AV13216" s="4" t="s">
        <v>11</v>
      </c>
      <c r="AW13216" s="4" t="s">
        <v>11</v>
      </c>
      <c r="AX13216" s="4" t="s">
        <v>14</v>
      </c>
      <c r="AY13216" s="4" t="s">
        <v>8</v>
      </c>
      <c r="AZ13216" s="4" t="s">
        <v>1005</v>
      </c>
      <c r="BA13216" s="4" t="s">
        <v>11</v>
      </c>
      <c r="BB13216" s="4" t="s">
        <v>11</v>
      </c>
      <c r="BC13216" s="4" t="s">
        <v>14</v>
      </c>
      <c r="BD13216" s="4" t="s">
        <v>8</v>
      </c>
      <c r="BE13216" s="4" t="s">
        <v>1005</v>
      </c>
      <c r="BF13216" s="4" t="s">
        <v>11</v>
      </c>
      <c r="BG13216" s="4" t="s">
        <v>11</v>
      </c>
      <c r="BH13216" s="4" t="s">
        <v>14</v>
      </c>
      <c r="BI13216" s="4" t="s">
        <v>8</v>
      </c>
      <c r="BJ13216" s="4" t="s">
        <v>1005</v>
      </c>
      <c r="BK13216" s="4" t="s">
        <v>11</v>
      </c>
      <c r="BL13216" s="4" t="s">
        <v>11</v>
      </c>
      <c r="BM13216" s="4" t="s">
        <v>14</v>
      </c>
      <c r="BN13216" s="4" t="s">
        <v>8</v>
      </c>
      <c r="BO13216" s="4" t="s">
        <v>1005</v>
      </c>
      <c r="BP13216" s="4" t="s">
        <v>11</v>
      </c>
      <c r="BQ13216" s="4" t="s">
        <v>11</v>
      </c>
      <c r="BR13216" s="4" t="s">
        <v>14</v>
      </c>
      <c r="BS13216" s="4" t="s">
        <v>8</v>
      </c>
      <c r="BT13216" s="4" t="s">
        <v>1005</v>
      </c>
      <c r="BU13216" s="4" t="s">
        <v>11</v>
      </c>
      <c r="BV13216" s="4" t="s">
        <v>11</v>
      </c>
      <c r="BW13216" s="4" t="s">
        <v>14</v>
      </c>
      <c r="BX13216" s="4" t="s">
        <v>8</v>
      </c>
      <c r="BY13216" s="4" t="s">
        <v>1005</v>
      </c>
      <c r="BZ13216" s="4" t="s">
        <v>11</v>
      </c>
      <c r="CA13216" s="4" t="s">
        <v>11</v>
      </c>
      <c r="CB13216" s="4" t="s">
        <v>14</v>
      </c>
      <c r="CC13216" s="4" t="s">
        <v>8</v>
      </c>
      <c r="CD13216" s="4" t="s">
        <v>1005</v>
      </c>
      <c r="CE13216" s="4" t="s">
        <v>11</v>
      </c>
      <c r="CF13216" s="4" t="s">
        <v>11</v>
      </c>
      <c r="CG13216" s="4" t="s">
        <v>14</v>
      </c>
      <c r="CH13216" s="4" t="s">
        <v>8</v>
      </c>
      <c r="CI13216" s="4" t="s">
        <v>1005</v>
      </c>
      <c r="CJ13216" s="4" t="s">
        <v>11</v>
      </c>
      <c r="CK13216" s="4" t="s">
        <v>11</v>
      </c>
      <c r="CL13216" s="4" t="s">
        <v>14</v>
      </c>
      <c r="CM13216" s="4" t="s">
        <v>8</v>
      </c>
      <c r="CN13216" s="4" t="s">
        <v>1005</v>
      </c>
      <c r="CO13216" s="4" t="s">
        <v>11</v>
      </c>
      <c r="CP13216" s="4" t="s">
        <v>11</v>
      </c>
      <c r="CQ13216" s="4" t="s">
        <v>14</v>
      </c>
      <c r="CR13216" s="4" t="s">
        <v>8</v>
      </c>
      <c r="CS13216" s="4" t="s">
        <v>1005</v>
      </c>
      <c r="CT13216" s="4" t="s">
        <v>11</v>
      </c>
      <c r="CU13216" s="4" t="s">
        <v>11</v>
      </c>
      <c r="CV13216" s="4" t="s">
        <v>14</v>
      </c>
      <c r="CW13216" s="4" t="s">
        <v>8</v>
      </c>
      <c r="CX13216" s="4" t="s">
        <v>1005</v>
      </c>
      <c r="CY13216" s="4" t="s">
        <v>11</v>
      </c>
      <c r="CZ13216" s="4" t="s">
        <v>11</v>
      </c>
      <c r="DA13216" s="4" t="s">
        <v>14</v>
      </c>
      <c r="DB13216" s="4" t="s">
        <v>8</v>
      </c>
      <c r="DC13216" s="4" t="s">
        <v>1005</v>
      </c>
      <c r="DD13216" s="4" t="s">
        <v>11</v>
      </c>
      <c r="DE13216" s="4" t="s">
        <v>11</v>
      </c>
      <c r="DF13216" s="4" t="s">
        <v>14</v>
      </c>
      <c r="DG13216" s="4" t="s">
        <v>8</v>
      </c>
      <c r="DH13216" s="4" t="s">
        <v>1005</v>
      </c>
      <c r="DI13216" s="4" t="s">
        <v>11</v>
      </c>
      <c r="DJ13216" s="4" t="s">
        <v>11</v>
      </c>
      <c r="DK13216" s="4" t="s">
        <v>14</v>
      </c>
      <c r="DL13216" s="4" t="s">
        <v>8</v>
      </c>
      <c r="DM13216" s="4" t="s">
        <v>1005</v>
      </c>
      <c r="DN13216" s="4" t="s">
        <v>11</v>
      </c>
      <c r="DO13216" s="4" t="s">
        <v>11</v>
      </c>
      <c r="DP13216" s="4" t="s">
        <v>14</v>
      </c>
      <c r="DQ13216" s="4" t="s">
        <v>8</v>
      </c>
      <c r="DR13216" s="4" t="s">
        <v>1005</v>
      </c>
      <c r="DS13216" s="4" t="s">
        <v>11</v>
      </c>
      <c r="DT13216" s="4" t="s">
        <v>11</v>
      </c>
      <c r="DU13216" s="4" t="s">
        <v>14</v>
      </c>
      <c r="DV13216" s="4" t="s">
        <v>8</v>
      </c>
      <c r="DW13216" s="4" t="s">
        <v>1005</v>
      </c>
      <c r="DX13216" s="4" t="s">
        <v>11</v>
      </c>
      <c r="DY13216" s="4" t="s">
        <v>11</v>
      </c>
      <c r="DZ13216" s="4" t="s">
        <v>14</v>
      </c>
      <c r="EA13216" s="4" t="s">
        <v>8</v>
      </c>
      <c r="EB13216" s="4" t="s">
        <v>1005</v>
      </c>
      <c r="EC13216" s="4" t="s">
        <v>11</v>
      </c>
      <c r="ED13216" s="4" t="s">
        <v>11</v>
      </c>
      <c r="EE13216" s="4" t="s">
        <v>14</v>
      </c>
      <c r="EF13216" s="4" t="s">
        <v>8</v>
      </c>
      <c r="EG13216" s="4" t="s">
        <v>1005</v>
      </c>
      <c r="EH13216" s="4" t="s">
        <v>11</v>
      </c>
      <c r="EI13216" s="4" t="s">
        <v>11</v>
      </c>
      <c r="EJ13216" s="4" t="s">
        <v>14</v>
      </c>
      <c r="EK13216" s="4" t="s">
        <v>8</v>
      </c>
      <c r="EL13216" s="4" t="s">
        <v>1005</v>
      </c>
      <c r="EM13216" s="4" t="s">
        <v>11</v>
      </c>
      <c r="EN13216" s="4" t="s">
        <v>11</v>
      </c>
      <c r="EO13216" s="4" t="s">
        <v>14</v>
      </c>
      <c r="EP13216" s="4" t="s">
        <v>8</v>
      </c>
      <c r="EQ13216" s="4" t="s">
        <v>1005</v>
      </c>
      <c r="ER13216" s="4" t="s">
        <v>11</v>
      </c>
      <c r="ES13216" s="4" t="s">
        <v>11</v>
      </c>
      <c r="ET13216" s="4" t="s">
        <v>14</v>
      </c>
      <c r="EU13216" s="4" t="s">
        <v>8</v>
      </c>
      <c r="EV13216" s="4" t="s">
        <v>1005</v>
      </c>
      <c r="EW13216" s="4" t="s">
        <v>11</v>
      </c>
      <c r="EX13216" s="4" t="s">
        <v>11</v>
      </c>
      <c r="EY13216" s="4" t="s">
        <v>14</v>
      </c>
      <c r="EZ13216" s="4" t="s">
        <v>8</v>
      </c>
      <c r="FA13216" s="4" t="s">
        <v>1005</v>
      </c>
      <c r="FB13216" s="4" t="s">
        <v>11</v>
      </c>
      <c r="FC13216" s="4" t="s">
        <v>11</v>
      </c>
      <c r="FD13216" s="4" t="s">
        <v>14</v>
      </c>
      <c r="FE13216" s="4" t="s">
        <v>8</v>
      </c>
      <c r="FF13216" s="4" t="s">
        <v>1005</v>
      </c>
      <c r="FG13216" s="4" t="s">
        <v>11</v>
      </c>
      <c r="FH13216" s="4" t="s">
        <v>11</v>
      </c>
      <c r="FI13216" s="4" t="s">
        <v>14</v>
      </c>
      <c r="FJ13216" s="4" t="s">
        <v>8</v>
      </c>
      <c r="FK13216" s="4" t="s">
        <v>1005</v>
      </c>
      <c r="FL13216" s="4" t="s">
        <v>11</v>
      </c>
      <c r="FM13216" s="4" t="s">
        <v>11</v>
      </c>
      <c r="FN13216" s="4" t="s">
        <v>14</v>
      </c>
      <c r="FO13216" s="4" t="s">
        <v>8</v>
      </c>
      <c r="FP13216" s="4" t="s">
        <v>1005</v>
      </c>
      <c r="FQ13216" s="4" t="s">
        <v>11</v>
      </c>
      <c r="FR13216" s="4" t="s">
        <v>11</v>
      </c>
      <c r="FS13216" s="4" t="s">
        <v>14</v>
      </c>
      <c r="FT13216" s="4" t="s">
        <v>8</v>
      </c>
      <c r="FU13216" s="4" t="s">
        <v>1005</v>
      </c>
      <c r="FV13216" s="4" t="s">
        <v>11</v>
      </c>
      <c r="FW13216" s="4" t="s">
        <v>11</v>
      </c>
      <c r="FX13216" s="4" t="s">
        <v>14</v>
      </c>
      <c r="FY13216" s="4" t="s">
        <v>8</v>
      </c>
      <c r="FZ13216" s="4" t="s">
        <v>1005</v>
      </c>
      <c r="GA13216" s="4" t="s">
        <v>11</v>
      </c>
      <c r="GB13216" s="4" t="s">
        <v>11</v>
      </c>
      <c r="GC13216" s="4" t="s">
        <v>14</v>
      </c>
      <c r="GD13216" s="4" t="s">
        <v>8</v>
      </c>
      <c r="GE13216" s="4" t="s">
        <v>1005</v>
      </c>
      <c r="GF13216" s="4" t="s">
        <v>11</v>
      </c>
      <c r="GG13216" s="4" t="s">
        <v>11</v>
      </c>
      <c r="GH13216" s="4" t="s">
        <v>14</v>
      </c>
      <c r="GI13216" s="4" t="s">
        <v>8</v>
      </c>
      <c r="GJ13216" s="4" t="s">
        <v>1005</v>
      </c>
      <c r="GK13216" s="4" t="s">
        <v>11</v>
      </c>
      <c r="GL13216" s="4" t="s">
        <v>11</v>
      </c>
      <c r="GM13216" s="4" t="s">
        <v>14</v>
      </c>
      <c r="GN13216" s="4" t="s">
        <v>8</v>
      </c>
      <c r="GO13216" s="4" t="s">
        <v>1005</v>
      </c>
      <c r="GP13216" s="4" t="s">
        <v>11</v>
      </c>
      <c r="GQ13216" s="4" t="s">
        <v>11</v>
      </c>
      <c r="GR13216" s="4" t="s">
        <v>14</v>
      </c>
      <c r="GS13216" s="4" t="s">
        <v>8</v>
      </c>
      <c r="GT13216" s="4" t="s">
        <v>1005</v>
      </c>
      <c r="GU13216" s="4" t="s">
        <v>11</v>
      </c>
      <c r="GV13216" s="4" t="s">
        <v>11</v>
      </c>
      <c r="GW13216" s="4" t="s">
        <v>14</v>
      </c>
      <c r="GX13216" s="4" t="s">
        <v>8</v>
      </c>
      <c r="GY13216" s="4" t="s">
        <v>1005</v>
      </c>
      <c r="GZ13216" s="4" t="s">
        <v>11</v>
      </c>
      <c r="HA13216" s="4" t="s">
        <v>11</v>
      </c>
      <c r="HB13216" s="4" t="s">
        <v>14</v>
      </c>
      <c r="HC13216" s="4" t="s">
        <v>8</v>
      </c>
      <c r="HD13216" s="4" t="s">
        <v>1005</v>
      </c>
      <c r="HE13216" s="4" t="s">
        <v>11</v>
      </c>
      <c r="HF13216" s="4" t="s">
        <v>11</v>
      </c>
      <c r="HG13216" s="4" t="s">
        <v>14</v>
      </c>
      <c r="HH13216" s="4" t="s">
        <v>8</v>
      </c>
      <c r="HI13216" s="4" t="s">
        <v>1005</v>
      </c>
      <c r="HJ13216" s="4" t="s">
        <v>11</v>
      </c>
      <c r="HK13216" s="4" t="s">
        <v>11</v>
      </c>
      <c r="HL13216" s="4" t="s">
        <v>14</v>
      </c>
      <c r="HM13216" s="4" t="s">
        <v>8</v>
      </c>
      <c r="HN13216" s="4" t="s">
        <v>1005</v>
      </c>
      <c r="HO13216" s="4" t="s">
        <v>11</v>
      </c>
      <c r="HP13216" s="4" t="s">
        <v>11</v>
      </c>
      <c r="HQ13216" s="4" t="s">
        <v>14</v>
      </c>
      <c r="HR13216" s="4" t="s">
        <v>8</v>
      </c>
      <c r="HS13216" s="4" t="s">
        <v>1005</v>
      </c>
      <c r="HT13216" s="4" t="s">
        <v>11</v>
      </c>
      <c r="HU13216" s="4" t="s">
        <v>11</v>
      </c>
      <c r="HV13216" s="4" t="s">
        <v>14</v>
      </c>
      <c r="HW13216" s="4" t="s">
        <v>8</v>
      </c>
      <c r="HX13216" s="4" t="s">
        <v>1005</v>
      </c>
      <c r="HY13216" s="4" t="s">
        <v>11</v>
      </c>
      <c r="HZ13216" s="4" t="s">
        <v>11</v>
      </c>
      <c r="IA13216" s="4" t="s">
        <v>14</v>
      </c>
      <c r="IB13216" s="4" t="s">
        <v>8</v>
      </c>
      <c r="IC13216" s="4" t="s">
        <v>1005</v>
      </c>
      <c r="ID13216" s="4" t="s">
        <v>11</v>
      </c>
      <c r="IE13216" s="4" t="s">
        <v>11</v>
      </c>
      <c r="IF13216" s="4" t="s">
        <v>14</v>
      </c>
      <c r="IG13216" s="4" t="s">
        <v>8</v>
      </c>
      <c r="IH13216" s="4" t="s">
        <v>1005</v>
      </c>
      <c r="II13216" s="4" t="s">
        <v>11</v>
      </c>
      <c r="IJ13216" s="4" t="s">
        <v>11</v>
      </c>
      <c r="IK13216" s="4" t="s">
        <v>14</v>
      </c>
      <c r="IL13216" s="4" t="s">
        <v>8</v>
      </c>
      <c r="IM13216" s="4" t="s">
        <v>1005</v>
      </c>
      <c r="IN13216" s="4" t="s">
        <v>11</v>
      </c>
      <c r="IO13216" s="4" t="s">
        <v>11</v>
      </c>
      <c r="IP13216" s="4" t="s">
        <v>14</v>
      </c>
      <c r="IQ13216" s="4" t="s">
        <v>8</v>
      </c>
      <c r="IR13216" s="4" t="s">
        <v>1005</v>
      </c>
      <c r="IS13216" s="4" t="s">
        <v>11</v>
      </c>
      <c r="IT13216" s="4" t="s">
        <v>11</v>
      </c>
      <c r="IU13216" s="4" t="s">
        <v>14</v>
      </c>
      <c r="IV13216" s="4" t="s">
        <v>8</v>
      </c>
      <c r="IW13216" s="4" t="s">
        <v>1005</v>
      </c>
      <c r="IX13216" s="4" t="s">
        <v>11</v>
      </c>
      <c r="IY13216" s="4" t="s">
        <v>11</v>
      </c>
      <c r="IZ13216" s="4" t="s">
        <v>14</v>
      </c>
      <c r="JA13216" s="4" t="s">
        <v>8</v>
      </c>
      <c r="JB13216" s="4" t="s">
        <v>1005</v>
      </c>
      <c r="JC13216" s="4" t="s">
        <v>11</v>
      </c>
      <c r="JD13216" s="4" t="s">
        <v>11</v>
      </c>
      <c r="JE13216" s="4" t="s">
        <v>14</v>
      </c>
      <c r="JF13216" s="4" t="s">
        <v>8</v>
      </c>
      <c r="JG13216" s="4" t="s">
        <v>1005</v>
      </c>
      <c r="JH13216" s="4" t="s">
        <v>11</v>
      </c>
      <c r="JI13216" s="4" t="s">
        <v>11</v>
      </c>
      <c r="JJ13216" s="4" t="s">
        <v>14</v>
      </c>
      <c r="JK13216" s="4" t="s">
        <v>8</v>
      </c>
      <c r="JL13216" s="4" t="s">
        <v>1005</v>
      </c>
      <c r="JM13216" s="4" t="s">
        <v>11</v>
      </c>
      <c r="JN13216" s="4" t="s">
        <v>11</v>
      </c>
      <c r="JO13216" s="4" t="s">
        <v>14</v>
      </c>
      <c r="JP13216" s="4" t="s">
        <v>8</v>
      </c>
      <c r="JQ13216" s="4" t="s">
        <v>1005</v>
      </c>
    </row>
    <row r="13217" spans="1:277">
      <c r="A13217" t="n">
        <v>143840</v>
      </c>
      <c r="B13217" s="67" t="n">
        <v>257</v>
      </c>
      <c r="C13217" s="7" t="n">
        <v>7</v>
      </c>
      <c r="D13217" s="7" t="n">
        <v>65533</v>
      </c>
      <c r="E13217" s="7" t="n">
        <v>3372</v>
      </c>
      <c r="F13217" s="7" t="s">
        <v>17</v>
      </c>
      <c r="G13217" s="7" t="n">
        <f t="normal" ca="1">32-LENB(INDIRECT(ADDRESS(13217,6)))</f>
        <v>0</v>
      </c>
      <c r="H13217" s="7" t="n">
        <v>7</v>
      </c>
      <c r="I13217" s="7" t="n">
        <v>65533</v>
      </c>
      <c r="J13217" s="7" t="n">
        <v>60254</v>
      </c>
      <c r="K13217" s="7" t="s">
        <v>17</v>
      </c>
      <c r="L13217" s="7" t="n">
        <f t="normal" ca="1">32-LENB(INDIRECT(ADDRESS(13217,11)))</f>
        <v>0</v>
      </c>
      <c r="M13217" s="7" t="n">
        <v>7</v>
      </c>
      <c r="N13217" s="7" t="n">
        <v>65533</v>
      </c>
      <c r="O13217" s="7" t="n">
        <v>60260</v>
      </c>
      <c r="P13217" s="7" t="s">
        <v>17</v>
      </c>
      <c r="Q13217" s="7" t="n">
        <f t="normal" ca="1">32-LENB(INDIRECT(ADDRESS(13217,16)))</f>
        <v>0</v>
      </c>
      <c r="R13217" s="7" t="n">
        <v>7</v>
      </c>
      <c r="S13217" s="7" t="n">
        <v>65533</v>
      </c>
      <c r="T13217" s="7" t="n">
        <v>60401</v>
      </c>
      <c r="U13217" s="7" t="s">
        <v>17</v>
      </c>
      <c r="V13217" s="7" t="n">
        <f t="normal" ca="1">32-LENB(INDIRECT(ADDRESS(13217,21)))</f>
        <v>0</v>
      </c>
      <c r="W13217" s="7" t="n">
        <v>7</v>
      </c>
      <c r="X13217" s="7" t="n">
        <v>65533</v>
      </c>
      <c r="Y13217" s="7" t="n">
        <v>60402</v>
      </c>
      <c r="Z13217" s="7" t="s">
        <v>17</v>
      </c>
      <c r="AA13217" s="7" t="n">
        <f t="normal" ca="1">32-LENB(INDIRECT(ADDRESS(13217,26)))</f>
        <v>0</v>
      </c>
      <c r="AB13217" s="7" t="n">
        <v>7</v>
      </c>
      <c r="AC13217" s="7" t="n">
        <v>65533</v>
      </c>
      <c r="AD13217" s="7" t="n">
        <v>60403</v>
      </c>
      <c r="AE13217" s="7" t="s">
        <v>17</v>
      </c>
      <c r="AF13217" s="7" t="n">
        <f t="normal" ca="1">32-LENB(INDIRECT(ADDRESS(13217,31)))</f>
        <v>0</v>
      </c>
      <c r="AG13217" s="7" t="n">
        <v>7</v>
      </c>
      <c r="AH13217" s="7" t="n">
        <v>65533</v>
      </c>
      <c r="AI13217" s="7" t="n">
        <v>60404</v>
      </c>
      <c r="AJ13217" s="7" t="s">
        <v>17</v>
      </c>
      <c r="AK13217" s="7" t="n">
        <f t="normal" ca="1">32-LENB(INDIRECT(ADDRESS(13217,36)))</f>
        <v>0</v>
      </c>
      <c r="AL13217" s="7" t="n">
        <v>4</v>
      </c>
      <c r="AM13217" s="7" t="n">
        <v>65533</v>
      </c>
      <c r="AN13217" s="7" t="n">
        <v>2203</v>
      </c>
      <c r="AO13217" s="7" t="s">
        <v>17</v>
      </c>
      <c r="AP13217" s="7" t="n">
        <f t="normal" ca="1">32-LENB(INDIRECT(ADDRESS(13217,41)))</f>
        <v>0</v>
      </c>
      <c r="AQ13217" s="7" t="n">
        <v>7</v>
      </c>
      <c r="AR13217" s="7" t="n">
        <v>65533</v>
      </c>
      <c r="AS13217" s="7" t="n">
        <v>60405</v>
      </c>
      <c r="AT13217" s="7" t="s">
        <v>17</v>
      </c>
      <c r="AU13217" s="7" t="n">
        <f t="normal" ca="1">32-LENB(INDIRECT(ADDRESS(13217,46)))</f>
        <v>0</v>
      </c>
      <c r="AV13217" s="7" t="n">
        <v>7</v>
      </c>
      <c r="AW13217" s="7" t="n">
        <v>65533</v>
      </c>
      <c r="AX13217" s="7" t="n">
        <v>60406</v>
      </c>
      <c r="AY13217" s="7" t="s">
        <v>17</v>
      </c>
      <c r="AZ13217" s="7" t="n">
        <f t="normal" ca="1">32-LENB(INDIRECT(ADDRESS(13217,51)))</f>
        <v>0</v>
      </c>
      <c r="BA13217" s="7" t="n">
        <v>7</v>
      </c>
      <c r="BB13217" s="7" t="n">
        <v>65533</v>
      </c>
      <c r="BC13217" s="7" t="n">
        <v>60407</v>
      </c>
      <c r="BD13217" s="7" t="s">
        <v>17</v>
      </c>
      <c r="BE13217" s="7" t="n">
        <f t="normal" ca="1">32-LENB(INDIRECT(ADDRESS(13217,56)))</f>
        <v>0</v>
      </c>
      <c r="BF13217" s="7" t="n">
        <v>7</v>
      </c>
      <c r="BG13217" s="7" t="n">
        <v>65533</v>
      </c>
      <c r="BH13217" s="7" t="n">
        <v>60346</v>
      </c>
      <c r="BI13217" s="7" t="s">
        <v>17</v>
      </c>
      <c r="BJ13217" s="7" t="n">
        <f t="normal" ca="1">32-LENB(INDIRECT(ADDRESS(13217,61)))</f>
        <v>0</v>
      </c>
      <c r="BK13217" s="7" t="n">
        <v>7</v>
      </c>
      <c r="BL13217" s="7" t="n">
        <v>65533</v>
      </c>
      <c r="BM13217" s="7" t="n">
        <v>60408</v>
      </c>
      <c r="BN13217" s="7" t="s">
        <v>17</v>
      </c>
      <c r="BO13217" s="7" t="n">
        <f t="normal" ca="1">32-LENB(INDIRECT(ADDRESS(13217,66)))</f>
        <v>0</v>
      </c>
      <c r="BP13217" s="7" t="n">
        <v>7</v>
      </c>
      <c r="BQ13217" s="7" t="n">
        <v>65533</v>
      </c>
      <c r="BR13217" s="7" t="n">
        <v>60409</v>
      </c>
      <c r="BS13217" s="7" t="s">
        <v>17</v>
      </c>
      <c r="BT13217" s="7" t="n">
        <f t="normal" ca="1">32-LENB(INDIRECT(ADDRESS(13217,71)))</f>
        <v>0</v>
      </c>
      <c r="BU13217" s="7" t="n">
        <v>7</v>
      </c>
      <c r="BV13217" s="7" t="n">
        <v>65533</v>
      </c>
      <c r="BW13217" s="7" t="n">
        <v>60410</v>
      </c>
      <c r="BX13217" s="7" t="s">
        <v>17</v>
      </c>
      <c r="BY13217" s="7" t="n">
        <f t="normal" ca="1">32-LENB(INDIRECT(ADDRESS(13217,76)))</f>
        <v>0</v>
      </c>
      <c r="BZ13217" s="7" t="n">
        <v>7</v>
      </c>
      <c r="CA13217" s="7" t="n">
        <v>65533</v>
      </c>
      <c r="CB13217" s="7" t="n">
        <v>60411</v>
      </c>
      <c r="CC13217" s="7" t="s">
        <v>17</v>
      </c>
      <c r="CD13217" s="7" t="n">
        <f t="normal" ca="1">32-LENB(INDIRECT(ADDRESS(13217,81)))</f>
        <v>0</v>
      </c>
      <c r="CE13217" s="7" t="n">
        <v>7</v>
      </c>
      <c r="CF13217" s="7" t="n">
        <v>65533</v>
      </c>
      <c r="CG13217" s="7" t="n">
        <v>60412</v>
      </c>
      <c r="CH13217" s="7" t="s">
        <v>17</v>
      </c>
      <c r="CI13217" s="7" t="n">
        <f t="normal" ca="1">32-LENB(INDIRECT(ADDRESS(13217,86)))</f>
        <v>0</v>
      </c>
      <c r="CJ13217" s="7" t="n">
        <v>7</v>
      </c>
      <c r="CK13217" s="7" t="n">
        <v>65533</v>
      </c>
      <c r="CL13217" s="7" t="n">
        <v>60413</v>
      </c>
      <c r="CM13217" s="7" t="s">
        <v>17</v>
      </c>
      <c r="CN13217" s="7" t="n">
        <f t="normal" ca="1">32-LENB(INDIRECT(ADDRESS(13217,91)))</f>
        <v>0</v>
      </c>
      <c r="CO13217" s="7" t="n">
        <v>7</v>
      </c>
      <c r="CP13217" s="7" t="n">
        <v>65533</v>
      </c>
      <c r="CQ13217" s="7" t="n">
        <v>60353</v>
      </c>
      <c r="CR13217" s="7" t="s">
        <v>17</v>
      </c>
      <c r="CS13217" s="7" t="n">
        <f t="normal" ca="1">32-LENB(INDIRECT(ADDRESS(13217,96)))</f>
        <v>0</v>
      </c>
      <c r="CT13217" s="7" t="n">
        <v>7</v>
      </c>
      <c r="CU13217" s="7" t="n">
        <v>65533</v>
      </c>
      <c r="CV13217" s="7" t="n">
        <v>60354</v>
      </c>
      <c r="CW13217" s="7" t="s">
        <v>17</v>
      </c>
      <c r="CX13217" s="7" t="n">
        <f t="normal" ca="1">32-LENB(INDIRECT(ADDRESS(13217,101)))</f>
        <v>0</v>
      </c>
      <c r="CY13217" s="7" t="n">
        <v>7</v>
      </c>
      <c r="CZ13217" s="7" t="n">
        <v>65533</v>
      </c>
      <c r="DA13217" s="7" t="n">
        <v>60355</v>
      </c>
      <c r="DB13217" s="7" t="s">
        <v>17</v>
      </c>
      <c r="DC13217" s="7" t="n">
        <f t="normal" ca="1">32-LENB(INDIRECT(ADDRESS(13217,106)))</f>
        <v>0</v>
      </c>
      <c r="DD13217" s="7" t="n">
        <v>7</v>
      </c>
      <c r="DE13217" s="7" t="n">
        <v>65533</v>
      </c>
      <c r="DF13217" s="7" t="n">
        <v>60414</v>
      </c>
      <c r="DG13217" s="7" t="s">
        <v>17</v>
      </c>
      <c r="DH13217" s="7" t="n">
        <f t="normal" ca="1">32-LENB(INDIRECT(ADDRESS(13217,111)))</f>
        <v>0</v>
      </c>
      <c r="DI13217" s="7" t="n">
        <v>7</v>
      </c>
      <c r="DJ13217" s="7" t="n">
        <v>65533</v>
      </c>
      <c r="DK13217" s="7" t="n">
        <v>60278</v>
      </c>
      <c r="DL13217" s="7" t="s">
        <v>17</v>
      </c>
      <c r="DM13217" s="7" t="n">
        <f t="normal" ca="1">32-LENB(INDIRECT(ADDRESS(13217,116)))</f>
        <v>0</v>
      </c>
      <c r="DN13217" s="7" t="n">
        <v>7</v>
      </c>
      <c r="DO13217" s="7" t="n">
        <v>65533</v>
      </c>
      <c r="DP13217" s="7" t="n">
        <v>60279</v>
      </c>
      <c r="DQ13217" s="7" t="s">
        <v>17</v>
      </c>
      <c r="DR13217" s="7" t="n">
        <f t="normal" ca="1">32-LENB(INDIRECT(ADDRESS(13217,121)))</f>
        <v>0</v>
      </c>
      <c r="DS13217" s="7" t="n">
        <v>7</v>
      </c>
      <c r="DT13217" s="7" t="n">
        <v>65533</v>
      </c>
      <c r="DU13217" s="7" t="n">
        <v>60415</v>
      </c>
      <c r="DV13217" s="7" t="s">
        <v>17</v>
      </c>
      <c r="DW13217" s="7" t="n">
        <f t="normal" ca="1">32-LENB(INDIRECT(ADDRESS(13217,126)))</f>
        <v>0</v>
      </c>
      <c r="DX13217" s="7" t="n">
        <v>7</v>
      </c>
      <c r="DY13217" s="7" t="n">
        <v>65533</v>
      </c>
      <c r="DZ13217" s="7" t="n">
        <v>60416</v>
      </c>
      <c r="EA13217" s="7" t="s">
        <v>17</v>
      </c>
      <c r="EB13217" s="7" t="n">
        <f t="normal" ca="1">32-LENB(INDIRECT(ADDRESS(13217,131)))</f>
        <v>0</v>
      </c>
      <c r="EC13217" s="7" t="n">
        <v>7</v>
      </c>
      <c r="ED13217" s="7" t="n">
        <v>65533</v>
      </c>
      <c r="EE13217" s="7" t="n">
        <v>60417</v>
      </c>
      <c r="EF13217" s="7" t="s">
        <v>17</v>
      </c>
      <c r="EG13217" s="7" t="n">
        <f t="normal" ca="1">32-LENB(INDIRECT(ADDRESS(13217,136)))</f>
        <v>0</v>
      </c>
      <c r="EH13217" s="7" t="n">
        <v>7</v>
      </c>
      <c r="EI13217" s="7" t="n">
        <v>65533</v>
      </c>
      <c r="EJ13217" s="7" t="n">
        <v>60418</v>
      </c>
      <c r="EK13217" s="7" t="s">
        <v>17</v>
      </c>
      <c r="EL13217" s="7" t="n">
        <f t="normal" ca="1">32-LENB(INDIRECT(ADDRESS(13217,141)))</f>
        <v>0</v>
      </c>
      <c r="EM13217" s="7" t="n">
        <v>7</v>
      </c>
      <c r="EN13217" s="7" t="n">
        <v>65533</v>
      </c>
      <c r="EO13217" s="7" t="n">
        <v>60362</v>
      </c>
      <c r="EP13217" s="7" t="s">
        <v>17</v>
      </c>
      <c r="EQ13217" s="7" t="n">
        <f t="normal" ca="1">32-LENB(INDIRECT(ADDRESS(13217,146)))</f>
        <v>0</v>
      </c>
      <c r="ER13217" s="7" t="n">
        <v>7</v>
      </c>
      <c r="ES13217" s="7" t="n">
        <v>65533</v>
      </c>
      <c r="ET13217" s="7" t="n">
        <v>60363</v>
      </c>
      <c r="EU13217" s="7" t="s">
        <v>17</v>
      </c>
      <c r="EV13217" s="7" t="n">
        <f t="normal" ca="1">32-LENB(INDIRECT(ADDRESS(13217,151)))</f>
        <v>0</v>
      </c>
      <c r="EW13217" s="7" t="n">
        <v>7</v>
      </c>
      <c r="EX13217" s="7" t="n">
        <v>65533</v>
      </c>
      <c r="EY13217" s="7" t="n">
        <v>60419</v>
      </c>
      <c r="EZ13217" s="7" t="s">
        <v>17</v>
      </c>
      <c r="FA13217" s="7" t="n">
        <f t="normal" ca="1">32-LENB(INDIRECT(ADDRESS(13217,156)))</f>
        <v>0</v>
      </c>
      <c r="FB13217" s="7" t="n">
        <v>7</v>
      </c>
      <c r="FC13217" s="7" t="n">
        <v>65533</v>
      </c>
      <c r="FD13217" s="7" t="n">
        <v>60420</v>
      </c>
      <c r="FE13217" s="7" t="s">
        <v>17</v>
      </c>
      <c r="FF13217" s="7" t="n">
        <f t="normal" ca="1">32-LENB(INDIRECT(ADDRESS(13217,161)))</f>
        <v>0</v>
      </c>
      <c r="FG13217" s="7" t="n">
        <v>7</v>
      </c>
      <c r="FH13217" s="7" t="n">
        <v>65533</v>
      </c>
      <c r="FI13217" s="7" t="n">
        <v>60421</v>
      </c>
      <c r="FJ13217" s="7" t="s">
        <v>17</v>
      </c>
      <c r="FK13217" s="7" t="n">
        <f t="normal" ca="1">32-LENB(INDIRECT(ADDRESS(13217,166)))</f>
        <v>0</v>
      </c>
      <c r="FL13217" s="7" t="n">
        <v>7</v>
      </c>
      <c r="FM13217" s="7" t="n">
        <v>65533</v>
      </c>
      <c r="FN13217" s="7" t="n">
        <v>60422</v>
      </c>
      <c r="FO13217" s="7" t="s">
        <v>17</v>
      </c>
      <c r="FP13217" s="7" t="n">
        <f t="normal" ca="1">32-LENB(INDIRECT(ADDRESS(13217,171)))</f>
        <v>0</v>
      </c>
      <c r="FQ13217" s="7" t="n">
        <v>7</v>
      </c>
      <c r="FR13217" s="7" t="n">
        <v>65533</v>
      </c>
      <c r="FS13217" s="7" t="n">
        <v>60423</v>
      </c>
      <c r="FT13217" s="7" t="s">
        <v>17</v>
      </c>
      <c r="FU13217" s="7" t="n">
        <f t="normal" ca="1">32-LENB(INDIRECT(ADDRESS(13217,176)))</f>
        <v>0</v>
      </c>
      <c r="FV13217" s="7" t="n">
        <v>7</v>
      </c>
      <c r="FW13217" s="7" t="n">
        <v>65533</v>
      </c>
      <c r="FX13217" s="7" t="n">
        <v>60291</v>
      </c>
      <c r="FY13217" s="7" t="s">
        <v>17</v>
      </c>
      <c r="FZ13217" s="7" t="n">
        <f t="normal" ca="1">32-LENB(INDIRECT(ADDRESS(13217,181)))</f>
        <v>0</v>
      </c>
      <c r="GA13217" s="7" t="n">
        <v>7</v>
      </c>
      <c r="GB13217" s="7" t="n">
        <v>65533</v>
      </c>
      <c r="GC13217" s="7" t="n">
        <v>60292</v>
      </c>
      <c r="GD13217" s="7" t="s">
        <v>17</v>
      </c>
      <c r="GE13217" s="7" t="n">
        <f t="normal" ca="1">32-LENB(INDIRECT(ADDRESS(13217,186)))</f>
        <v>0</v>
      </c>
      <c r="GF13217" s="7" t="n">
        <v>7</v>
      </c>
      <c r="GG13217" s="7" t="n">
        <v>65533</v>
      </c>
      <c r="GH13217" s="7" t="n">
        <v>60293</v>
      </c>
      <c r="GI13217" s="7" t="s">
        <v>17</v>
      </c>
      <c r="GJ13217" s="7" t="n">
        <f t="normal" ca="1">32-LENB(INDIRECT(ADDRESS(13217,191)))</f>
        <v>0</v>
      </c>
      <c r="GK13217" s="7" t="n">
        <v>7</v>
      </c>
      <c r="GL13217" s="7" t="n">
        <v>65533</v>
      </c>
      <c r="GM13217" s="7" t="n">
        <v>60424</v>
      </c>
      <c r="GN13217" s="7" t="s">
        <v>17</v>
      </c>
      <c r="GO13217" s="7" t="n">
        <f t="normal" ca="1">32-LENB(INDIRECT(ADDRESS(13217,196)))</f>
        <v>0</v>
      </c>
      <c r="GP13217" s="7" t="n">
        <v>7</v>
      </c>
      <c r="GQ13217" s="7" t="n">
        <v>65533</v>
      </c>
      <c r="GR13217" s="7" t="n">
        <v>60425</v>
      </c>
      <c r="GS13217" s="7" t="s">
        <v>17</v>
      </c>
      <c r="GT13217" s="7" t="n">
        <f t="normal" ca="1">32-LENB(INDIRECT(ADDRESS(13217,201)))</f>
        <v>0</v>
      </c>
      <c r="GU13217" s="7" t="n">
        <v>7</v>
      </c>
      <c r="GV13217" s="7" t="n">
        <v>65533</v>
      </c>
      <c r="GW13217" s="7" t="n">
        <v>60296</v>
      </c>
      <c r="GX13217" s="7" t="s">
        <v>17</v>
      </c>
      <c r="GY13217" s="7" t="n">
        <f t="normal" ca="1">32-LENB(INDIRECT(ADDRESS(13217,206)))</f>
        <v>0</v>
      </c>
      <c r="GZ13217" s="7" t="n">
        <v>7</v>
      </c>
      <c r="HA13217" s="7" t="n">
        <v>65533</v>
      </c>
      <c r="HB13217" s="7" t="n">
        <v>60298</v>
      </c>
      <c r="HC13217" s="7" t="s">
        <v>17</v>
      </c>
      <c r="HD13217" s="7" t="n">
        <f t="normal" ca="1">32-LENB(INDIRECT(ADDRESS(13217,211)))</f>
        <v>0</v>
      </c>
      <c r="HE13217" s="7" t="n">
        <v>7</v>
      </c>
      <c r="HF13217" s="7" t="n">
        <v>65533</v>
      </c>
      <c r="HG13217" s="7" t="n">
        <v>60299</v>
      </c>
      <c r="HH13217" s="7" t="s">
        <v>17</v>
      </c>
      <c r="HI13217" s="7" t="n">
        <f t="normal" ca="1">32-LENB(INDIRECT(ADDRESS(13217,216)))</f>
        <v>0</v>
      </c>
      <c r="HJ13217" s="7" t="n">
        <v>7</v>
      </c>
      <c r="HK13217" s="7" t="n">
        <v>65533</v>
      </c>
      <c r="HL13217" s="7" t="n">
        <v>60300</v>
      </c>
      <c r="HM13217" s="7" t="s">
        <v>17</v>
      </c>
      <c r="HN13217" s="7" t="n">
        <f t="normal" ca="1">32-LENB(INDIRECT(ADDRESS(13217,221)))</f>
        <v>0</v>
      </c>
      <c r="HO13217" s="7" t="n">
        <v>7</v>
      </c>
      <c r="HP13217" s="7" t="n">
        <v>65533</v>
      </c>
      <c r="HQ13217" s="7" t="n">
        <v>60301</v>
      </c>
      <c r="HR13217" s="7" t="s">
        <v>17</v>
      </c>
      <c r="HS13217" s="7" t="n">
        <f t="normal" ca="1">32-LENB(INDIRECT(ADDRESS(13217,226)))</f>
        <v>0</v>
      </c>
      <c r="HT13217" s="7" t="n">
        <v>7</v>
      </c>
      <c r="HU13217" s="7" t="n">
        <v>65533</v>
      </c>
      <c r="HV13217" s="7" t="n">
        <v>60426</v>
      </c>
      <c r="HW13217" s="7" t="s">
        <v>17</v>
      </c>
      <c r="HX13217" s="7" t="n">
        <f t="normal" ca="1">32-LENB(INDIRECT(ADDRESS(13217,231)))</f>
        <v>0</v>
      </c>
      <c r="HY13217" s="7" t="n">
        <v>7</v>
      </c>
      <c r="HZ13217" s="7" t="n">
        <v>65533</v>
      </c>
      <c r="IA13217" s="7" t="n">
        <v>60427</v>
      </c>
      <c r="IB13217" s="7" t="s">
        <v>17</v>
      </c>
      <c r="IC13217" s="7" t="n">
        <f t="normal" ca="1">32-LENB(INDIRECT(ADDRESS(13217,236)))</f>
        <v>0</v>
      </c>
      <c r="ID13217" s="7" t="n">
        <v>7</v>
      </c>
      <c r="IE13217" s="7" t="n">
        <v>65533</v>
      </c>
      <c r="IF13217" s="7" t="n">
        <v>60428</v>
      </c>
      <c r="IG13217" s="7" t="s">
        <v>17</v>
      </c>
      <c r="IH13217" s="7" t="n">
        <f t="normal" ca="1">32-LENB(INDIRECT(ADDRESS(13217,241)))</f>
        <v>0</v>
      </c>
      <c r="II13217" s="7" t="n">
        <v>7</v>
      </c>
      <c r="IJ13217" s="7" t="n">
        <v>65533</v>
      </c>
      <c r="IK13217" s="7" t="n">
        <v>60399</v>
      </c>
      <c r="IL13217" s="7" t="s">
        <v>17</v>
      </c>
      <c r="IM13217" s="7" t="n">
        <f t="normal" ca="1">32-LENB(INDIRECT(ADDRESS(13217,246)))</f>
        <v>0</v>
      </c>
      <c r="IN13217" s="7" t="n">
        <v>7</v>
      </c>
      <c r="IO13217" s="7" t="n">
        <v>65533</v>
      </c>
      <c r="IP13217" s="7" t="n">
        <v>60306</v>
      </c>
      <c r="IQ13217" s="7" t="s">
        <v>17</v>
      </c>
      <c r="IR13217" s="7" t="n">
        <f t="normal" ca="1">32-LENB(INDIRECT(ADDRESS(13217,251)))</f>
        <v>0</v>
      </c>
      <c r="IS13217" s="7" t="n">
        <v>7</v>
      </c>
      <c r="IT13217" s="7" t="n">
        <v>65533</v>
      </c>
      <c r="IU13217" s="7" t="n">
        <v>60307</v>
      </c>
      <c r="IV13217" s="7" t="s">
        <v>17</v>
      </c>
      <c r="IW13217" s="7" t="n">
        <f t="normal" ca="1">32-LENB(INDIRECT(ADDRESS(13217,256)))</f>
        <v>0</v>
      </c>
      <c r="IX13217" s="7" t="n">
        <v>7</v>
      </c>
      <c r="IY13217" s="7" t="n">
        <v>65533</v>
      </c>
      <c r="IZ13217" s="7" t="n">
        <v>60308</v>
      </c>
      <c r="JA13217" s="7" t="s">
        <v>17</v>
      </c>
      <c r="JB13217" s="7" t="n">
        <f t="normal" ca="1">32-LENB(INDIRECT(ADDRESS(13217,261)))</f>
        <v>0</v>
      </c>
      <c r="JC13217" s="7" t="n">
        <v>7</v>
      </c>
      <c r="JD13217" s="7" t="n">
        <v>65533</v>
      </c>
      <c r="JE13217" s="7" t="n">
        <v>60429</v>
      </c>
      <c r="JF13217" s="7" t="s">
        <v>17</v>
      </c>
      <c r="JG13217" s="7" t="n">
        <f t="normal" ca="1">32-LENB(INDIRECT(ADDRESS(13217,266)))</f>
        <v>0</v>
      </c>
      <c r="JH13217" s="7" t="n">
        <v>4</v>
      </c>
      <c r="JI13217" s="7" t="n">
        <v>65533</v>
      </c>
      <c r="JJ13217" s="7" t="n">
        <v>12101</v>
      </c>
      <c r="JK13217" s="7" t="s">
        <v>17</v>
      </c>
      <c r="JL13217" s="7" t="n">
        <f t="normal" ca="1">32-LENB(INDIRECT(ADDRESS(13217,271)))</f>
        <v>0</v>
      </c>
      <c r="JM13217" s="7" t="n">
        <v>0</v>
      </c>
      <c r="JN13217" s="7" t="n">
        <v>65533</v>
      </c>
      <c r="JO13217" s="7" t="n">
        <v>0</v>
      </c>
      <c r="JP13217" s="7" t="s">
        <v>17</v>
      </c>
      <c r="JQ13217" s="7" t="n">
        <f t="normal" ca="1">32-LENB(INDIRECT(ADDRESS(13217,276)))</f>
        <v>0</v>
      </c>
    </row>
    <row r="13218" spans="1:277">
      <c r="A13218" t="s">
        <v>4</v>
      </c>
      <c r="B13218" s="4" t="s">
        <v>5</v>
      </c>
    </row>
    <row r="13219" spans="1:277">
      <c r="A13219" t="n">
        <v>146040</v>
      </c>
      <c r="B13219" s="5" t="n">
        <v>1</v>
      </c>
    </row>
    <row r="13220" spans="1:277" s="3" customFormat="1" customHeight="0">
      <c r="A13220" s="3" t="s">
        <v>2</v>
      </c>
      <c r="B13220" s="3" t="s">
        <v>1011</v>
      </c>
    </row>
    <row r="13221" spans="1:277">
      <c r="A13221" t="s">
        <v>4</v>
      </c>
      <c r="B13221" s="4" t="s">
        <v>5</v>
      </c>
      <c r="C13221" s="4" t="s">
        <v>11</v>
      </c>
      <c r="D13221" s="4" t="s">
        <v>11</v>
      </c>
      <c r="E13221" s="4" t="s">
        <v>14</v>
      </c>
      <c r="F13221" s="4" t="s">
        <v>8</v>
      </c>
      <c r="G13221" s="4" t="s">
        <v>1005</v>
      </c>
      <c r="H13221" s="4" t="s">
        <v>11</v>
      </c>
      <c r="I13221" s="4" t="s">
        <v>11</v>
      </c>
      <c r="J13221" s="4" t="s">
        <v>14</v>
      </c>
      <c r="K13221" s="4" t="s">
        <v>8</v>
      </c>
      <c r="L13221" s="4" t="s">
        <v>1005</v>
      </c>
      <c r="M13221" s="4" t="s">
        <v>11</v>
      </c>
      <c r="N13221" s="4" t="s">
        <v>11</v>
      </c>
      <c r="O13221" s="4" t="s">
        <v>14</v>
      </c>
      <c r="P13221" s="4" t="s">
        <v>8</v>
      </c>
      <c r="Q13221" s="4" t="s">
        <v>1005</v>
      </c>
      <c r="R13221" s="4" t="s">
        <v>11</v>
      </c>
      <c r="S13221" s="4" t="s">
        <v>11</v>
      </c>
      <c r="T13221" s="4" t="s">
        <v>14</v>
      </c>
      <c r="U13221" s="4" t="s">
        <v>8</v>
      </c>
      <c r="V13221" s="4" t="s">
        <v>1005</v>
      </c>
      <c r="W13221" s="4" t="s">
        <v>11</v>
      </c>
      <c r="X13221" s="4" t="s">
        <v>11</v>
      </c>
      <c r="Y13221" s="4" t="s">
        <v>14</v>
      </c>
      <c r="Z13221" s="4" t="s">
        <v>8</v>
      </c>
      <c r="AA13221" s="4" t="s">
        <v>1005</v>
      </c>
      <c r="AB13221" s="4" t="s">
        <v>11</v>
      </c>
      <c r="AC13221" s="4" t="s">
        <v>11</v>
      </c>
      <c r="AD13221" s="4" t="s">
        <v>14</v>
      </c>
      <c r="AE13221" s="4" t="s">
        <v>8</v>
      </c>
      <c r="AF13221" s="4" t="s">
        <v>1005</v>
      </c>
      <c r="AG13221" s="4" t="s">
        <v>11</v>
      </c>
      <c r="AH13221" s="4" t="s">
        <v>11</v>
      </c>
      <c r="AI13221" s="4" t="s">
        <v>14</v>
      </c>
      <c r="AJ13221" s="4" t="s">
        <v>8</v>
      </c>
      <c r="AK13221" s="4" t="s">
        <v>1005</v>
      </c>
      <c r="AL13221" s="4" t="s">
        <v>11</v>
      </c>
      <c r="AM13221" s="4" t="s">
        <v>11</v>
      </c>
      <c r="AN13221" s="4" t="s">
        <v>14</v>
      </c>
      <c r="AO13221" s="4" t="s">
        <v>8</v>
      </c>
      <c r="AP13221" s="4" t="s">
        <v>1005</v>
      </c>
      <c r="AQ13221" s="4" t="s">
        <v>11</v>
      </c>
      <c r="AR13221" s="4" t="s">
        <v>11</v>
      </c>
      <c r="AS13221" s="4" t="s">
        <v>14</v>
      </c>
      <c r="AT13221" s="4" t="s">
        <v>8</v>
      </c>
      <c r="AU13221" s="4" t="s">
        <v>1005</v>
      </c>
      <c r="AV13221" s="4" t="s">
        <v>11</v>
      </c>
      <c r="AW13221" s="4" t="s">
        <v>11</v>
      </c>
      <c r="AX13221" s="4" t="s">
        <v>14</v>
      </c>
      <c r="AY13221" s="4" t="s">
        <v>8</v>
      </c>
      <c r="AZ13221" s="4" t="s">
        <v>1005</v>
      </c>
      <c r="BA13221" s="4" t="s">
        <v>11</v>
      </c>
      <c r="BB13221" s="4" t="s">
        <v>11</v>
      </c>
      <c r="BC13221" s="4" t="s">
        <v>14</v>
      </c>
      <c r="BD13221" s="4" t="s">
        <v>8</v>
      </c>
      <c r="BE13221" s="4" t="s">
        <v>1005</v>
      </c>
      <c r="BF13221" s="4" t="s">
        <v>11</v>
      </c>
      <c r="BG13221" s="4" t="s">
        <v>11</v>
      </c>
      <c r="BH13221" s="4" t="s">
        <v>14</v>
      </c>
      <c r="BI13221" s="4" t="s">
        <v>8</v>
      </c>
      <c r="BJ13221" s="4" t="s">
        <v>1005</v>
      </c>
      <c r="BK13221" s="4" t="s">
        <v>11</v>
      </c>
      <c r="BL13221" s="4" t="s">
        <v>11</v>
      </c>
      <c r="BM13221" s="4" t="s">
        <v>14</v>
      </c>
      <c r="BN13221" s="4" t="s">
        <v>8</v>
      </c>
      <c r="BO13221" s="4" t="s">
        <v>1005</v>
      </c>
      <c r="BP13221" s="4" t="s">
        <v>11</v>
      </c>
      <c r="BQ13221" s="4" t="s">
        <v>11</v>
      </c>
      <c r="BR13221" s="4" t="s">
        <v>14</v>
      </c>
      <c r="BS13221" s="4" t="s">
        <v>8</v>
      </c>
      <c r="BT13221" s="4" t="s">
        <v>1005</v>
      </c>
      <c r="BU13221" s="4" t="s">
        <v>11</v>
      </c>
      <c r="BV13221" s="4" t="s">
        <v>11</v>
      </c>
      <c r="BW13221" s="4" t="s">
        <v>14</v>
      </c>
      <c r="BX13221" s="4" t="s">
        <v>8</v>
      </c>
      <c r="BY13221" s="4" t="s">
        <v>1005</v>
      </c>
      <c r="BZ13221" s="4" t="s">
        <v>11</v>
      </c>
      <c r="CA13221" s="4" t="s">
        <v>11</v>
      </c>
      <c r="CB13221" s="4" t="s">
        <v>14</v>
      </c>
      <c r="CC13221" s="4" t="s">
        <v>8</v>
      </c>
      <c r="CD13221" s="4" t="s">
        <v>1005</v>
      </c>
      <c r="CE13221" s="4" t="s">
        <v>11</v>
      </c>
      <c r="CF13221" s="4" t="s">
        <v>11</v>
      </c>
      <c r="CG13221" s="4" t="s">
        <v>14</v>
      </c>
      <c r="CH13221" s="4" t="s">
        <v>8</v>
      </c>
      <c r="CI13221" s="4" t="s">
        <v>1005</v>
      </c>
      <c r="CJ13221" s="4" t="s">
        <v>11</v>
      </c>
      <c r="CK13221" s="4" t="s">
        <v>11</v>
      </c>
      <c r="CL13221" s="4" t="s">
        <v>14</v>
      </c>
      <c r="CM13221" s="4" t="s">
        <v>8</v>
      </c>
      <c r="CN13221" s="4" t="s">
        <v>1005</v>
      </c>
      <c r="CO13221" s="4" t="s">
        <v>11</v>
      </c>
      <c r="CP13221" s="4" t="s">
        <v>11</v>
      </c>
      <c r="CQ13221" s="4" t="s">
        <v>14</v>
      </c>
      <c r="CR13221" s="4" t="s">
        <v>8</v>
      </c>
      <c r="CS13221" s="4" t="s">
        <v>1005</v>
      </c>
      <c r="CT13221" s="4" t="s">
        <v>11</v>
      </c>
      <c r="CU13221" s="4" t="s">
        <v>11</v>
      </c>
      <c r="CV13221" s="4" t="s">
        <v>14</v>
      </c>
      <c r="CW13221" s="4" t="s">
        <v>8</v>
      </c>
      <c r="CX13221" s="4" t="s">
        <v>1005</v>
      </c>
      <c r="CY13221" s="4" t="s">
        <v>11</v>
      </c>
      <c r="CZ13221" s="4" t="s">
        <v>11</v>
      </c>
      <c r="DA13221" s="4" t="s">
        <v>14</v>
      </c>
      <c r="DB13221" s="4" t="s">
        <v>8</v>
      </c>
      <c r="DC13221" s="4" t="s">
        <v>1005</v>
      </c>
      <c r="DD13221" s="4" t="s">
        <v>11</v>
      </c>
      <c r="DE13221" s="4" t="s">
        <v>11</v>
      </c>
      <c r="DF13221" s="4" t="s">
        <v>14</v>
      </c>
      <c r="DG13221" s="4" t="s">
        <v>8</v>
      </c>
      <c r="DH13221" s="4" t="s">
        <v>1005</v>
      </c>
      <c r="DI13221" s="4" t="s">
        <v>11</v>
      </c>
      <c r="DJ13221" s="4" t="s">
        <v>11</v>
      </c>
      <c r="DK13221" s="4" t="s">
        <v>14</v>
      </c>
      <c r="DL13221" s="4" t="s">
        <v>8</v>
      </c>
      <c r="DM13221" s="4" t="s">
        <v>1005</v>
      </c>
      <c r="DN13221" s="4" t="s">
        <v>11</v>
      </c>
      <c r="DO13221" s="4" t="s">
        <v>11</v>
      </c>
      <c r="DP13221" s="4" t="s">
        <v>14</v>
      </c>
      <c r="DQ13221" s="4" t="s">
        <v>8</v>
      </c>
      <c r="DR13221" s="4" t="s">
        <v>1005</v>
      </c>
      <c r="DS13221" s="4" t="s">
        <v>11</v>
      </c>
      <c r="DT13221" s="4" t="s">
        <v>11</v>
      </c>
      <c r="DU13221" s="4" t="s">
        <v>14</v>
      </c>
      <c r="DV13221" s="4" t="s">
        <v>8</v>
      </c>
      <c r="DW13221" s="4" t="s">
        <v>1005</v>
      </c>
      <c r="DX13221" s="4" t="s">
        <v>11</v>
      </c>
      <c r="DY13221" s="4" t="s">
        <v>11</v>
      </c>
      <c r="DZ13221" s="4" t="s">
        <v>14</v>
      </c>
      <c r="EA13221" s="4" t="s">
        <v>8</v>
      </c>
      <c r="EB13221" s="4" t="s">
        <v>1005</v>
      </c>
      <c r="EC13221" s="4" t="s">
        <v>11</v>
      </c>
      <c r="ED13221" s="4" t="s">
        <v>11</v>
      </c>
      <c r="EE13221" s="4" t="s">
        <v>14</v>
      </c>
      <c r="EF13221" s="4" t="s">
        <v>8</v>
      </c>
      <c r="EG13221" s="4" t="s">
        <v>1005</v>
      </c>
      <c r="EH13221" s="4" t="s">
        <v>11</v>
      </c>
      <c r="EI13221" s="4" t="s">
        <v>11</v>
      </c>
      <c r="EJ13221" s="4" t="s">
        <v>14</v>
      </c>
      <c r="EK13221" s="4" t="s">
        <v>8</v>
      </c>
      <c r="EL13221" s="4" t="s">
        <v>1005</v>
      </c>
      <c r="EM13221" s="4" t="s">
        <v>11</v>
      </c>
      <c r="EN13221" s="4" t="s">
        <v>11</v>
      </c>
      <c r="EO13221" s="4" t="s">
        <v>14</v>
      </c>
      <c r="EP13221" s="4" t="s">
        <v>8</v>
      </c>
      <c r="EQ13221" s="4" t="s">
        <v>1005</v>
      </c>
      <c r="ER13221" s="4" t="s">
        <v>11</v>
      </c>
      <c r="ES13221" s="4" t="s">
        <v>11</v>
      </c>
      <c r="ET13221" s="4" t="s">
        <v>14</v>
      </c>
      <c r="EU13221" s="4" t="s">
        <v>8</v>
      </c>
      <c r="EV13221" s="4" t="s">
        <v>1005</v>
      </c>
      <c r="EW13221" s="4" t="s">
        <v>11</v>
      </c>
      <c r="EX13221" s="4" t="s">
        <v>11</v>
      </c>
      <c r="EY13221" s="4" t="s">
        <v>14</v>
      </c>
      <c r="EZ13221" s="4" t="s">
        <v>8</v>
      </c>
      <c r="FA13221" s="4" t="s">
        <v>1005</v>
      </c>
      <c r="FB13221" s="4" t="s">
        <v>11</v>
      </c>
      <c r="FC13221" s="4" t="s">
        <v>11</v>
      </c>
      <c r="FD13221" s="4" t="s">
        <v>14</v>
      </c>
      <c r="FE13221" s="4" t="s">
        <v>8</v>
      </c>
      <c r="FF13221" s="4" t="s">
        <v>1005</v>
      </c>
      <c r="FG13221" s="4" t="s">
        <v>11</v>
      </c>
      <c r="FH13221" s="4" t="s">
        <v>11</v>
      </c>
      <c r="FI13221" s="4" t="s">
        <v>14</v>
      </c>
      <c r="FJ13221" s="4" t="s">
        <v>8</v>
      </c>
      <c r="FK13221" s="4" t="s">
        <v>1005</v>
      </c>
      <c r="FL13221" s="4" t="s">
        <v>11</v>
      </c>
      <c r="FM13221" s="4" t="s">
        <v>11</v>
      </c>
      <c r="FN13221" s="4" t="s">
        <v>14</v>
      </c>
      <c r="FO13221" s="4" t="s">
        <v>8</v>
      </c>
      <c r="FP13221" s="4" t="s">
        <v>1005</v>
      </c>
      <c r="FQ13221" s="4" t="s">
        <v>11</v>
      </c>
      <c r="FR13221" s="4" t="s">
        <v>11</v>
      </c>
      <c r="FS13221" s="4" t="s">
        <v>14</v>
      </c>
      <c r="FT13221" s="4" t="s">
        <v>8</v>
      </c>
      <c r="FU13221" s="4" t="s">
        <v>1005</v>
      </c>
      <c r="FV13221" s="4" t="s">
        <v>11</v>
      </c>
      <c r="FW13221" s="4" t="s">
        <v>11</v>
      </c>
      <c r="FX13221" s="4" t="s">
        <v>14</v>
      </c>
      <c r="FY13221" s="4" t="s">
        <v>8</v>
      </c>
      <c r="FZ13221" s="4" t="s">
        <v>1005</v>
      </c>
      <c r="GA13221" s="4" t="s">
        <v>11</v>
      </c>
      <c r="GB13221" s="4" t="s">
        <v>11</v>
      </c>
      <c r="GC13221" s="4" t="s">
        <v>14</v>
      </c>
      <c r="GD13221" s="4" t="s">
        <v>8</v>
      </c>
      <c r="GE13221" s="4" t="s">
        <v>1005</v>
      </c>
      <c r="GF13221" s="4" t="s">
        <v>11</v>
      </c>
      <c r="GG13221" s="4" t="s">
        <v>11</v>
      </c>
      <c r="GH13221" s="4" t="s">
        <v>14</v>
      </c>
      <c r="GI13221" s="4" t="s">
        <v>8</v>
      </c>
      <c r="GJ13221" s="4" t="s">
        <v>1005</v>
      </c>
      <c r="GK13221" s="4" t="s">
        <v>11</v>
      </c>
      <c r="GL13221" s="4" t="s">
        <v>11</v>
      </c>
      <c r="GM13221" s="4" t="s">
        <v>14</v>
      </c>
      <c r="GN13221" s="4" t="s">
        <v>8</v>
      </c>
      <c r="GO13221" s="4" t="s">
        <v>1005</v>
      </c>
      <c r="GP13221" s="4" t="s">
        <v>11</v>
      </c>
      <c r="GQ13221" s="4" t="s">
        <v>11</v>
      </c>
      <c r="GR13221" s="4" t="s">
        <v>14</v>
      </c>
      <c r="GS13221" s="4" t="s">
        <v>8</v>
      </c>
      <c r="GT13221" s="4" t="s">
        <v>1005</v>
      </c>
      <c r="GU13221" s="4" t="s">
        <v>11</v>
      </c>
      <c r="GV13221" s="4" t="s">
        <v>11</v>
      </c>
      <c r="GW13221" s="4" t="s">
        <v>14</v>
      </c>
      <c r="GX13221" s="4" t="s">
        <v>8</v>
      </c>
      <c r="GY13221" s="4" t="s">
        <v>1005</v>
      </c>
      <c r="GZ13221" s="4" t="s">
        <v>11</v>
      </c>
      <c r="HA13221" s="4" t="s">
        <v>11</v>
      </c>
      <c r="HB13221" s="4" t="s">
        <v>14</v>
      </c>
      <c r="HC13221" s="4" t="s">
        <v>8</v>
      </c>
      <c r="HD13221" s="4" t="s">
        <v>1005</v>
      </c>
      <c r="HE13221" s="4" t="s">
        <v>11</v>
      </c>
      <c r="HF13221" s="4" t="s">
        <v>11</v>
      </c>
      <c r="HG13221" s="4" t="s">
        <v>14</v>
      </c>
      <c r="HH13221" s="4" t="s">
        <v>8</v>
      </c>
      <c r="HI13221" s="4" t="s">
        <v>1005</v>
      </c>
      <c r="HJ13221" s="4" t="s">
        <v>11</v>
      </c>
      <c r="HK13221" s="4" t="s">
        <v>11</v>
      </c>
      <c r="HL13221" s="4" t="s">
        <v>14</v>
      </c>
      <c r="HM13221" s="4" t="s">
        <v>8</v>
      </c>
      <c r="HN13221" s="4" t="s">
        <v>1005</v>
      </c>
      <c r="HO13221" s="4" t="s">
        <v>11</v>
      </c>
      <c r="HP13221" s="4" t="s">
        <v>11</v>
      </c>
      <c r="HQ13221" s="4" t="s">
        <v>14</v>
      </c>
      <c r="HR13221" s="4" t="s">
        <v>8</v>
      </c>
      <c r="HS13221" s="4" t="s">
        <v>1005</v>
      </c>
      <c r="HT13221" s="4" t="s">
        <v>11</v>
      </c>
      <c r="HU13221" s="4" t="s">
        <v>11</v>
      </c>
      <c r="HV13221" s="4" t="s">
        <v>14</v>
      </c>
      <c r="HW13221" s="4" t="s">
        <v>8</v>
      </c>
      <c r="HX13221" s="4" t="s">
        <v>1005</v>
      </c>
      <c r="HY13221" s="4" t="s">
        <v>11</v>
      </c>
      <c r="HZ13221" s="4" t="s">
        <v>11</v>
      </c>
      <c r="IA13221" s="4" t="s">
        <v>14</v>
      </c>
      <c r="IB13221" s="4" t="s">
        <v>8</v>
      </c>
      <c r="IC13221" s="4" t="s">
        <v>1005</v>
      </c>
    </row>
    <row r="13222" spans="1:277">
      <c r="A13222" t="n">
        <v>146048</v>
      </c>
      <c r="B13222" s="67" t="n">
        <v>257</v>
      </c>
      <c r="C13222" s="7" t="n">
        <v>7</v>
      </c>
      <c r="D13222" s="7" t="n">
        <v>65533</v>
      </c>
      <c r="E13222" s="7" t="n">
        <v>8387</v>
      </c>
      <c r="F13222" s="7" t="s">
        <v>17</v>
      </c>
      <c r="G13222" s="7" t="n">
        <f t="normal" ca="1">32-LENB(INDIRECT(ADDRESS(13222,6)))</f>
        <v>0</v>
      </c>
      <c r="H13222" s="7" t="n">
        <v>7</v>
      </c>
      <c r="I13222" s="7" t="n">
        <v>65533</v>
      </c>
      <c r="J13222" s="7" t="n">
        <v>60310</v>
      </c>
      <c r="K13222" s="7" t="s">
        <v>17</v>
      </c>
      <c r="L13222" s="7" t="n">
        <f t="normal" ca="1">32-LENB(INDIRECT(ADDRESS(13222,11)))</f>
        <v>0</v>
      </c>
      <c r="M13222" s="7" t="n">
        <v>7</v>
      </c>
      <c r="N13222" s="7" t="n">
        <v>65533</v>
      </c>
      <c r="O13222" s="7" t="n">
        <v>60311</v>
      </c>
      <c r="P13222" s="7" t="s">
        <v>17</v>
      </c>
      <c r="Q13222" s="7" t="n">
        <f t="normal" ca="1">32-LENB(INDIRECT(ADDRESS(13222,16)))</f>
        <v>0</v>
      </c>
      <c r="R13222" s="7" t="n">
        <v>7</v>
      </c>
      <c r="S13222" s="7" t="n">
        <v>65533</v>
      </c>
      <c r="T13222" s="7" t="n">
        <v>60430</v>
      </c>
      <c r="U13222" s="7" t="s">
        <v>17</v>
      </c>
      <c r="V13222" s="7" t="n">
        <f t="normal" ca="1">32-LENB(INDIRECT(ADDRESS(13222,21)))</f>
        <v>0</v>
      </c>
      <c r="W13222" s="7" t="n">
        <v>7</v>
      </c>
      <c r="X13222" s="7" t="n">
        <v>65533</v>
      </c>
      <c r="Y13222" s="7" t="n">
        <v>60431</v>
      </c>
      <c r="Z13222" s="7" t="s">
        <v>17</v>
      </c>
      <c r="AA13222" s="7" t="n">
        <f t="normal" ca="1">32-LENB(INDIRECT(ADDRESS(13222,26)))</f>
        <v>0</v>
      </c>
      <c r="AB13222" s="7" t="n">
        <v>7</v>
      </c>
      <c r="AC13222" s="7" t="n">
        <v>65533</v>
      </c>
      <c r="AD13222" s="7" t="n">
        <v>60377</v>
      </c>
      <c r="AE13222" s="7" t="s">
        <v>17</v>
      </c>
      <c r="AF13222" s="7" t="n">
        <f t="normal" ca="1">32-LENB(INDIRECT(ADDRESS(13222,31)))</f>
        <v>0</v>
      </c>
      <c r="AG13222" s="7" t="n">
        <v>4</v>
      </c>
      <c r="AH13222" s="7" t="n">
        <v>65533</v>
      </c>
      <c r="AI13222" s="7" t="n">
        <v>2203</v>
      </c>
      <c r="AJ13222" s="7" t="s">
        <v>17</v>
      </c>
      <c r="AK13222" s="7" t="n">
        <f t="normal" ca="1">32-LENB(INDIRECT(ADDRESS(13222,36)))</f>
        <v>0</v>
      </c>
      <c r="AL13222" s="7" t="n">
        <v>7</v>
      </c>
      <c r="AM13222" s="7" t="n">
        <v>65533</v>
      </c>
      <c r="AN13222" s="7" t="n">
        <v>60432</v>
      </c>
      <c r="AO13222" s="7" t="s">
        <v>17</v>
      </c>
      <c r="AP13222" s="7" t="n">
        <f t="normal" ca="1">32-LENB(INDIRECT(ADDRESS(13222,41)))</f>
        <v>0</v>
      </c>
      <c r="AQ13222" s="7" t="n">
        <v>7</v>
      </c>
      <c r="AR13222" s="7" t="n">
        <v>65533</v>
      </c>
      <c r="AS13222" s="7" t="n">
        <v>60433</v>
      </c>
      <c r="AT13222" s="7" t="s">
        <v>17</v>
      </c>
      <c r="AU13222" s="7" t="n">
        <f t="normal" ca="1">32-LENB(INDIRECT(ADDRESS(13222,46)))</f>
        <v>0</v>
      </c>
      <c r="AV13222" s="7" t="n">
        <v>7</v>
      </c>
      <c r="AW13222" s="7" t="n">
        <v>65533</v>
      </c>
      <c r="AX13222" s="7" t="n">
        <v>60317</v>
      </c>
      <c r="AY13222" s="7" t="s">
        <v>17</v>
      </c>
      <c r="AZ13222" s="7" t="n">
        <f t="normal" ca="1">32-LENB(INDIRECT(ADDRESS(13222,51)))</f>
        <v>0</v>
      </c>
      <c r="BA13222" s="7" t="n">
        <v>7</v>
      </c>
      <c r="BB13222" s="7" t="n">
        <v>65533</v>
      </c>
      <c r="BC13222" s="7" t="n">
        <v>60380</v>
      </c>
      <c r="BD13222" s="7" t="s">
        <v>17</v>
      </c>
      <c r="BE13222" s="7" t="n">
        <f t="normal" ca="1">32-LENB(INDIRECT(ADDRESS(13222,56)))</f>
        <v>0</v>
      </c>
      <c r="BF13222" s="7" t="n">
        <v>7</v>
      </c>
      <c r="BG13222" s="7" t="n">
        <v>65533</v>
      </c>
      <c r="BH13222" s="7" t="n">
        <v>60319</v>
      </c>
      <c r="BI13222" s="7" t="s">
        <v>17</v>
      </c>
      <c r="BJ13222" s="7" t="n">
        <f t="normal" ca="1">32-LENB(INDIRECT(ADDRESS(13222,61)))</f>
        <v>0</v>
      </c>
      <c r="BK13222" s="7" t="n">
        <v>7</v>
      </c>
      <c r="BL13222" s="7" t="n">
        <v>65533</v>
      </c>
      <c r="BM13222" s="7" t="n">
        <v>60434</v>
      </c>
      <c r="BN13222" s="7" t="s">
        <v>17</v>
      </c>
      <c r="BO13222" s="7" t="n">
        <f t="normal" ca="1">32-LENB(INDIRECT(ADDRESS(13222,66)))</f>
        <v>0</v>
      </c>
      <c r="BP13222" s="7" t="n">
        <v>7</v>
      </c>
      <c r="BQ13222" s="7" t="n">
        <v>65533</v>
      </c>
      <c r="BR13222" s="7" t="n">
        <v>60435</v>
      </c>
      <c r="BS13222" s="7" t="s">
        <v>17</v>
      </c>
      <c r="BT13222" s="7" t="n">
        <f t="normal" ca="1">32-LENB(INDIRECT(ADDRESS(13222,71)))</f>
        <v>0</v>
      </c>
      <c r="BU13222" s="7" t="n">
        <v>7</v>
      </c>
      <c r="BV13222" s="7" t="n">
        <v>65533</v>
      </c>
      <c r="BW13222" s="7" t="n">
        <v>60278</v>
      </c>
      <c r="BX13222" s="7" t="s">
        <v>17</v>
      </c>
      <c r="BY13222" s="7" t="n">
        <f t="normal" ca="1">32-LENB(INDIRECT(ADDRESS(13222,76)))</f>
        <v>0</v>
      </c>
      <c r="BZ13222" s="7" t="n">
        <v>7</v>
      </c>
      <c r="CA13222" s="7" t="n">
        <v>65533</v>
      </c>
      <c r="CB13222" s="7" t="n">
        <v>60279</v>
      </c>
      <c r="CC13222" s="7" t="s">
        <v>17</v>
      </c>
      <c r="CD13222" s="7" t="n">
        <f t="normal" ca="1">32-LENB(INDIRECT(ADDRESS(13222,81)))</f>
        <v>0</v>
      </c>
      <c r="CE13222" s="7" t="n">
        <v>7</v>
      </c>
      <c r="CF13222" s="7" t="n">
        <v>65533</v>
      </c>
      <c r="CG13222" s="7" t="n">
        <v>60436</v>
      </c>
      <c r="CH13222" s="7" t="s">
        <v>17</v>
      </c>
      <c r="CI13222" s="7" t="n">
        <f t="normal" ca="1">32-LENB(INDIRECT(ADDRESS(13222,86)))</f>
        <v>0</v>
      </c>
      <c r="CJ13222" s="7" t="n">
        <v>7</v>
      </c>
      <c r="CK13222" s="7" t="n">
        <v>65533</v>
      </c>
      <c r="CL13222" s="7" t="n">
        <v>60437</v>
      </c>
      <c r="CM13222" s="7" t="s">
        <v>17</v>
      </c>
      <c r="CN13222" s="7" t="n">
        <f t="normal" ca="1">32-LENB(INDIRECT(ADDRESS(13222,91)))</f>
        <v>0</v>
      </c>
      <c r="CO13222" s="7" t="n">
        <v>7</v>
      </c>
      <c r="CP13222" s="7" t="n">
        <v>65533</v>
      </c>
      <c r="CQ13222" s="7" t="n">
        <v>60438</v>
      </c>
      <c r="CR13222" s="7" t="s">
        <v>17</v>
      </c>
      <c r="CS13222" s="7" t="n">
        <f t="normal" ca="1">32-LENB(INDIRECT(ADDRESS(13222,96)))</f>
        <v>0</v>
      </c>
      <c r="CT13222" s="7" t="n">
        <v>7</v>
      </c>
      <c r="CU13222" s="7" t="n">
        <v>65533</v>
      </c>
      <c r="CV13222" s="7" t="n">
        <v>60439</v>
      </c>
      <c r="CW13222" s="7" t="s">
        <v>17</v>
      </c>
      <c r="CX13222" s="7" t="n">
        <f t="normal" ca="1">32-LENB(INDIRECT(ADDRESS(13222,101)))</f>
        <v>0</v>
      </c>
      <c r="CY13222" s="7" t="n">
        <v>7</v>
      </c>
      <c r="CZ13222" s="7" t="n">
        <v>65533</v>
      </c>
      <c r="DA13222" s="7" t="n">
        <v>60387</v>
      </c>
      <c r="DB13222" s="7" t="s">
        <v>17</v>
      </c>
      <c r="DC13222" s="7" t="n">
        <f t="normal" ca="1">32-LENB(INDIRECT(ADDRESS(13222,106)))</f>
        <v>0</v>
      </c>
      <c r="DD13222" s="7" t="n">
        <v>7</v>
      </c>
      <c r="DE13222" s="7" t="n">
        <v>65533</v>
      </c>
      <c r="DF13222" s="7" t="n">
        <v>60440</v>
      </c>
      <c r="DG13222" s="7" t="s">
        <v>17</v>
      </c>
      <c r="DH13222" s="7" t="n">
        <f t="normal" ca="1">32-LENB(INDIRECT(ADDRESS(13222,111)))</f>
        <v>0</v>
      </c>
      <c r="DI13222" s="7" t="n">
        <v>7</v>
      </c>
      <c r="DJ13222" s="7" t="n">
        <v>65533</v>
      </c>
      <c r="DK13222" s="7" t="n">
        <v>60441</v>
      </c>
      <c r="DL13222" s="7" t="s">
        <v>17</v>
      </c>
      <c r="DM13222" s="7" t="n">
        <f t="normal" ca="1">32-LENB(INDIRECT(ADDRESS(13222,116)))</f>
        <v>0</v>
      </c>
      <c r="DN13222" s="7" t="n">
        <v>7</v>
      </c>
      <c r="DO13222" s="7" t="n">
        <v>65533</v>
      </c>
      <c r="DP13222" s="7" t="n">
        <v>60442</v>
      </c>
      <c r="DQ13222" s="7" t="s">
        <v>17</v>
      </c>
      <c r="DR13222" s="7" t="n">
        <f t="normal" ca="1">32-LENB(INDIRECT(ADDRESS(13222,121)))</f>
        <v>0</v>
      </c>
      <c r="DS13222" s="7" t="n">
        <v>7</v>
      </c>
      <c r="DT13222" s="7" t="n">
        <v>65533</v>
      </c>
      <c r="DU13222" s="7" t="n">
        <v>60443</v>
      </c>
      <c r="DV13222" s="7" t="s">
        <v>17</v>
      </c>
      <c r="DW13222" s="7" t="n">
        <f t="normal" ca="1">32-LENB(INDIRECT(ADDRESS(13222,126)))</f>
        <v>0</v>
      </c>
      <c r="DX13222" s="7" t="n">
        <v>7</v>
      </c>
      <c r="DY13222" s="7" t="n">
        <v>65533</v>
      </c>
      <c r="DZ13222" s="7" t="n">
        <v>60444</v>
      </c>
      <c r="EA13222" s="7" t="s">
        <v>17</v>
      </c>
      <c r="EB13222" s="7" t="n">
        <f t="normal" ca="1">32-LENB(INDIRECT(ADDRESS(13222,131)))</f>
        <v>0</v>
      </c>
      <c r="EC13222" s="7" t="n">
        <v>7</v>
      </c>
      <c r="ED13222" s="7" t="n">
        <v>65533</v>
      </c>
      <c r="EE13222" s="7" t="n">
        <v>60445</v>
      </c>
      <c r="EF13222" s="7" t="s">
        <v>17</v>
      </c>
      <c r="EG13222" s="7" t="n">
        <f t="normal" ca="1">32-LENB(INDIRECT(ADDRESS(13222,136)))</f>
        <v>0</v>
      </c>
      <c r="EH13222" s="7" t="n">
        <v>7</v>
      </c>
      <c r="EI13222" s="7" t="n">
        <v>65533</v>
      </c>
      <c r="EJ13222" s="7" t="n">
        <v>60291</v>
      </c>
      <c r="EK13222" s="7" t="s">
        <v>17</v>
      </c>
      <c r="EL13222" s="7" t="n">
        <f t="normal" ca="1">32-LENB(INDIRECT(ADDRESS(13222,141)))</f>
        <v>0</v>
      </c>
      <c r="EM13222" s="7" t="n">
        <v>7</v>
      </c>
      <c r="EN13222" s="7" t="n">
        <v>65533</v>
      </c>
      <c r="EO13222" s="7" t="n">
        <v>60292</v>
      </c>
      <c r="EP13222" s="7" t="s">
        <v>17</v>
      </c>
      <c r="EQ13222" s="7" t="n">
        <f t="normal" ca="1">32-LENB(INDIRECT(ADDRESS(13222,146)))</f>
        <v>0</v>
      </c>
      <c r="ER13222" s="7" t="n">
        <v>7</v>
      </c>
      <c r="ES13222" s="7" t="n">
        <v>65533</v>
      </c>
      <c r="ET13222" s="7" t="n">
        <v>60293</v>
      </c>
      <c r="EU13222" s="7" t="s">
        <v>17</v>
      </c>
      <c r="EV13222" s="7" t="n">
        <f t="normal" ca="1">32-LENB(INDIRECT(ADDRESS(13222,151)))</f>
        <v>0</v>
      </c>
      <c r="EW13222" s="7" t="n">
        <v>7</v>
      </c>
      <c r="EX13222" s="7" t="n">
        <v>65533</v>
      </c>
      <c r="EY13222" s="7" t="n">
        <v>60446</v>
      </c>
      <c r="EZ13222" s="7" t="s">
        <v>17</v>
      </c>
      <c r="FA13222" s="7" t="n">
        <f t="normal" ca="1">32-LENB(INDIRECT(ADDRESS(13222,156)))</f>
        <v>0</v>
      </c>
      <c r="FB13222" s="7" t="n">
        <v>7</v>
      </c>
      <c r="FC13222" s="7" t="n">
        <v>65533</v>
      </c>
      <c r="FD13222" s="7" t="n">
        <v>60447</v>
      </c>
      <c r="FE13222" s="7" t="s">
        <v>17</v>
      </c>
      <c r="FF13222" s="7" t="n">
        <f t="normal" ca="1">32-LENB(INDIRECT(ADDRESS(13222,161)))</f>
        <v>0</v>
      </c>
      <c r="FG13222" s="7" t="n">
        <v>7</v>
      </c>
      <c r="FH13222" s="7" t="n">
        <v>65533</v>
      </c>
      <c r="FI13222" s="7" t="n">
        <v>60296</v>
      </c>
      <c r="FJ13222" s="7" t="s">
        <v>17</v>
      </c>
      <c r="FK13222" s="7" t="n">
        <f t="normal" ca="1">32-LENB(INDIRECT(ADDRESS(13222,166)))</f>
        <v>0</v>
      </c>
      <c r="FL13222" s="7" t="n">
        <v>7</v>
      </c>
      <c r="FM13222" s="7" t="n">
        <v>65533</v>
      </c>
      <c r="FN13222" s="7" t="n">
        <v>60298</v>
      </c>
      <c r="FO13222" s="7" t="s">
        <v>17</v>
      </c>
      <c r="FP13222" s="7" t="n">
        <f t="normal" ca="1">32-LENB(INDIRECT(ADDRESS(13222,171)))</f>
        <v>0</v>
      </c>
      <c r="FQ13222" s="7" t="n">
        <v>7</v>
      </c>
      <c r="FR13222" s="7" t="n">
        <v>65533</v>
      </c>
      <c r="FS13222" s="7" t="n">
        <v>60299</v>
      </c>
      <c r="FT13222" s="7" t="s">
        <v>17</v>
      </c>
      <c r="FU13222" s="7" t="n">
        <f t="normal" ca="1">32-LENB(INDIRECT(ADDRESS(13222,176)))</f>
        <v>0</v>
      </c>
      <c r="FV13222" s="7" t="n">
        <v>7</v>
      </c>
      <c r="FW13222" s="7" t="n">
        <v>65533</v>
      </c>
      <c r="FX13222" s="7" t="n">
        <v>60300</v>
      </c>
      <c r="FY13222" s="7" t="s">
        <v>17</v>
      </c>
      <c r="FZ13222" s="7" t="n">
        <f t="normal" ca="1">32-LENB(INDIRECT(ADDRESS(13222,181)))</f>
        <v>0</v>
      </c>
      <c r="GA13222" s="7" t="n">
        <v>7</v>
      </c>
      <c r="GB13222" s="7" t="n">
        <v>65533</v>
      </c>
      <c r="GC13222" s="7" t="n">
        <v>60301</v>
      </c>
      <c r="GD13222" s="7" t="s">
        <v>17</v>
      </c>
      <c r="GE13222" s="7" t="n">
        <f t="normal" ca="1">32-LENB(INDIRECT(ADDRESS(13222,186)))</f>
        <v>0</v>
      </c>
      <c r="GF13222" s="7" t="n">
        <v>7</v>
      </c>
      <c r="GG13222" s="7" t="n">
        <v>65533</v>
      </c>
      <c r="GH13222" s="7" t="n">
        <v>60448</v>
      </c>
      <c r="GI13222" s="7" t="s">
        <v>17</v>
      </c>
      <c r="GJ13222" s="7" t="n">
        <f t="normal" ca="1">32-LENB(INDIRECT(ADDRESS(13222,191)))</f>
        <v>0</v>
      </c>
      <c r="GK13222" s="7" t="n">
        <v>7</v>
      </c>
      <c r="GL13222" s="7" t="n">
        <v>65533</v>
      </c>
      <c r="GM13222" s="7" t="n">
        <v>60449</v>
      </c>
      <c r="GN13222" s="7" t="s">
        <v>17</v>
      </c>
      <c r="GO13222" s="7" t="n">
        <f t="normal" ca="1">32-LENB(INDIRECT(ADDRESS(13222,196)))</f>
        <v>0</v>
      </c>
      <c r="GP13222" s="7" t="n">
        <v>7</v>
      </c>
      <c r="GQ13222" s="7" t="n">
        <v>65533</v>
      </c>
      <c r="GR13222" s="7" t="n">
        <v>60450</v>
      </c>
      <c r="GS13222" s="7" t="s">
        <v>17</v>
      </c>
      <c r="GT13222" s="7" t="n">
        <f t="normal" ca="1">32-LENB(INDIRECT(ADDRESS(13222,201)))</f>
        <v>0</v>
      </c>
      <c r="GU13222" s="7" t="n">
        <v>7</v>
      </c>
      <c r="GV13222" s="7" t="n">
        <v>65533</v>
      </c>
      <c r="GW13222" s="7" t="n">
        <v>60399</v>
      </c>
      <c r="GX13222" s="7" t="s">
        <v>17</v>
      </c>
      <c r="GY13222" s="7" t="n">
        <f t="normal" ca="1">32-LENB(INDIRECT(ADDRESS(13222,206)))</f>
        <v>0</v>
      </c>
      <c r="GZ13222" s="7" t="n">
        <v>7</v>
      </c>
      <c r="HA13222" s="7" t="n">
        <v>65533</v>
      </c>
      <c r="HB13222" s="7" t="n">
        <v>60306</v>
      </c>
      <c r="HC13222" s="7" t="s">
        <v>17</v>
      </c>
      <c r="HD13222" s="7" t="n">
        <f t="normal" ca="1">32-LENB(INDIRECT(ADDRESS(13222,211)))</f>
        <v>0</v>
      </c>
      <c r="HE13222" s="7" t="n">
        <v>7</v>
      </c>
      <c r="HF13222" s="7" t="n">
        <v>65533</v>
      </c>
      <c r="HG13222" s="7" t="n">
        <v>60307</v>
      </c>
      <c r="HH13222" s="7" t="s">
        <v>17</v>
      </c>
      <c r="HI13222" s="7" t="n">
        <f t="normal" ca="1">32-LENB(INDIRECT(ADDRESS(13222,216)))</f>
        <v>0</v>
      </c>
      <c r="HJ13222" s="7" t="n">
        <v>7</v>
      </c>
      <c r="HK13222" s="7" t="n">
        <v>65533</v>
      </c>
      <c r="HL13222" s="7" t="n">
        <v>60308</v>
      </c>
      <c r="HM13222" s="7" t="s">
        <v>17</v>
      </c>
      <c r="HN13222" s="7" t="n">
        <f t="normal" ca="1">32-LENB(INDIRECT(ADDRESS(13222,221)))</f>
        <v>0</v>
      </c>
      <c r="HO13222" s="7" t="n">
        <v>7</v>
      </c>
      <c r="HP13222" s="7" t="n">
        <v>65533</v>
      </c>
      <c r="HQ13222" s="7" t="n">
        <v>60451</v>
      </c>
      <c r="HR13222" s="7" t="s">
        <v>17</v>
      </c>
      <c r="HS13222" s="7" t="n">
        <f t="normal" ca="1">32-LENB(INDIRECT(ADDRESS(13222,226)))</f>
        <v>0</v>
      </c>
      <c r="HT13222" s="7" t="n">
        <v>4</v>
      </c>
      <c r="HU13222" s="7" t="n">
        <v>65533</v>
      </c>
      <c r="HV13222" s="7" t="n">
        <v>12101</v>
      </c>
      <c r="HW13222" s="7" t="s">
        <v>17</v>
      </c>
      <c r="HX13222" s="7" t="n">
        <f t="normal" ca="1">32-LENB(INDIRECT(ADDRESS(13222,231)))</f>
        <v>0</v>
      </c>
      <c r="HY13222" s="7" t="n">
        <v>0</v>
      </c>
      <c r="HZ13222" s="7" t="n">
        <v>65533</v>
      </c>
      <c r="IA13222" s="7" t="n">
        <v>0</v>
      </c>
      <c r="IB13222" s="7" t="s">
        <v>17</v>
      </c>
      <c r="IC13222" s="7" t="n">
        <f t="normal" ca="1">32-LENB(INDIRECT(ADDRESS(13222,236)))</f>
        <v>0</v>
      </c>
    </row>
    <row r="13223" spans="1:277">
      <c r="A13223" t="s">
        <v>4</v>
      </c>
      <c r="B13223" s="4" t="s">
        <v>5</v>
      </c>
    </row>
    <row r="13224" spans="1:277">
      <c r="A13224" t="n">
        <v>147928</v>
      </c>
      <c r="B13224" s="5" t="n">
        <v>1</v>
      </c>
    </row>
    <row r="13225" spans="1:277" s="3" customFormat="1" customHeight="0">
      <c r="A13225" s="3" t="s">
        <v>2</v>
      </c>
      <c r="B13225" s="3" t="s">
        <v>1012</v>
      </c>
    </row>
    <row r="13226" spans="1:277">
      <c r="A13226" t="s">
        <v>4</v>
      </c>
      <c r="B13226" s="4" t="s">
        <v>5</v>
      </c>
      <c r="C13226" s="4" t="s">
        <v>11</v>
      </c>
      <c r="D13226" s="4" t="s">
        <v>11</v>
      </c>
      <c r="E13226" s="4" t="s">
        <v>14</v>
      </c>
      <c r="F13226" s="4" t="s">
        <v>8</v>
      </c>
      <c r="G13226" s="4" t="s">
        <v>1005</v>
      </c>
      <c r="H13226" s="4" t="s">
        <v>11</v>
      </c>
      <c r="I13226" s="4" t="s">
        <v>11</v>
      </c>
      <c r="J13226" s="4" t="s">
        <v>14</v>
      </c>
      <c r="K13226" s="4" t="s">
        <v>8</v>
      </c>
      <c r="L13226" s="4" t="s">
        <v>1005</v>
      </c>
      <c r="M13226" s="4" t="s">
        <v>11</v>
      </c>
      <c r="N13226" s="4" t="s">
        <v>11</v>
      </c>
      <c r="O13226" s="4" t="s">
        <v>14</v>
      </c>
      <c r="P13226" s="4" t="s">
        <v>8</v>
      </c>
      <c r="Q13226" s="4" t="s">
        <v>1005</v>
      </c>
      <c r="R13226" s="4" t="s">
        <v>11</v>
      </c>
      <c r="S13226" s="4" t="s">
        <v>11</v>
      </c>
      <c r="T13226" s="4" t="s">
        <v>14</v>
      </c>
      <c r="U13226" s="4" t="s">
        <v>8</v>
      </c>
      <c r="V13226" s="4" t="s">
        <v>1005</v>
      </c>
      <c r="W13226" s="4" t="s">
        <v>11</v>
      </c>
      <c r="X13226" s="4" t="s">
        <v>11</v>
      </c>
      <c r="Y13226" s="4" t="s">
        <v>14</v>
      </c>
      <c r="Z13226" s="4" t="s">
        <v>8</v>
      </c>
      <c r="AA13226" s="4" t="s">
        <v>1005</v>
      </c>
      <c r="AB13226" s="4" t="s">
        <v>11</v>
      </c>
      <c r="AC13226" s="4" t="s">
        <v>11</v>
      </c>
      <c r="AD13226" s="4" t="s">
        <v>14</v>
      </c>
      <c r="AE13226" s="4" t="s">
        <v>8</v>
      </c>
      <c r="AF13226" s="4" t="s">
        <v>1005</v>
      </c>
      <c r="AG13226" s="4" t="s">
        <v>11</v>
      </c>
      <c r="AH13226" s="4" t="s">
        <v>11</v>
      </c>
      <c r="AI13226" s="4" t="s">
        <v>14</v>
      </c>
      <c r="AJ13226" s="4" t="s">
        <v>8</v>
      </c>
      <c r="AK13226" s="4" t="s">
        <v>1005</v>
      </c>
      <c r="AL13226" s="4" t="s">
        <v>11</v>
      </c>
      <c r="AM13226" s="4" t="s">
        <v>11</v>
      </c>
      <c r="AN13226" s="4" t="s">
        <v>14</v>
      </c>
      <c r="AO13226" s="4" t="s">
        <v>8</v>
      </c>
      <c r="AP13226" s="4" t="s">
        <v>1005</v>
      </c>
      <c r="AQ13226" s="4" t="s">
        <v>11</v>
      </c>
      <c r="AR13226" s="4" t="s">
        <v>11</v>
      </c>
      <c r="AS13226" s="4" t="s">
        <v>14</v>
      </c>
      <c r="AT13226" s="4" t="s">
        <v>8</v>
      </c>
      <c r="AU13226" s="4" t="s">
        <v>1005</v>
      </c>
      <c r="AV13226" s="4" t="s">
        <v>11</v>
      </c>
      <c r="AW13226" s="4" t="s">
        <v>11</v>
      </c>
      <c r="AX13226" s="4" t="s">
        <v>14</v>
      </c>
      <c r="AY13226" s="4" t="s">
        <v>8</v>
      </c>
      <c r="AZ13226" s="4" t="s">
        <v>1005</v>
      </c>
      <c r="BA13226" s="4" t="s">
        <v>11</v>
      </c>
      <c r="BB13226" s="4" t="s">
        <v>11</v>
      </c>
      <c r="BC13226" s="4" t="s">
        <v>14</v>
      </c>
      <c r="BD13226" s="4" t="s">
        <v>8</v>
      </c>
      <c r="BE13226" s="4" t="s">
        <v>1005</v>
      </c>
      <c r="BF13226" s="4" t="s">
        <v>11</v>
      </c>
      <c r="BG13226" s="4" t="s">
        <v>11</v>
      </c>
      <c r="BH13226" s="4" t="s">
        <v>14</v>
      </c>
      <c r="BI13226" s="4" t="s">
        <v>8</v>
      </c>
      <c r="BJ13226" s="4" t="s">
        <v>1005</v>
      </c>
      <c r="BK13226" s="4" t="s">
        <v>11</v>
      </c>
      <c r="BL13226" s="4" t="s">
        <v>11</v>
      </c>
      <c r="BM13226" s="4" t="s">
        <v>14</v>
      </c>
      <c r="BN13226" s="4" t="s">
        <v>8</v>
      </c>
      <c r="BO13226" s="4" t="s">
        <v>1005</v>
      </c>
      <c r="BP13226" s="4" t="s">
        <v>11</v>
      </c>
      <c r="BQ13226" s="4" t="s">
        <v>11</v>
      </c>
      <c r="BR13226" s="4" t="s">
        <v>14</v>
      </c>
      <c r="BS13226" s="4" t="s">
        <v>8</v>
      </c>
      <c r="BT13226" s="4" t="s">
        <v>1005</v>
      </c>
      <c r="BU13226" s="4" t="s">
        <v>11</v>
      </c>
      <c r="BV13226" s="4" t="s">
        <v>11</v>
      </c>
      <c r="BW13226" s="4" t="s">
        <v>14</v>
      </c>
      <c r="BX13226" s="4" t="s">
        <v>8</v>
      </c>
      <c r="BY13226" s="4" t="s">
        <v>1005</v>
      </c>
      <c r="BZ13226" s="4" t="s">
        <v>11</v>
      </c>
      <c r="CA13226" s="4" t="s">
        <v>11</v>
      </c>
      <c r="CB13226" s="4" t="s">
        <v>14</v>
      </c>
      <c r="CC13226" s="4" t="s">
        <v>8</v>
      </c>
      <c r="CD13226" s="4" t="s">
        <v>1005</v>
      </c>
      <c r="CE13226" s="4" t="s">
        <v>11</v>
      </c>
      <c r="CF13226" s="4" t="s">
        <v>11</v>
      </c>
      <c r="CG13226" s="4" t="s">
        <v>14</v>
      </c>
      <c r="CH13226" s="4" t="s">
        <v>8</v>
      </c>
      <c r="CI13226" s="4" t="s">
        <v>1005</v>
      </c>
      <c r="CJ13226" s="4" t="s">
        <v>11</v>
      </c>
      <c r="CK13226" s="4" t="s">
        <v>11</v>
      </c>
      <c r="CL13226" s="4" t="s">
        <v>14</v>
      </c>
      <c r="CM13226" s="4" t="s">
        <v>8</v>
      </c>
      <c r="CN13226" s="4" t="s">
        <v>1005</v>
      </c>
      <c r="CO13226" s="4" t="s">
        <v>11</v>
      </c>
      <c r="CP13226" s="4" t="s">
        <v>11</v>
      </c>
      <c r="CQ13226" s="4" t="s">
        <v>14</v>
      </c>
      <c r="CR13226" s="4" t="s">
        <v>8</v>
      </c>
      <c r="CS13226" s="4" t="s">
        <v>1005</v>
      </c>
      <c r="CT13226" s="4" t="s">
        <v>11</v>
      </c>
      <c r="CU13226" s="4" t="s">
        <v>11</v>
      </c>
      <c r="CV13226" s="4" t="s">
        <v>14</v>
      </c>
      <c r="CW13226" s="4" t="s">
        <v>8</v>
      </c>
      <c r="CX13226" s="4" t="s">
        <v>1005</v>
      </c>
      <c r="CY13226" s="4" t="s">
        <v>11</v>
      </c>
      <c r="CZ13226" s="4" t="s">
        <v>11</v>
      </c>
      <c r="DA13226" s="4" t="s">
        <v>14</v>
      </c>
      <c r="DB13226" s="4" t="s">
        <v>8</v>
      </c>
      <c r="DC13226" s="4" t="s">
        <v>1005</v>
      </c>
      <c r="DD13226" s="4" t="s">
        <v>11</v>
      </c>
      <c r="DE13226" s="4" t="s">
        <v>11</v>
      </c>
      <c r="DF13226" s="4" t="s">
        <v>14</v>
      </c>
      <c r="DG13226" s="4" t="s">
        <v>8</v>
      </c>
      <c r="DH13226" s="4" t="s">
        <v>1005</v>
      </c>
      <c r="DI13226" s="4" t="s">
        <v>11</v>
      </c>
      <c r="DJ13226" s="4" t="s">
        <v>11</v>
      </c>
      <c r="DK13226" s="4" t="s">
        <v>14</v>
      </c>
      <c r="DL13226" s="4" t="s">
        <v>8</v>
      </c>
      <c r="DM13226" s="4" t="s">
        <v>1005</v>
      </c>
      <c r="DN13226" s="4" t="s">
        <v>11</v>
      </c>
      <c r="DO13226" s="4" t="s">
        <v>11</v>
      </c>
      <c r="DP13226" s="4" t="s">
        <v>14</v>
      </c>
      <c r="DQ13226" s="4" t="s">
        <v>8</v>
      </c>
      <c r="DR13226" s="4" t="s">
        <v>1005</v>
      </c>
      <c r="DS13226" s="4" t="s">
        <v>11</v>
      </c>
      <c r="DT13226" s="4" t="s">
        <v>11</v>
      </c>
      <c r="DU13226" s="4" t="s">
        <v>14</v>
      </c>
      <c r="DV13226" s="4" t="s">
        <v>8</v>
      </c>
      <c r="DW13226" s="4" t="s">
        <v>1005</v>
      </c>
      <c r="DX13226" s="4" t="s">
        <v>11</v>
      </c>
      <c r="DY13226" s="4" t="s">
        <v>11</v>
      </c>
      <c r="DZ13226" s="4" t="s">
        <v>14</v>
      </c>
      <c r="EA13226" s="4" t="s">
        <v>8</v>
      </c>
      <c r="EB13226" s="4" t="s">
        <v>1005</v>
      </c>
      <c r="EC13226" s="4" t="s">
        <v>11</v>
      </c>
      <c r="ED13226" s="4" t="s">
        <v>11</v>
      </c>
      <c r="EE13226" s="4" t="s">
        <v>14</v>
      </c>
      <c r="EF13226" s="4" t="s">
        <v>8</v>
      </c>
      <c r="EG13226" s="4" t="s">
        <v>1005</v>
      </c>
      <c r="EH13226" s="4" t="s">
        <v>11</v>
      </c>
      <c r="EI13226" s="4" t="s">
        <v>11</v>
      </c>
      <c r="EJ13226" s="4" t="s">
        <v>14</v>
      </c>
      <c r="EK13226" s="4" t="s">
        <v>8</v>
      </c>
      <c r="EL13226" s="4" t="s">
        <v>1005</v>
      </c>
      <c r="EM13226" s="4" t="s">
        <v>11</v>
      </c>
      <c r="EN13226" s="4" t="s">
        <v>11</v>
      </c>
      <c r="EO13226" s="4" t="s">
        <v>14</v>
      </c>
      <c r="EP13226" s="4" t="s">
        <v>8</v>
      </c>
      <c r="EQ13226" s="4" t="s">
        <v>1005</v>
      </c>
      <c r="ER13226" s="4" t="s">
        <v>11</v>
      </c>
      <c r="ES13226" s="4" t="s">
        <v>11</v>
      </c>
      <c r="ET13226" s="4" t="s">
        <v>14</v>
      </c>
      <c r="EU13226" s="4" t="s">
        <v>8</v>
      </c>
      <c r="EV13226" s="4" t="s">
        <v>1005</v>
      </c>
      <c r="EW13226" s="4" t="s">
        <v>11</v>
      </c>
      <c r="EX13226" s="4" t="s">
        <v>11</v>
      </c>
      <c r="EY13226" s="4" t="s">
        <v>14</v>
      </c>
      <c r="EZ13226" s="4" t="s">
        <v>8</v>
      </c>
      <c r="FA13226" s="4" t="s">
        <v>1005</v>
      </c>
      <c r="FB13226" s="4" t="s">
        <v>11</v>
      </c>
      <c r="FC13226" s="4" t="s">
        <v>11</v>
      </c>
      <c r="FD13226" s="4" t="s">
        <v>14</v>
      </c>
      <c r="FE13226" s="4" t="s">
        <v>8</v>
      </c>
      <c r="FF13226" s="4" t="s">
        <v>1005</v>
      </c>
      <c r="FG13226" s="4" t="s">
        <v>11</v>
      </c>
      <c r="FH13226" s="4" t="s">
        <v>11</v>
      </c>
      <c r="FI13226" s="4" t="s">
        <v>14</v>
      </c>
      <c r="FJ13226" s="4" t="s">
        <v>8</v>
      </c>
      <c r="FK13226" s="4" t="s">
        <v>1005</v>
      </c>
      <c r="FL13226" s="4" t="s">
        <v>11</v>
      </c>
      <c r="FM13226" s="4" t="s">
        <v>11</v>
      </c>
      <c r="FN13226" s="4" t="s">
        <v>14</v>
      </c>
      <c r="FO13226" s="4" t="s">
        <v>8</v>
      </c>
      <c r="FP13226" s="4" t="s">
        <v>1005</v>
      </c>
      <c r="FQ13226" s="4" t="s">
        <v>11</v>
      </c>
      <c r="FR13226" s="4" t="s">
        <v>11</v>
      </c>
      <c r="FS13226" s="4" t="s">
        <v>14</v>
      </c>
      <c r="FT13226" s="4" t="s">
        <v>8</v>
      </c>
      <c r="FU13226" s="4" t="s">
        <v>1005</v>
      </c>
      <c r="FV13226" s="4" t="s">
        <v>11</v>
      </c>
      <c r="FW13226" s="4" t="s">
        <v>11</v>
      </c>
      <c r="FX13226" s="4" t="s">
        <v>14</v>
      </c>
      <c r="FY13226" s="4" t="s">
        <v>8</v>
      </c>
      <c r="FZ13226" s="4" t="s">
        <v>1005</v>
      </c>
      <c r="GA13226" s="4" t="s">
        <v>11</v>
      </c>
      <c r="GB13226" s="4" t="s">
        <v>11</v>
      </c>
      <c r="GC13226" s="4" t="s">
        <v>14</v>
      </c>
      <c r="GD13226" s="4" t="s">
        <v>8</v>
      </c>
      <c r="GE13226" s="4" t="s">
        <v>1005</v>
      </c>
      <c r="GF13226" s="4" t="s">
        <v>11</v>
      </c>
      <c r="GG13226" s="4" t="s">
        <v>11</v>
      </c>
      <c r="GH13226" s="4" t="s">
        <v>14</v>
      </c>
      <c r="GI13226" s="4" t="s">
        <v>8</v>
      </c>
      <c r="GJ13226" s="4" t="s">
        <v>1005</v>
      </c>
      <c r="GK13226" s="4" t="s">
        <v>11</v>
      </c>
      <c r="GL13226" s="4" t="s">
        <v>11</v>
      </c>
      <c r="GM13226" s="4" t="s">
        <v>14</v>
      </c>
      <c r="GN13226" s="4" t="s">
        <v>8</v>
      </c>
      <c r="GO13226" s="4" t="s">
        <v>1005</v>
      </c>
      <c r="GP13226" s="4" t="s">
        <v>11</v>
      </c>
      <c r="GQ13226" s="4" t="s">
        <v>11</v>
      </c>
      <c r="GR13226" s="4" t="s">
        <v>14</v>
      </c>
      <c r="GS13226" s="4" t="s">
        <v>8</v>
      </c>
      <c r="GT13226" s="4" t="s">
        <v>1005</v>
      </c>
      <c r="GU13226" s="4" t="s">
        <v>11</v>
      </c>
      <c r="GV13226" s="4" t="s">
        <v>11</v>
      </c>
      <c r="GW13226" s="4" t="s">
        <v>14</v>
      </c>
      <c r="GX13226" s="4" t="s">
        <v>8</v>
      </c>
      <c r="GY13226" s="4" t="s">
        <v>1005</v>
      </c>
      <c r="GZ13226" s="4" t="s">
        <v>11</v>
      </c>
      <c r="HA13226" s="4" t="s">
        <v>11</v>
      </c>
      <c r="HB13226" s="4" t="s">
        <v>14</v>
      </c>
      <c r="HC13226" s="4" t="s">
        <v>8</v>
      </c>
      <c r="HD13226" s="4" t="s">
        <v>1005</v>
      </c>
      <c r="HE13226" s="4" t="s">
        <v>11</v>
      </c>
      <c r="HF13226" s="4" t="s">
        <v>11</v>
      </c>
      <c r="HG13226" s="4" t="s">
        <v>14</v>
      </c>
      <c r="HH13226" s="4" t="s">
        <v>8</v>
      </c>
      <c r="HI13226" s="4" t="s">
        <v>1005</v>
      </c>
      <c r="HJ13226" s="4" t="s">
        <v>11</v>
      </c>
      <c r="HK13226" s="4" t="s">
        <v>11</v>
      </c>
      <c r="HL13226" s="4" t="s">
        <v>14</v>
      </c>
      <c r="HM13226" s="4" t="s">
        <v>8</v>
      </c>
      <c r="HN13226" s="4" t="s">
        <v>1005</v>
      </c>
      <c r="HO13226" s="4" t="s">
        <v>11</v>
      </c>
      <c r="HP13226" s="4" t="s">
        <v>11</v>
      </c>
      <c r="HQ13226" s="4" t="s">
        <v>14</v>
      </c>
      <c r="HR13226" s="4" t="s">
        <v>8</v>
      </c>
      <c r="HS13226" s="4" t="s">
        <v>1005</v>
      </c>
      <c r="HT13226" s="4" t="s">
        <v>11</v>
      </c>
      <c r="HU13226" s="4" t="s">
        <v>11</v>
      </c>
      <c r="HV13226" s="4" t="s">
        <v>14</v>
      </c>
      <c r="HW13226" s="4" t="s">
        <v>8</v>
      </c>
      <c r="HX13226" s="4" t="s">
        <v>1005</v>
      </c>
      <c r="HY13226" s="4" t="s">
        <v>11</v>
      </c>
      <c r="HZ13226" s="4" t="s">
        <v>11</v>
      </c>
      <c r="IA13226" s="4" t="s">
        <v>14</v>
      </c>
      <c r="IB13226" s="4" t="s">
        <v>8</v>
      </c>
      <c r="IC13226" s="4" t="s">
        <v>1005</v>
      </c>
      <c r="ID13226" s="4" t="s">
        <v>11</v>
      </c>
      <c r="IE13226" s="4" t="s">
        <v>11</v>
      </c>
      <c r="IF13226" s="4" t="s">
        <v>14</v>
      </c>
      <c r="IG13226" s="4" t="s">
        <v>8</v>
      </c>
      <c r="IH13226" s="4" t="s">
        <v>1005</v>
      </c>
      <c r="II13226" s="4" t="s">
        <v>11</v>
      </c>
      <c r="IJ13226" s="4" t="s">
        <v>11</v>
      </c>
      <c r="IK13226" s="4" t="s">
        <v>14</v>
      </c>
      <c r="IL13226" s="4" t="s">
        <v>8</v>
      </c>
      <c r="IM13226" s="4" t="s">
        <v>1005</v>
      </c>
      <c r="IN13226" s="4" t="s">
        <v>11</v>
      </c>
      <c r="IO13226" s="4" t="s">
        <v>11</v>
      </c>
      <c r="IP13226" s="4" t="s">
        <v>14</v>
      </c>
      <c r="IQ13226" s="4" t="s">
        <v>8</v>
      </c>
      <c r="IR13226" s="4" t="s">
        <v>1005</v>
      </c>
      <c r="IS13226" s="4" t="s">
        <v>11</v>
      </c>
      <c r="IT13226" s="4" t="s">
        <v>11</v>
      </c>
      <c r="IU13226" s="4" t="s">
        <v>14</v>
      </c>
      <c r="IV13226" s="4" t="s">
        <v>8</v>
      </c>
      <c r="IW13226" s="4" t="s">
        <v>1005</v>
      </c>
      <c r="IX13226" s="4" t="s">
        <v>11</v>
      </c>
      <c r="IY13226" s="4" t="s">
        <v>11</v>
      </c>
      <c r="IZ13226" s="4" t="s">
        <v>14</v>
      </c>
      <c r="JA13226" s="4" t="s">
        <v>8</v>
      </c>
      <c r="JB13226" s="4" t="s">
        <v>1005</v>
      </c>
      <c r="JC13226" s="4" t="s">
        <v>11</v>
      </c>
      <c r="JD13226" s="4" t="s">
        <v>11</v>
      </c>
      <c r="JE13226" s="4" t="s">
        <v>14</v>
      </c>
      <c r="JF13226" s="4" t="s">
        <v>8</v>
      </c>
      <c r="JG13226" s="4" t="s">
        <v>1005</v>
      </c>
    </row>
    <row r="13227" spans="1:277">
      <c r="A13227" t="n">
        <v>147936</v>
      </c>
      <c r="B13227" s="67" t="n">
        <v>257</v>
      </c>
      <c r="C13227" s="7" t="n">
        <v>7</v>
      </c>
      <c r="D13227" s="7" t="n">
        <v>65533</v>
      </c>
      <c r="E13227" s="7" t="n">
        <v>4381</v>
      </c>
      <c r="F13227" s="7" t="s">
        <v>17</v>
      </c>
      <c r="G13227" s="7" t="n">
        <f t="normal" ca="1">32-LENB(INDIRECT(ADDRESS(13227,6)))</f>
        <v>0</v>
      </c>
      <c r="H13227" s="7" t="n">
        <v>7</v>
      </c>
      <c r="I13227" s="7" t="n">
        <v>65533</v>
      </c>
      <c r="J13227" s="7" t="n">
        <v>60255</v>
      </c>
      <c r="K13227" s="7" t="s">
        <v>17</v>
      </c>
      <c r="L13227" s="7" t="n">
        <f t="normal" ca="1">32-LENB(INDIRECT(ADDRESS(13227,11)))</f>
        <v>0</v>
      </c>
      <c r="M13227" s="7" t="n">
        <v>7</v>
      </c>
      <c r="N13227" s="7" t="n">
        <v>65533</v>
      </c>
      <c r="O13227" s="7" t="n">
        <v>60260</v>
      </c>
      <c r="P13227" s="7" t="s">
        <v>17</v>
      </c>
      <c r="Q13227" s="7" t="n">
        <f t="normal" ca="1">32-LENB(INDIRECT(ADDRESS(13227,16)))</f>
        <v>0</v>
      </c>
      <c r="R13227" s="7" t="n">
        <v>7</v>
      </c>
      <c r="S13227" s="7" t="n">
        <v>65533</v>
      </c>
      <c r="T13227" s="7" t="n">
        <v>60452</v>
      </c>
      <c r="U13227" s="7" t="s">
        <v>17</v>
      </c>
      <c r="V13227" s="7" t="n">
        <f t="normal" ca="1">32-LENB(INDIRECT(ADDRESS(13227,21)))</f>
        <v>0</v>
      </c>
      <c r="W13227" s="7" t="n">
        <v>7</v>
      </c>
      <c r="X13227" s="7" t="n">
        <v>65533</v>
      </c>
      <c r="Y13227" s="7" t="n">
        <v>60453</v>
      </c>
      <c r="Z13227" s="7" t="s">
        <v>17</v>
      </c>
      <c r="AA13227" s="7" t="n">
        <f t="normal" ca="1">32-LENB(INDIRECT(ADDRESS(13227,26)))</f>
        <v>0</v>
      </c>
      <c r="AB13227" s="7" t="n">
        <v>7</v>
      </c>
      <c r="AC13227" s="7" t="n">
        <v>65533</v>
      </c>
      <c r="AD13227" s="7" t="n">
        <v>60454</v>
      </c>
      <c r="AE13227" s="7" t="s">
        <v>17</v>
      </c>
      <c r="AF13227" s="7" t="n">
        <f t="normal" ca="1">32-LENB(INDIRECT(ADDRESS(13227,31)))</f>
        <v>0</v>
      </c>
      <c r="AG13227" s="7" t="n">
        <v>4</v>
      </c>
      <c r="AH13227" s="7" t="n">
        <v>65533</v>
      </c>
      <c r="AI13227" s="7" t="n">
        <v>2203</v>
      </c>
      <c r="AJ13227" s="7" t="s">
        <v>17</v>
      </c>
      <c r="AK13227" s="7" t="n">
        <f t="normal" ca="1">32-LENB(INDIRECT(ADDRESS(13227,36)))</f>
        <v>0</v>
      </c>
      <c r="AL13227" s="7" t="n">
        <v>7</v>
      </c>
      <c r="AM13227" s="7" t="n">
        <v>65533</v>
      </c>
      <c r="AN13227" s="7" t="n">
        <v>60455</v>
      </c>
      <c r="AO13227" s="7" t="s">
        <v>17</v>
      </c>
      <c r="AP13227" s="7" t="n">
        <f t="normal" ca="1">32-LENB(INDIRECT(ADDRESS(13227,41)))</f>
        <v>0</v>
      </c>
      <c r="AQ13227" s="7" t="n">
        <v>7</v>
      </c>
      <c r="AR13227" s="7" t="n">
        <v>65533</v>
      </c>
      <c r="AS13227" s="7" t="n">
        <v>60456</v>
      </c>
      <c r="AT13227" s="7" t="s">
        <v>17</v>
      </c>
      <c r="AU13227" s="7" t="n">
        <f t="normal" ca="1">32-LENB(INDIRECT(ADDRESS(13227,46)))</f>
        <v>0</v>
      </c>
      <c r="AV13227" s="7" t="n">
        <v>7</v>
      </c>
      <c r="AW13227" s="7" t="n">
        <v>65533</v>
      </c>
      <c r="AX13227" s="7" t="n">
        <v>60457</v>
      </c>
      <c r="AY13227" s="7" t="s">
        <v>17</v>
      </c>
      <c r="AZ13227" s="7" t="n">
        <f t="normal" ca="1">32-LENB(INDIRECT(ADDRESS(13227,51)))</f>
        <v>0</v>
      </c>
      <c r="BA13227" s="7" t="n">
        <v>7</v>
      </c>
      <c r="BB13227" s="7" t="n">
        <v>65533</v>
      </c>
      <c r="BC13227" s="7" t="n">
        <v>60458</v>
      </c>
      <c r="BD13227" s="7" t="s">
        <v>17</v>
      </c>
      <c r="BE13227" s="7" t="n">
        <f t="normal" ca="1">32-LENB(INDIRECT(ADDRESS(13227,56)))</f>
        <v>0</v>
      </c>
      <c r="BF13227" s="7" t="n">
        <v>7</v>
      </c>
      <c r="BG13227" s="7" t="n">
        <v>65533</v>
      </c>
      <c r="BH13227" s="7" t="n">
        <v>60459</v>
      </c>
      <c r="BI13227" s="7" t="s">
        <v>17</v>
      </c>
      <c r="BJ13227" s="7" t="n">
        <f t="normal" ca="1">32-LENB(INDIRECT(ADDRESS(13227,61)))</f>
        <v>0</v>
      </c>
      <c r="BK13227" s="7" t="n">
        <v>7</v>
      </c>
      <c r="BL13227" s="7" t="n">
        <v>65533</v>
      </c>
      <c r="BM13227" s="7" t="n">
        <v>60460</v>
      </c>
      <c r="BN13227" s="7" t="s">
        <v>17</v>
      </c>
      <c r="BO13227" s="7" t="n">
        <f t="normal" ca="1">32-LENB(INDIRECT(ADDRESS(13227,66)))</f>
        <v>0</v>
      </c>
      <c r="BP13227" s="7" t="n">
        <v>7</v>
      </c>
      <c r="BQ13227" s="7" t="n">
        <v>65533</v>
      </c>
      <c r="BR13227" s="7" t="n">
        <v>60461</v>
      </c>
      <c r="BS13227" s="7" t="s">
        <v>17</v>
      </c>
      <c r="BT13227" s="7" t="n">
        <f t="normal" ca="1">32-LENB(INDIRECT(ADDRESS(13227,71)))</f>
        <v>0</v>
      </c>
      <c r="BU13227" s="7" t="n">
        <v>7</v>
      </c>
      <c r="BV13227" s="7" t="n">
        <v>65533</v>
      </c>
      <c r="BW13227" s="7" t="n">
        <v>60462</v>
      </c>
      <c r="BX13227" s="7" t="s">
        <v>17</v>
      </c>
      <c r="BY13227" s="7" t="n">
        <f t="normal" ca="1">32-LENB(INDIRECT(ADDRESS(13227,76)))</f>
        <v>0</v>
      </c>
      <c r="BZ13227" s="7" t="n">
        <v>7</v>
      </c>
      <c r="CA13227" s="7" t="n">
        <v>65533</v>
      </c>
      <c r="CB13227" s="7" t="n">
        <v>60463</v>
      </c>
      <c r="CC13227" s="7" t="s">
        <v>17</v>
      </c>
      <c r="CD13227" s="7" t="n">
        <f t="normal" ca="1">32-LENB(INDIRECT(ADDRESS(13227,81)))</f>
        <v>0</v>
      </c>
      <c r="CE13227" s="7" t="n">
        <v>7</v>
      </c>
      <c r="CF13227" s="7" t="n">
        <v>65533</v>
      </c>
      <c r="CG13227" s="7" t="n">
        <v>60464</v>
      </c>
      <c r="CH13227" s="7" t="s">
        <v>17</v>
      </c>
      <c r="CI13227" s="7" t="n">
        <f t="normal" ca="1">32-LENB(INDIRECT(ADDRESS(13227,86)))</f>
        <v>0</v>
      </c>
      <c r="CJ13227" s="7" t="n">
        <v>7</v>
      </c>
      <c r="CK13227" s="7" t="n">
        <v>65533</v>
      </c>
      <c r="CL13227" s="7" t="n">
        <v>60465</v>
      </c>
      <c r="CM13227" s="7" t="s">
        <v>17</v>
      </c>
      <c r="CN13227" s="7" t="n">
        <f t="normal" ca="1">32-LENB(INDIRECT(ADDRESS(13227,91)))</f>
        <v>0</v>
      </c>
      <c r="CO13227" s="7" t="n">
        <v>7</v>
      </c>
      <c r="CP13227" s="7" t="n">
        <v>65533</v>
      </c>
      <c r="CQ13227" s="7" t="n">
        <v>60466</v>
      </c>
      <c r="CR13227" s="7" t="s">
        <v>17</v>
      </c>
      <c r="CS13227" s="7" t="n">
        <f t="normal" ca="1">32-LENB(INDIRECT(ADDRESS(13227,96)))</f>
        <v>0</v>
      </c>
      <c r="CT13227" s="7" t="n">
        <v>7</v>
      </c>
      <c r="CU13227" s="7" t="n">
        <v>65533</v>
      </c>
      <c r="CV13227" s="7" t="n">
        <v>60467</v>
      </c>
      <c r="CW13227" s="7" t="s">
        <v>17</v>
      </c>
      <c r="CX13227" s="7" t="n">
        <f t="normal" ca="1">32-LENB(INDIRECT(ADDRESS(13227,101)))</f>
        <v>0</v>
      </c>
      <c r="CY13227" s="7" t="n">
        <v>7</v>
      </c>
      <c r="CZ13227" s="7" t="n">
        <v>65533</v>
      </c>
      <c r="DA13227" s="7" t="n">
        <v>60278</v>
      </c>
      <c r="DB13227" s="7" t="s">
        <v>17</v>
      </c>
      <c r="DC13227" s="7" t="n">
        <f t="normal" ca="1">32-LENB(INDIRECT(ADDRESS(13227,106)))</f>
        <v>0</v>
      </c>
      <c r="DD13227" s="7" t="n">
        <v>7</v>
      </c>
      <c r="DE13227" s="7" t="n">
        <v>65533</v>
      </c>
      <c r="DF13227" s="7" t="n">
        <v>60279</v>
      </c>
      <c r="DG13227" s="7" t="s">
        <v>17</v>
      </c>
      <c r="DH13227" s="7" t="n">
        <f t="normal" ca="1">32-LENB(INDIRECT(ADDRESS(13227,111)))</f>
        <v>0</v>
      </c>
      <c r="DI13227" s="7" t="n">
        <v>7</v>
      </c>
      <c r="DJ13227" s="7" t="n">
        <v>65533</v>
      </c>
      <c r="DK13227" s="7" t="n">
        <v>60468</v>
      </c>
      <c r="DL13227" s="7" t="s">
        <v>17</v>
      </c>
      <c r="DM13227" s="7" t="n">
        <f t="normal" ca="1">32-LENB(INDIRECT(ADDRESS(13227,116)))</f>
        <v>0</v>
      </c>
      <c r="DN13227" s="7" t="n">
        <v>7</v>
      </c>
      <c r="DO13227" s="7" t="n">
        <v>65533</v>
      </c>
      <c r="DP13227" s="7" t="n">
        <v>60469</v>
      </c>
      <c r="DQ13227" s="7" t="s">
        <v>17</v>
      </c>
      <c r="DR13227" s="7" t="n">
        <f t="normal" ca="1">32-LENB(INDIRECT(ADDRESS(13227,121)))</f>
        <v>0</v>
      </c>
      <c r="DS13227" s="7" t="n">
        <v>7</v>
      </c>
      <c r="DT13227" s="7" t="n">
        <v>65533</v>
      </c>
      <c r="DU13227" s="7" t="n">
        <v>60470</v>
      </c>
      <c r="DV13227" s="7" t="s">
        <v>17</v>
      </c>
      <c r="DW13227" s="7" t="n">
        <f t="normal" ca="1">32-LENB(INDIRECT(ADDRESS(13227,126)))</f>
        <v>0</v>
      </c>
      <c r="DX13227" s="7" t="n">
        <v>7</v>
      </c>
      <c r="DY13227" s="7" t="n">
        <v>65533</v>
      </c>
      <c r="DZ13227" s="7" t="n">
        <v>60471</v>
      </c>
      <c r="EA13227" s="7" t="s">
        <v>17</v>
      </c>
      <c r="EB13227" s="7" t="n">
        <f t="normal" ca="1">32-LENB(INDIRECT(ADDRESS(13227,131)))</f>
        <v>0</v>
      </c>
      <c r="EC13227" s="7" t="n">
        <v>7</v>
      </c>
      <c r="ED13227" s="7" t="n">
        <v>65533</v>
      </c>
      <c r="EE13227" s="7" t="n">
        <v>60387</v>
      </c>
      <c r="EF13227" s="7" t="s">
        <v>17</v>
      </c>
      <c r="EG13227" s="7" t="n">
        <f t="normal" ca="1">32-LENB(INDIRECT(ADDRESS(13227,136)))</f>
        <v>0</v>
      </c>
      <c r="EH13227" s="7" t="n">
        <v>7</v>
      </c>
      <c r="EI13227" s="7" t="n">
        <v>65533</v>
      </c>
      <c r="EJ13227" s="7" t="n">
        <v>60472</v>
      </c>
      <c r="EK13227" s="7" t="s">
        <v>17</v>
      </c>
      <c r="EL13227" s="7" t="n">
        <f t="normal" ca="1">32-LENB(INDIRECT(ADDRESS(13227,141)))</f>
        <v>0</v>
      </c>
      <c r="EM13227" s="7" t="n">
        <v>7</v>
      </c>
      <c r="EN13227" s="7" t="n">
        <v>65533</v>
      </c>
      <c r="EO13227" s="7" t="n">
        <v>60473</v>
      </c>
      <c r="EP13227" s="7" t="s">
        <v>17</v>
      </c>
      <c r="EQ13227" s="7" t="n">
        <f t="normal" ca="1">32-LENB(INDIRECT(ADDRESS(13227,146)))</f>
        <v>0</v>
      </c>
      <c r="ER13227" s="7" t="n">
        <v>7</v>
      </c>
      <c r="ES13227" s="7" t="n">
        <v>65533</v>
      </c>
      <c r="ET13227" s="7" t="n">
        <v>60474</v>
      </c>
      <c r="EU13227" s="7" t="s">
        <v>17</v>
      </c>
      <c r="EV13227" s="7" t="n">
        <f t="normal" ca="1">32-LENB(INDIRECT(ADDRESS(13227,151)))</f>
        <v>0</v>
      </c>
      <c r="EW13227" s="7" t="n">
        <v>7</v>
      </c>
      <c r="EX13227" s="7" t="n">
        <v>65533</v>
      </c>
      <c r="EY13227" s="7" t="n">
        <v>60475</v>
      </c>
      <c r="EZ13227" s="7" t="s">
        <v>17</v>
      </c>
      <c r="FA13227" s="7" t="n">
        <f t="normal" ca="1">32-LENB(INDIRECT(ADDRESS(13227,156)))</f>
        <v>0</v>
      </c>
      <c r="FB13227" s="7" t="n">
        <v>7</v>
      </c>
      <c r="FC13227" s="7" t="n">
        <v>65533</v>
      </c>
      <c r="FD13227" s="7" t="n">
        <v>60476</v>
      </c>
      <c r="FE13227" s="7" t="s">
        <v>17</v>
      </c>
      <c r="FF13227" s="7" t="n">
        <f t="normal" ca="1">32-LENB(INDIRECT(ADDRESS(13227,161)))</f>
        <v>0</v>
      </c>
      <c r="FG13227" s="7" t="n">
        <v>7</v>
      </c>
      <c r="FH13227" s="7" t="n">
        <v>65533</v>
      </c>
      <c r="FI13227" s="7" t="n">
        <v>60477</v>
      </c>
      <c r="FJ13227" s="7" t="s">
        <v>17</v>
      </c>
      <c r="FK13227" s="7" t="n">
        <f t="normal" ca="1">32-LENB(INDIRECT(ADDRESS(13227,166)))</f>
        <v>0</v>
      </c>
      <c r="FL13227" s="7" t="n">
        <v>7</v>
      </c>
      <c r="FM13227" s="7" t="n">
        <v>65533</v>
      </c>
      <c r="FN13227" s="7" t="n">
        <v>60291</v>
      </c>
      <c r="FO13227" s="7" t="s">
        <v>17</v>
      </c>
      <c r="FP13227" s="7" t="n">
        <f t="normal" ca="1">32-LENB(INDIRECT(ADDRESS(13227,171)))</f>
        <v>0</v>
      </c>
      <c r="FQ13227" s="7" t="n">
        <v>7</v>
      </c>
      <c r="FR13227" s="7" t="n">
        <v>65533</v>
      </c>
      <c r="FS13227" s="7" t="n">
        <v>60292</v>
      </c>
      <c r="FT13227" s="7" t="s">
        <v>17</v>
      </c>
      <c r="FU13227" s="7" t="n">
        <f t="normal" ca="1">32-LENB(INDIRECT(ADDRESS(13227,176)))</f>
        <v>0</v>
      </c>
      <c r="FV13227" s="7" t="n">
        <v>7</v>
      </c>
      <c r="FW13227" s="7" t="n">
        <v>65533</v>
      </c>
      <c r="FX13227" s="7" t="n">
        <v>60293</v>
      </c>
      <c r="FY13227" s="7" t="s">
        <v>17</v>
      </c>
      <c r="FZ13227" s="7" t="n">
        <f t="normal" ca="1">32-LENB(INDIRECT(ADDRESS(13227,181)))</f>
        <v>0</v>
      </c>
      <c r="GA13227" s="7" t="n">
        <v>7</v>
      </c>
      <c r="GB13227" s="7" t="n">
        <v>65533</v>
      </c>
      <c r="GC13227" s="7" t="n">
        <v>60478</v>
      </c>
      <c r="GD13227" s="7" t="s">
        <v>17</v>
      </c>
      <c r="GE13227" s="7" t="n">
        <f t="normal" ca="1">32-LENB(INDIRECT(ADDRESS(13227,186)))</f>
        <v>0</v>
      </c>
      <c r="GF13227" s="7" t="n">
        <v>7</v>
      </c>
      <c r="GG13227" s="7" t="n">
        <v>65533</v>
      </c>
      <c r="GH13227" s="7" t="n">
        <v>60479</v>
      </c>
      <c r="GI13227" s="7" t="s">
        <v>17</v>
      </c>
      <c r="GJ13227" s="7" t="n">
        <f t="normal" ca="1">32-LENB(INDIRECT(ADDRESS(13227,191)))</f>
        <v>0</v>
      </c>
      <c r="GK13227" s="7" t="n">
        <v>7</v>
      </c>
      <c r="GL13227" s="7" t="n">
        <v>65533</v>
      </c>
      <c r="GM13227" s="7" t="n">
        <v>60296</v>
      </c>
      <c r="GN13227" s="7" t="s">
        <v>17</v>
      </c>
      <c r="GO13227" s="7" t="n">
        <f t="normal" ca="1">32-LENB(INDIRECT(ADDRESS(13227,196)))</f>
        <v>0</v>
      </c>
      <c r="GP13227" s="7" t="n">
        <v>7</v>
      </c>
      <c r="GQ13227" s="7" t="n">
        <v>65533</v>
      </c>
      <c r="GR13227" s="7" t="n">
        <v>60298</v>
      </c>
      <c r="GS13227" s="7" t="s">
        <v>17</v>
      </c>
      <c r="GT13227" s="7" t="n">
        <f t="normal" ca="1">32-LENB(INDIRECT(ADDRESS(13227,201)))</f>
        <v>0</v>
      </c>
      <c r="GU13227" s="7" t="n">
        <v>7</v>
      </c>
      <c r="GV13227" s="7" t="n">
        <v>65533</v>
      </c>
      <c r="GW13227" s="7" t="n">
        <v>60299</v>
      </c>
      <c r="GX13227" s="7" t="s">
        <v>17</v>
      </c>
      <c r="GY13227" s="7" t="n">
        <f t="normal" ca="1">32-LENB(INDIRECT(ADDRESS(13227,206)))</f>
        <v>0</v>
      </c>
      <c r="GZ13227" s="7" t="n">
        <v>7</v>
      </c>
      <c r="HA13227" s="7" t="n">
        <v>65533</v>
      </c>
      <c r="HB13227" s="7" t="n">
        <v>60300</v>
      </c>
      <c r="HC13227" s="7" t="s">
        <v>17</v>
      </c>
      <c r="HD13227" s="7" t="n">
        <f t="normal" ca="1">32-LENB(INDIRECT(ADDRESS(13227,211)))</f>
        <v>0</v>
      </c>
      <c r="HE13227" s="7" t="n">
        <v>7</v>
      </c>
      <c r="HF13227" s="7" t="n">
        <v>65533</v>
      </c>
      <c r="HG13227" s="7" t="n">
        <v>60301</v>
      </c>
      <c r="HH13227" s="7" t="s">
        <v>17</v>
      </c>
      <c r="HI13227" s="7" t="n">
        <f t="normal" ca="1">32-LENB(INDIRECT(ADDRESS(13227,216)))</f>
        <v>0</v>
      </c>
      <c r="HJ13227" s="7" t="n">
        <v>7</v>
      </c>
      <c r="HK13227" s="7" t="n">
        <v>65533</v>
      </c>
      <c r="HL13227" s="7" t="n">
        <v>60480</v>
      </c>
      <c r="HM13227" s="7" t="s">
        <v>17</v>
      </c>
      <c r="HN13227" s="7" t="n">
        <f t="normal" ca="1">32-LENB(INDIRECT(ADDRESS(13227,221)))</f>
        <v>0</v>
      </c>
      <c r="HO13227" s="7" t="n">
        <v>7</v>
      </c>
      <c r="HP13227" s="7" t="n">
        <v>65533</v>
      </c>
      <c r="HQ13227" s="7" t="n">
        <v>60481</v>
      </c>
      <c r="HR13227" s="7" t="s">
        <v>17</v>
      </c>
      <c r="HS13227" s="7" t="n">
        <f t="normal" ca="1">32-LENB(INDIRECT(ADDRESS(13227,226)))</f>
        <v>0</v>
      </c>
      <c r="HT13227" s="7" t="n">
        <v>7</v>
      </c>
      <c r="HU13227" s="7" t="n">
        <v>65533</v>
      </c>
      <c r="HV13227" s="7" t="n">
        <v>60482</v>
      </c>
      <c r="HW13227" s="7" t="s">
        <v>17</v>
      </c>
      <c r="HX13227" s="7" t="n">
        <f t="normal" ca="1">32-LENB(INDIRECT(ADDRESS(13227,231)))</f>
        <v>0</v>
      </c>
      <c r="HY13227" s="7" t="n">
        <v>7</v>
      </c>
      <c r="HZ13227" s="7" t="n">
        <v>65533</v>
      </c>
      <c r="IA13227" s="7" t="n">
        <v>60399</v>
      </c>
      <c r="IB13227" s="7" t="s">
        <v>17</v>
      </c>
      <c r="IC13227" s="7" t="n">
        <f t="normal" ca="1">32-LENB(INDIRECT(ADDRESS(13227,236)))</f>
        <v>0</v>
      </c>
      <c r="ID13227" s="7" t="n">
        <v>7</v>
      </c>
      <c r="IE13227" s="7" t="n">
        <v>65533</v>
      </c>
      <c r="IF13227" s="7" t="n">
        <v>60306</v>
      </c>
      <c r="IG13227" s="7" t="s">
        <v>17</v>
      </c>
      <c r="IH13227" s="7" t="n">
        <f t="normal" ca="1">32-LENB(INDIRECT(ADDRESS(13227,241)))</f>
        <v>0</v>
      </c>
      <c r="II13227" s="7" t="n">
        <v>7</v>
      </c>
      <c r="IJ13227" s="7" t="n">
        <v>65533</v>
      </c>
      <c r="IK13227" s="7" t="n">
        <v>60307</v>
      </c>
      <c r="IL13227" s="7" t="s">
        <v>17</v>
      </c>
      <c r="IM13227" s="7" t="n">
        <f t="normal" ca="1">32-LENB(INDIRECT(ADDRESS(13227,246)))</f>
        <v>0</v>
      </c>
      <c r="IN13227" s="7" t="n">
        <v>7</v>
      </c>
      <c r="IO13227" s="7" t="n">
        <v>65533</v>
      </c>
      <c r="IP13227" s="7" t="n">
        <v>60308</v>
      </c>
      <c r="IQ13227" s="7" t="s">
        <v>17</v>
      </c>
      <c r="IR13227" s="7" t="n">
        <f t="normal" ca="1">32-LENB(INDIRECT(ADDRESS(13227,251)))</f>
        <v>0</v>
      </c>
      <c r="IS13227" s="7" t="n">
        <v>7</v>
      </c>
      <c r="IT13227" s="7" t="n">
        <v>65533</v>
      </c>
      <c r="IU13227" s="7" t="n">
        <v>60483</v>
      </c>
      <c r="IV13227" s="7" t="s">
        <v>17</v>
      </c>
      <c r="IW13227" s="7" t="n">
        <f t="normal" ca="1">32-LENB(INDIRECT(ADDRESS(13227,256)))</f>
        <v>0</v>
      </c>
      <c r="IX13227" s="7" t="n">
        <v>4</v>
      </c>
      <c r="IY13227" s="7" t="n">
        <v>65533</v>
      </c>
      <c r="IZ13227" s="7" t="n">
        <v>12101</v>
      </c>
      <c r="JA13227" s="7" t="s">
        <v>17</v>
      </c>
      <c r="JB13227" s="7" t="n">
        <f t="normal" ca="1">32-LENB(INDIRECT(ADDRESS(13227,261)))</f>
        <v>0</v>
      </c>
      <c r="JC13227" s="7" t="n">
        <v>0</v>
      </c>
      <c r="JD13227" s="7" t="n">
        <v>65533</v>
      </c>
      <c r="JE13227" s="7" t="n">
        <v>0</v>
      </c>
      <c r="JF13227" s="7" t="s">
        <v>17</v>
      </c>
      <c r="JG13227" s="7" t="n">
        <f t="normal" ca="1">32-LENB(INDIRECT(ADDRESS(13227,266)))</f>
        <v>0</v>
      </c>
    </row>
    <row r="13228" spans="1:277">
      <c r="A13228" t="s">
        <v>4</v>
      </c>
      <c r="B13228" s="4" t="s">
        <v>5</v>
      </c>
    </row>
    <row r="13229" spans="1:277">
      <c r="A13229" t="n">
        <v>150056</v>
      </c>
      <c r="B13229" s="5" t="n">
        <v>1</v>
      </c>
    </row>
    <row r="13230" spans="1:277" s="3" customFormat="1" customHeight="0">
      <c r="A13230" s="3" t="s">
        <v>2</v>
      </c>
      <c r="B13230" s="3" t="s">
        <v>1013</v>
      </c>
    </row>
    <row r="13231" spans="1:277">
      <c r="A13231" t="s">
        <v>4</v>
      </c>
      <c r="B13231" s="4" t="s">
        <v>5</v>
      </c>
      <c r="C13231" s="4" t="s">
        <v>11</v>
      </c>
      <c r="D13231" s="4" t="s">
        <v>11</v>
      </c>
      <c r="E13231" s="4" t="s">
        <v>14</v>
      </c>
      <c r="F13231" s="4" t="s">
        <v>8</v>
      </c>
      <c r="G13231" s="4" t="s">
        <v>1005</v>
      </c>
      <c r="H13231" s="4" t="s">
        <v>11</v>
      </c>
      <c r="I13231" s="4" t="s">
        <v>11</v>
      </c>
      <c r="J13231" s="4" t="s">
        <v>14</v>
      </c>
      <c r="K13231" s="4" t="s">
        <v>8</v>
      </c>
      <c r="L13231" s="4" t="s">
        <v>1005</v>
      </c>
      <c r="M13231" s="4" t="s">
        <v>11</v>
      </c>
      <c r="N13231" s="4" t="s">
        <v>11</v>
      </c>
      <c r="O13231" s="4" t="s">
        <v>14</v>
      </c>
      <c r="P13231" s="4" t="s">
        <v>8</v>
      </c>
      <c r="Q13231" s="4" t="s">
        <v>1005</v>
      </c>
      <c r="R13231" s="4" t="s">
        <v>11</v>
      </c>
      <c r="S13231" s="4" t="s">
        <v>11</v>
      </c>
      <c r="T13231" s="4" t="s">
        <v>14</v>
      </c>
      <c r="U13231" s="4" t="s">
        <v>8</v>
      </c>
      <c r="V13231" s="4" t="s">
        <v>1005</v>
      </c>
      <c r="W13231" s="4" t="s">
        <v>11</v>
      </c>
      <c r="X13231" s="4" t="s">
        <v>11</v>
      </c>
      <c r="Y13231" s="4" t="s">
        <v>14</v>
      </c>
      <c r="Z13231" s="4" t="s">
        <v>8</v>
      </c>
      <c r="AA13231" s="4" t="s">
        <v>1005</v>
      </c>
      <c r="AB13231" s="4" t="s">
        <v>11</v>
      </c>
      <c r="AC13231" s="4" t="s">
        <v>11</v>
      </c>
      <c r="AD13231" s="4" t="s">
        <v>14</v>
      </c>
      <c r="AE13231" s="4" t="s">
        <v>8</v>
      </c>
      <c r="AF13231" s="4" t="s">
        <v>1005</v>
      </c>
      <c r="AG13231" s="4" t="s">
        <v>11</v>
      </c>
      <c r="AH13231" s="4" t="s">
        <v>11</v>
      </c>
      <c r="AI13231" s="4" t="s">
        <v>14</v>
      </c>
      <c r="AJ13231" s="4" t="s">
        <v>8</v>
      </c>
      <c r="AK13231" s="4" t="s">
        <v>1005</v>
      </c>
      <c r="AL13231" s="4" t="s">
        <v>11</v>
      </c>
      <c r="AM13231" s="4" t="s">
        <v>11</v>
      </c>
      <c r="AN13231" s="4" t="s">
        <v>14</v>
      </c>
      <c r="AO13231" s="4" t="s">
        <v>8</v>
      </c>
      <c r="AP13231" s="4" t="s">
        <v>1005</v>
      </c>
      <c r="AQ13231" s="4" t="s">
        <v>11</v>
      </c>
      <c r="AR13231" s="4" t="s">
        <v>11</v>
      </c>
      <c r="AS13231" s="4" t="s">
        <v>14</v>
      </c>
      <c r="AT13231" s="4" t="s">
        <v>8</v>
      </c>
      <c r="AU13231" s="4" t="s">
        <v>1005</v>
      </c>
      <c r="AV13231" s="4" t="s">
        <v>11</v>
      </c>
      <c r="AW13231" s="4" t="s">
        <v>11</v>
      </c>
      <c r="AX13231" s="4" t="s">
        <v>14</v>
      </c>
      <c r="AY13231" s="4" t="s">
        <v>8</v>
      </c>
      <c r="AZ13231" s="4" t="s">
        <v>1005</v>
      </c>
      <c r="BA13231" s="4" t="s">
        <v>11</v>
      </c>
      <c r="BB13231" s="4" t="s">
        <v>11</v>
      </c>
      <c r="BC13231" s="4" t="s">
        <v>14</v>
      </c>
      <c r="BD13231" s="4" t="s">
        <v>8</v>
      </c>
      <c r="BE13231" s="4" t="s">
        <v>1005</v>
      </c>
      <c r="BF13231" s="4" t="s">
        <v>11</v>
      </c>
      <c r="BG13231" s="4" t="s">
        <v>11</v>
      </c>
      <c r="BH13231" s="4" t="s">
        <v>14</v>
      </c>
      <c r="BI13231" s="4" t="s">
        <v>8</v>
      </c>
      <c r="BJ13231" s="4" t="s">
        <v>1005</v>
      </c>
      <c r="BK13231" s="4" t="s">
        <v>11</v>
      </c>
      <c r="BL13231" s="4" t="s">
        <v>11</v>
      </c>
      <c r="BM13231" s="4" t="s">
        <v>14</v>
      </c>
      <c r="BN13231" s="4" t="s">
        <v>8</v>
      </c>
      <c r="BO13231" s="4" t="s">
        <v>1005</v>
      </c>
      <c r="BP13231" s="4" t="s">
        <v>11</v>
      </c>
      <c r="BQ13231" s="4" t="s">
        <v>11</v>
      </c>
      <c r="BR13231" s="4" t="s">
        <v>14</v>
      </c>
      <c r="BS13231" s="4" t="s">
        <v>8</v>
      </c>
      <c r="BT13231" s="4" t="s">
        <v>1005</v>
      </c>
      <c r="BU13231" s="4" t="s">
        <v>11</v>
      </c>
      <c r="BV13231" s="4" t="s">
        <v>11</v>
      </c>
      <c r="BW13231" s="4" t="s">
        <v>14</v>
      </c>
      <c r="BX13231" s="4" t="s">
        <v>8</v>
      </c>
      <c r="BY13231" s="4" t="s">
        <v>1005</v>
      </c>
      <c r="BZ13231" s="4" t="s">
        <v>11</v>
      </c>
      <c r="CA13231" s="4" t="s">
        <v>11</v>
      </c>
      <c r="CB13231" s="4" t="s">
        <v>14</v>
      </c>
      <c r="CC13231" s="4" t="s">
        <v>8</v>
      </c>
      <c r="CD13231" s="4" t="s">
        <v>1005</v>
      </c>
      <c r="CE13231" s="4" t="s">
        <v>11</v>
      </c>
      <c r="CF13231" s="4" t="s">
        <v>11</v>
      </c>
      <c r="CG13231" s="4" t="s">
        <v>14</v>
      </c>
      <c r="CH13231" s="4" t="s">
        <v>8</v>
      </c>
      <c r="CI13231" s="4" t="s">
        <v>1005</v>
      </c>
      <c r="CJ13231" s="4" t="s">
        <v>11</v>
      </c>
      <c r="CK13231" s="4" t="s">
        <v>11</v>
      </c>
      <c r="CL13231" s="4" t="s">
        <v>14</v>
      </c>
      <c r="CM13231" s="4" t="s">
        <v>8</v>
      </c>
      <c r="CN13231" s="4" t="s">
        <v>1005</v>
      </c>
      <c r="CO13231" s="4" t="s">
        <v>11</v>
      </c>
      <c r="CP13231" s="4" t="s">
        <v>11</v>
      </c>
      <c r="CQ13231" s="4" t="s">
        <v>14</v>
      </c>
      <c r="CR13231" s="4" t="s">
        <v>8</v>
      </c>
      <c r="CS13231" s="4" t="s">
        <v>1005</v>
      </c>
      <c r="CT13231" s="4" t="s">
        <v>11</v>
      </c>
      <c r="CU13231" s="4" t="s">
        <v>11</v>
      </c>
      <c r="CV13231" s="4" t="s">
        <v>14</v>
      </c>
      <c r="CW13231" s="4" t="s">
        <v>8</v>
      </c>
      <c r="CX13231" s="4" t="s">
        <v>1005</v>
      </c>
      <c r="CY13231" s="4" t="s">
        <v>11</v>
      </c>
      <c r="CZ13231" s="4" t="s">
        <v>11</v>
      </c>
      <c r="DA13231" s="4" t="s">
        <v>14</v>
      </c>
      <c r="DB13231" s="4" t="s">
        <v>8</v>
      </c>
      <c r="DC13231" s="4" t="s">
        <v>1005</v>
      </c>
      <c r="DD13231" s="4" t="s">
        <v>11</v>
      </c>
      <c r="DE13231" s="4" t="s">
        <v>11</v>
      </c>
      <c r="DF13231" s="4" t="s">
        <v>14</v>
      </c>
      <c r="DG13231" s="4" t="s">
        <v>8</v>
      </c>
      <c r="DH13231" s="4" t="s">
        <v>1005</v>
      </c>
      <c r="DI13231" s="4" t="s">
        <v>11</v>
      </c>
      <c r="DJ13231" s="4" t="s">
        <v>11</v>
      </c>
      <c r="DK13231" s="4" t="s">
        <v>14</v>
      </c>
      <c r="DL13231" s="4" t="s">
        <v>8</v>
      </c>
      <c r="DM13231" s="4" t="s">
        <v>1005</v>
      </c>
      <c r="DN13231" s="4" t="s">
        <v>11</v>
      </c>
      <c r="DO13231" s="4" t="s">
        <v>11</v>
      </c>
      <c r="DP13231" s="4" t="s">
        <v>14</v>
      </c>
      <c r="DQ13231" s="4" t="s">
        <v>8</v>
      </c>
      <c r="DR13231" s="4" t="s">
        <v>1005</v>
      </c>
      <c r="DS13231" s="4" t="s">
        <v>11</v>
      </c>
      <c r="DT13231" s="4" t="s">
        <v>11</v>
      </c>
      <c r="DU13231" s="4" t="s">
        <v>14</v>
      </c>
      <c r="DV13231" s="4" t="s">
        <v>8</v>
      </c>
      <c r="DW13231" s="4" t="s">
        <v>1005</v>
      </c>
      <c r="DX13231" s="4" t="s">
        <v>11</v>
      </c>
      <c r="DY13231" s="4" t="s">
        <v>11</v>
      </c>
      <c r="DZ13231" s="4" t="s">
        <v>14</v>
      </c>
      <c r="EA13231" s="4" t="s">
        <v>8</v>
      </c>
      <c r="EB13231" s="4" t="s">
        <v>1005</v>
      </c>
      <c r="EC13231" s="4" t="s">
        <v>11</v>
      </c>
      <c r="ED13231" s="4" t="s">
        <v>11</v>
      </c>
      <c r="EE13231" s="4" t="s">
        <v>14</v>
      </c>
      <c r="EF13231" s="4" t="s">
        <v>8</v>
      </c>
      <c r="EG13231" s="4" t="s">
        <v>1005</v>
      </c>
      <c r="EH13231" s="4" t="s">
        <v>11</v>
      </c>
      <c r="EI13231" s="4" t="s">
        <v>11</v>
      </c>
      <c r="EJ13231" s="4" t="s">
        <v>14</v>
      </c>
      <c r="EK13231" s="4" t="s">
        <v>8</v>
      </c>
      <c r="EL13231" s="4" t="s">
        <v>1005</v>
      </c>
      <c r="EM13231" s="4" t="s">
        <v>11</v>
      </c>
      <c r="EN13231" s="4" t="s">
        <v>11</v>
      </c>
      <c r="EO13231" s="4" t="s">
        <v>14</v>
      </c>
      <c r="EP13231" s="4" t="s">
        <v>8</v>
      </c>
      <c r="EQ13231" s="4" t="s">
        <v>1005</v>
      </c>
      <c r="ER13231" s="4" t="s">
        <v>11</v>
      </c>
      <c r="ES13231" s="4" t="s">
        <v>11</v>
      </c>
      <c r="ET13231" s="4" t="s">
        <v>14</v>
      </c>
      <c r="EU13231" s="4" t="s">
        <v>8</v>
      </c>
      <c r="EV13231" s="4" t="s">
        <v>1005</v>
      </c>
      <c r="EW13231" s="4" t="s">
        <v>11</v>
      </c>
      <c r="EX13231" s="4" t="s">
        <v>11</v>
      </c>
      <c r="EY13231" s="4" t="s">
        <v>14</v>
      </c>
      <c r="EZ13231" s="4" t="s">
        <v>8</v>
      </c>
      <c r="FA13231" s="4" t="s">
        <v>1005</v>
      </c>
      <c r="FB13231" s="4" t="s">
        <v>11</v>
      </c>
      <c r="FC13231" s="4" t="s">
        <v>11</v>
      </c>
      <c r="FD13231" s="4" t="s">
        <v>14</v>
      </c>
      <c r="FE13231" s="4" t="s">
        <v>8</v>
      </c>
      <c r="FF13231" s="4" t="s">
        <v>1005</v>
      </c>
      <c r="FG13231" s="4" t="s">
        <v>11</v>
      </c>
      <c r="FH13231" s="4" t="s">
        <v>11</v>
      </c>
      <c r="FI13231" s="4" t="s">
        <v>14</v>
      </c>
      <c r="FJ13231" s="4" t="s">
        <v>8</v>
      </c>
      <c r="FK13231" s="4" t="s">
        <v>1005</v>
      </c>
      <c r="FL13231" s="4" t="s">
        <v>11</v>
      </c>
      <c r="FM13231" s="4" t="s">
        <v>11</v>
      </c>
      <c r="FN13231" s="4" t="s">
        <v>14</v>
      </c>
      <c r="FO13231" s="4" t="s">
        <v>8</v>
      </c>
      <c r="FP13231" s="4" t="s">
        <v>1005</v>
      </c>
      <c r="FQ13231" s="4" t="s">
        <v>11</v>
      </c>
      <c r="FR13231" s="4" t="s">
        <v>11</v>
      </c>
      <c r="FS13231" s="4" t="s">
        <v>14</v>
      </c>
      <c r="FT13231" s="4" t="s">
        <v>8</v>
      </c>
      <c r="FU13231" s="4" t="s">
        <v>1005</v>
      </c>
      <c r="FV13231" s="4" t="s">
        <v>11</v>
      </c>
      <c r="FW13231" s="4" t="s">
        <v>11</v>
      </c>
      <c r="FX13231" s="4" t="s">
        <v>14</v>
      </c>
      <c r="FY13231" s="4" t="s">
        <v>8</v>
      </c>
      <c r="FZ13231" s="4" t="s">
        <v>1005</v>
      </c>
      <c r="GA13231" s="4" t="s">
        <v>11</v>
      </c>
      <c r="GB13231" s="4" t="s">
        <v>11</v>
      </c>
      <c r="GC13231" s="4" t="s">
        <v>14</v>
      </c>
      <c r="GD13231" s="4" t="s">
        <v>8</v>
      </c>
      <c r="GE13231" s="4" t="s">
        <v>1005</v>
      </c>
      <c r="GF13231" s="4" t="s">
        <v>11</v>
      </c>
      <c r="GG13231" s="4" t="s">
        <v>11</v>
      </c>
      <c r="GH13231" s="4" t="s">
        <v>14</v>
      </c>
      <c r="GI13231" s="4" t="s">
        <v>8</v>
      </c>
      <c r="GJ13231" s="4" t="s">
        <v>1005</v>
      </c>
      <c r="GK13231" s="4" t="s">
        <v>11</v>
      </c>
      <c r="GL13231" s="4" t="s">
        <v>11</v>
      </c>
      <c r="GM13231" s="4" t="s">
        <v>14</v>
      </c>
      <c r="GN13231" s="4" t="s">
        <v>8</v>
      </c>
      <c r="GO13231" s="4" t="s">
        <v>1005</v>
      </c>
      <c r="GP13231" s="4" t="s">
        <v>11</v>
      </c>
      <c r="GQ13231" s="4" t="s">
        <v>11</v>
      </c>
      <c r="GR13231" s="4" t="s">
        <v>14</v>
      </c>
      <c r="GS13231" s="4" t="s">
        <v>8</v>
      </c>
      <c r="GT13231" s="4" t="s">
        <v>1005</v>
      </c>
      <c r="GU13231" s="4" t="s">
        <v>11</v>
      </c>
      <c r="GV13231" s="4" t="s">
        <v>11</v>
      </c>
      <c r="GW13231" s="4" t="s">
        <v>14</v>
      </c>
      <c r="GX13231" s="4" t="s">
        <v>8</v>
      </c>
      <c r="GY13231" s="4" t="s">
        <v>1005</v>
      </c>
      <c r="GZ13231" s="4" t="s">
        <v>11</v>
      </c>
      <c r="HA13231" s="4" t="s">
        <v>11</v>
      </c>
      <c r="HB13231" s="4" t="s">
        <v>14</v>
      </c>
      <c r="HC13231" s="4" t="s">
        <v>8</v>
      </c>
      <c r="HD13231" s="4" t="s">
        <v>1005</v>
      </c>
      <c r="HE13231" s="4" t="s">
        <v>11</v>
      </c>
      <c r="HF13231" s="4" t="s">
        <v>11</v>
      </c>
      <c r="HG13231" s="4" t="s">
        <v>14</v>
      </c>
      <c r="HH13231" s="4" t="s">
        <v>8</v>
      </c>
      <c r="HI13231" s="4" t="s">
        <v>1005</v>
      </c>
      <c r="HJ13231" s="4" t="s">
        <v>11</v>
      </c>
      <c r="HK13231" s="4" t="s">
        <v>11</v>
      </c>
      <c r="HL13231" s="4" t="s">
        <v>14</v>
      </c>
      <c r="HM13231" s="4" t="s">
        <v>8</v>
      </c>
      <c r="HN13231" s="4" t="s">
        <v>1005</v>
      </c>
      <c r="HO13231" s="4" t="s">
        <v>11</v>
      </c>
      <c r="HP13231" s="4" t="s">
        <v>11</v>
      </c>
      <c r="HQ13231" s="4" t="s">
        <v>14</v>
      </c>
      <c r="HR13231" s="4" t="s">
        <v>8</v>
      </c>
      <c r="HS13231" s="4" t="s">
        <v>1005</v>
      </c>
      <c r="HT13231" s="4" t="s">
        <v>11</v>
      </c>
      <c r="HU13231" s="4" t="s">
        <v>11</v>
      </c>
      <c r="HV13231" s="4" t="s">
        <v>14</v>
      </c>
      <c r="HW13231" s="4" t="s">
        <v>8</v>
      </c>
      <c r="HX13231" s="4" t="s">
        <v>1005</v>
      </c>
      <c r="HY13231" s="4" t="s">
        <v>11</v>
      </c>
      <c r="HZ13231" s="4" t="s">
        <v>11</v>
      </c>
      <c r="IA13231" s="4" t="s">
        <v>14</v>
      </c>
      <c r="IB13231" s="4" t="s">
        <v>8</v>
      </c>
      <c r="IC13231" s="4" t="s">
        <v>1005</v>
      </c>
    </row>
    <row r="13232" spans="1:277">
      <c r="A13232" t="n">
        <v>150064</v>
      </c>
      <c r="B13232" s="67" t="n">
        <v>257</v>
      </c>
      <c r="C13232" s="7" t="n">
        <v>7</v>
      </c>
      <c r="D13232" s="7" t="n">
        <v>65533</v>
      </c>
      <c r="E13232" s="7" t="n">
        <v>9353</v>
      </c>
      <c r="F13232" s="7" t="s">
        <v>17</v>
      </c>
      <c r="G13232" s="7" t="n">
        <f t="normal" ca="1">32-LENB(INDIRECT(ADDRESS(13232,6)))</f>
        <v>0</v>
      </c>
      <c r="H13232" s="7" t="n">
        <v>7</v>
      </c>
      <c r="I13232" s="7" t="n">
        <v>65533</v>
      </c>
      <c r="J13232" s="7" t="n">
        <v>60310</v>
      </c>
      <c r="K13232" s="7" t="s">
        <v>17</v>
      </c>
      <c r="L13232" s="7" t="n">
        <f t="normal" ca="1">32-LENB(INDIRECT(ADDRESS(13232,11)))</f>
        <v>0</v>
      </c>
      <c r="M13232" s="7" t="n">
        <v>7</v>
      </c>
      <c r="N13232" s="7" t="n">
        <v>65533</v>
      </c>
      <c r="O13232" s="7" t="n">
        <v>60311</v>
      </c>
      <c r="P13232" s="7" t="s">
        <v>17</v>
      </c>
      <c r="Q13232" s="7" t="n">
        <f t="normal" ca="1">32-LENB(INDIRECT(ADDRESS(13232,16)))</f>
        <v>0</v>
      </c>
      <c r="R13232" s="7" t="n">
        <v>7</v>
      </c>
      <c r="S13232" s="7" t="n">
        <v>65533</v>
      </c>
      <c r="T13232" s="7" t="n">
        <v>60484</v>
      </c>
      <c r="U13232" s="7" t="s">
        <v>17</v>
      </c>
      <c r="V13232" s="7" t="n">
        <f t="normal" ca="1">32-LENB(INDIRECT(ADDRESS(13232,21)))</f>
        <v>0</v>
      </c>
      <c r="W13232" s="7" t="n">
        <v>7</v>
      </c>
      <c r="X13232" s="7" t="n">
        <v>65533</v>
      </c>
      <c r="Y13232" s="7" t="n">
        <v>60485</v>
      </c>
      <c r="Z13232" s="7" t="s">
        <v>17</v>
      </c>
      <c r="AA13232" s="7" t="n">
        <f t="normal" ca="1">32-LENB(INDIRECT(ADDRESS(13232,26)))</f>
        <v>0</v>
      </c>
      <c r="AB13232" s="7" t="n">
        <v>7</v>
      </c>
      <c r="AC13232" s="7" t="n">
        <v>65533</v>
      </c>
      <c r="AD13232" s="7" t="n">
        <v>60377</v>
      </c>
      <c r="AE13232" s="7" t="s">
        <v>17</v>
      </c>
      <c r="AF13232" s="7" t="n">
        <f t="normal" ca="1">32-LENB(INDIRECT(ADDRESS(13232,31)))</f>
        <v>0</v>
      </c>
      <c r="AG13232" s="7" t="n">
        <v>4</v>
      </c>
      <c r="AH13232" s="7" t="n">
        <v>65533</v>
      </c>
      <c r="AI13232" s="7" t="n">
        <v>2203</v>
      </c>
      <c r="AJ13232" s="7" t="s">
        <v>17</v>
      </c>
      <c r="AK13232" s="7" t="n">
        <f t="normal" ca="1">32-LENB(INDIRECT(ADDRESS(13232,36)))</f>
        <v>0</v>
      </c>
      <c r="AL13232" s="7" t="n">
        <v>7</v>
      </c>
      <c r="AM13232" s="7" t="n">
        <v>65533</v>
      </c>
      <c r="AN13232" s="7" t="n">
        <v>60486</v>
      </c>
      <c r="AO13232" s="7" t="s">
        <v>17</v>
      </c>
      <c r="AP13232" s="7" t="n">
        <f t="normal" ca="1">32-LENB(INDIRECT(ADDRESS(13232,41)))</f>
        <v>0</v>
      </c>
      <c r="AQ13232" s="7" t="n">
        <v>7</v>
      </c>
      <c r="AR13232" s="7" t="n">
        <v>65533</v>
      </c>
      <c r="AS13232" s="7" t="n">
        <v>60487</v>
      </c>
      <c r="AT13232" s="7" t="s">
        <v>17</v>
      </c>
      <c r="AU13232" s="7" t="n">
        <f t="normal" ca="1">32-LENB(INDIRECT(ADDRESS(13232,46)))</f>
        <v>0</v>
      </c>
      <c r="AV13232" s="7" t="n">
        <v>7</v>
      </c>
      <c r="AW13232" s="7" t="n">
        <v>65533</v>
      </c>
      <c r="AX13232" s="7" t="n">
        <v>60317</v>
      </c>
      <c r="AY13232" s="7" t="s">
        <v>17</v>
      </c>
      <c r="AZ13232" s="7" t="n">
        <f t="normal" ca="1">32-LENB(INDIRECT(ADDRESS(13232,51)))</f>
        <v>0</v>
      </c>
      <c r="BA13232" s="7" t="n">
        <v>7</v>
      </c>
      <c r="BB13232" s="7" t="n">
        <v>65533</v>
      </c>
      <c r="BC13232" s="7" t="n">
        <v>60380</v>
      </c>
      <c r="BD13232" s="7" t="s">
        <v>17</v>
      </c>
      <c r="BE13232" s="7" t="n">
        <f t="normal" ca="1">32-LENB(INDIRECT(ADDRESS(13232,56)))</f>
        <v>0</v>
      </c>
      <c r="BF13232" s="7" t="n">
        <v>7</v>
      </c>
      <c r="BG13232" s="7" t="n">
        <v>65533</v>
      </c>
      <c r="BH13232" s="7" t="n">
        <v>60319</v>
      </c>
      <c r="BI13232" s="7" t="s">
        <v>17</v>
      </c>
      <c r="BJ13232" s="7" t="n">
        <f t="normal" ca="1">32-LENB(INDIRECT(ADDRESS(13232,61)))</f>
        <v>0</v>
      </c>
      <c r="BK13232" s="7" t="n">
        <v>7</v>
      </c>
      <c r="BL13232" s="7" t="n">
        <v>65533</v>
      </c>
      <c r="BM13232" s="7" t="n">
        <v>60488</v>
      </c>
      <c r="BN13232" s="7" t="s">
        <v>17</v>
      </c>
      <c r="BO13232" s="7" t="n">
        <f t="normal" ca="1">32-LENB(INDIRECT(ADDRESS(13232,66)))</f>
        <v>0</v>
      </c>
      <c r="BP13232" s="7" t="n">
        <v>7</v>
      </c>
      <c r="BQ13232" s="7" t="n">
        <v>65533</v>
      </c>
      <c r="BR13232" s="7" t="n">
        <v>60489</v>
      </c>
      <c r="BS13232" s="7" t="s">
        <v>17</v>
      </c>
      <c r="BT13232" s="7" t="n">
        <f t="normal" ca="1">32-LENB(INDIRECT(ADDRESS(13232,71)))</f>
        <v>0</v>
      </c>
      <c r="BU13232" s="7" t="n">
        <v>7</v>
      </c>
      <c r="BV13232" s="7" t="n">
        <v>65533</v>
      </c>
      <c r="BW13232" s="7" t="n">
        <v>60278</v>
      </c>
      <c r="BX13232" s="7" t="s">
        <v>17</v>
      </c>
      <c r="BY13232" s="7" t="n">
        <f t="normal" ca="1">32-LENB(INDIRECT(ADDRESS(13232,76)))</f>
        <v>0</v>
      </c>
      <c r="BZ13232" s="7" t="n">
        <v>7</v>
      </c>
      <c r="CA13232" s="7" t="n">
        <v>65533</v>
      </c>
      <c r="CB13232" s="7" t="n">
        <v>60279</v>
      </c>
      <c r="CC13232" s="7" t="s">
        <v>17</v>
      </c>
      <c r="CD13232" s="7" t="n">
        <f t="normal" ca="1">32-LENB(INDIRECT(ADDRESS(13232,81)))</f>
        <v>0</v>
      </c>
      <c r="CE13232" s="7" t="n">
        <v>7</v>
      </c>
      <c r="CF13232" s="7" t="n">
        <v>65533</v>
      </c>
      <c r="CG13232" s="7" t="n">
        <v>60490</v>
      </c>
      <c r="CH13232" s="7" t="s">
        <v>17</v>
      </c>
      <c r="CI13232" s="7" t="n">
        <f t="normal" ca="1">32-LENB(INDIRECT(ADDRESS(13232,86)))</f>
        <v>0</v>
      </c>
      <c r="CJ13232" s="7" t="n">
        <v>7</v>
      </c>
      <c r="CK13232" s="7" t="n">
        <v>65533</v>
      </c>
      <c r="CL13232" s="7" t="n">
        <v>60491</v>
      </c>
      <c r="CM13232" s="7" t="s">
        <v>17</v>
      </c>
      <c r="CN13232" s="7" t="n">
        <f t="normal" ca="1">32-LENB(INDIRECT(ADDRESS(13232,91)))</f>
        <v>0</v>
      </c>
      <c r="CO13232" s="7" t="n">
        <v>7</v>
      </c>
      <c r="CP13232" s="7" t="n">
        <v>65533</v>
      </c>
      <c r="CQ13232" s="7" t="n">
        <v>60492</v>
      </c>
      <c r="CR13232" s="7" t="s">
        <v>17</v>
      </c>
      <c r="CS13232" s="7" t="n">
        <f t="normal" ca="1">32-LENB(INDIRECT(ADDRESS(13232,96)))</f>
        <v>0</v>
      </c>
      <c r="CT13232" s="7" t="n">
        <v>7</v>
      </c>
      <c r="CU13232" s="7" t="n">
        <v>65533</v>
      </c>
      <c r="CV13232" s="7" t="n">
        <v>60493</v>
      </c>
      <c r="CW13232" s="7" t="s">
        <v>17</v>
      </c>
      <c r="CX13232" s="7" t="n">
        <f t="normal" ca="1">32-LENB(INDIRECT(ADDRESS(13232,101)))</f>
        <v>0</v>
      </c>
      <c r="CY13232" s="7" t="n">
        <v>7</v>
      </c>
      <c r="CZ13232" s="7" t="n">
        <v>65533</v>
      </c>
      <c r="DA13232" s="7" t="n">
        <v>60362</v>
      </c>
      <c r="DB13232" s="7" t="s">
        <v>17</v>
      </c>
      <c r="DC13232" s="7" t="n">
        <f t="normal" ca="1">32-LENB(INDIRECT(ADDRESS(13232,106)))</f>
        <v>0</v>
      </c>
      <c r="DD13232" s="7" t="n">
        <v>7</v>
      </c>
      <c r="DE13232" s="7" t="n">
        <v>65533</v>
      </c>
      <c r="DF13232" s="7" t="n">
        <v>60494</v>
      </c>
      <c r="DG13232" s="7" t="s">
        <v>17</v>
      </c>
      <c r="DH13232" s="7" t="n">
        <f t="normal" ca="1">32-LENB(INDIRECT(ADDRESS(13232,111)))</f>
        <v>0</v>
      </c>
      <c r="DI13232" s="7" t="n">
        <v>7</v>
      </c>
      <c r="DJ13232" s="7" t="n">
        <v>65533</v>
      </c>
      <c r="DK13232" s="7" t="n">
        <v>60495</v>
      </c>
      <c r="DL13232" s="7" t="s">
        <v>17</v>
      </c>
      <c r="DM13232" s="7" t="n">
        <f t="normal" ca="1">32-LENB(INDIRECT(ADDRESS(13232,116)))</f>
        <v>0</v>
      </c>
      <c r="DN13232" s="7" t="n">
        <v>7</v>
      </c>
      <c r="DO13232" s="7" t="n">
        <v>65533</v>
      </c>
      <c r="DP13232" s="7" t="n">
        <v>60496</v>
      </c>
      <c r="DQ13232" s="7" t="s">
        <v>17</v>
      </c>
      <c r="DR13232" s="7" t="n">
        <f t="normal" ca="1">32-LENB(INDIRECT(ADDRESS(13232,121)))</f>
        <v>0</v>
      </c>
      <c r="DS13232" s="7" t="n">
        <v>7</v>
      </c>
      <c r="DT13232" s="7" t="n">
        <v>65533</v>
      </c>
      <c r="DU13232" s="7" t="n">
        <v>60497</v>
      </c>
      <c r="DV13232" s="7" t="s">
        <v>17</v>
      </c>
      <c r="DW13232" s="7" t="n">
        <f t="normal" ca="1">32-LENB(INDIRECT(ADDRESS(13232,126)))</f>
        <v>0</v>
      </c>
      <c r="DX13232" s="7" t="n">
        <v>7</v>
      </c>
      <c r="DY13232" s="7" t="n">
        <v>65533</v>
      </c>
      <c r="DZ13232" s="7" t="n">
        <v>60498</v>
      </c>
      <c r="EA13232" s="7" t="s">
        <v>17</v>
      </c>
      <c r="EB13232" s="7" t="n">
        <f t="normal" ca="1">32-LENB(INDIRECT(ADDRESS(13232,131)))</f>
        <v>0</v>
      </c>
      <c r="EC13232" s="7" t="n">
        <v>7</v>
      </c>
      <c r="ED13232" s="7" t="n">
        <v>65533</v>
      </c>
      <c r="EE13232" s="7" t="n">
        <v>60499</v>
      </c>
      <c r="EF13232" s="7" t="s">
        <v>17</v>
      </c>
      <c r="EG13232" s="7" t="n">
        <f t="normal" ca="1">32-LENB(INDIRECT(ADDRESS(13232,136)))</f>
        <v>0</v>
      </c>
      <c r="EH13232" s="7" t="n">
        <v>7</v>
      </c>
      <c r="EI13232" s="7" t="n">
        <v>65533</v>
      </c>
      <c r="EJ13232" s="7" t="n">
        <v>60291</v>
      </c>
      <c r="EK13232" s="7" t="s">
        <v>17</v>
      </c>
      <c r="EL13232" s="7" t="n">
        <f t="normal" ca="1">32-LENB(INDIRECT(ADDRESS(13232,141)))</f>
        <v>0</v>
      </c>
      <c r="EM13232" s="7" t="n">
        <v>7</v>
      </c>
      <c r="EN13232" s="7" t="n">
        <v>65533</v>
      </c>
      <c r="EO13232" s="7" t="n">
        <v>60292</v>
      </c>
      <c r="EP13232" s="7" t="s">
        <v>17</v>
      </c>
      <c r="EQ13232" s="7" t="n">
        <f t="normal" ca="1">32-LENB(INDIRECT(ADDRESS(13232,146)))</f>
        <v>0</v>
      </c>
      <c r="ER13232" s="7" t="n">
        <v>7</v>
      </c>
      <c r="ES13232" s="7" t="n">
        <v>65533</v>
      </c>
      <c r="ET13232" s="7" t="n">
        <v>60293</v>
      </c>
      <c r="EU13232" s="7" t="s">
        <v>17</v>
      </c>
      <c r="EV13232" s="7" t="n">
        <f t="normal" ca="1">32-LENB(INDIRECT(ADDRESS(13232,151)))</f>
        <v>0</v>
      </c>
      <c r="EW13232" s="7" t="n">
        <v>7</v>
      </c>
      <c r="EX13232" s="7" t="n">
        <v>65533</v>
      </c>
      <c r="EY13232" s="7" t="n">
        <v>60500</v>
      </c>
      <c r="EZ13232" s="7" t="s">
        <v>17</v>
      </c>
      <c r="FA13232" s="7" t="n">
        <f t="normal" ca="1">32-LENB(INDIRECT(ADDRESS(13232,156)))</f>
        <v>0</v>
      </c>
      <c r="FB13232" s="7" t="n">
        <v>7</v>
      </c>
      <c r="FC13232" s="7" t="n">
        <v>65533</v>
      </c>
      <c r="FD13232" s="7" t="n">
        <v>60501</v>
      </c>
      <c r="FE13232" s="7" t="s">
        <v>17</v>
      </c>
      <c r="FF13232" s="7" t="n">
        <f t="normal" ca="1">32-LENB(INDIRECT(ADDRESS(13232,161)))</f>
        <v>0</v>
      </c>
      <c r="FG13232" s="7" t="n">
        <v>7</v>
      </c>
      <c r="FH13232" s="7" t="n">
        <v>65533</v>
      </c>
      <c r="FI13232" s="7" t="n">
        <v>60296</v>
      </c>
      <c r="FJ13232" s="7" t="s">
        <v>17</v>
      </c>
      <c r="FK13232" s="7" t="n">
        <f t="normal" ca="1">32-LENB(INDIRECT(ADDRESS(13232,166)))</f>
        <v>0</v>
      </c>
      <c r="FL13232" s="7" t="n">
        <v>7</v>
      </c>
      <c r="FM13232" s="7" t="n">
        <v>65533</v>
      </c>
      <c r="FN13232" s="7" t="n">
        <v>60298</v>
      </c>
      <c r="FO13232" s="7" t="s">
        <v>17</v>
      </c>
      <c r="FP13232" s="7" t="n">
        <f t="normal" ca="1">32-LENB(INDIRECT(ADDRESS(13232,171)))</f>
        <v>0</v>
      </c>
      <c r="FQ13232" s="7" t="n">
        <v>7</v>
      </c>
      <c r="FR13232" s="7" t="n">
        <v>65533</v>
      </c>
      <c r="FS13232" s="7" t="n">
        <v>60299</v>
      </c>
      <c r="FT13232" s="7" t="s">
        <v>17</v>
      </c>
      <c r="FU13232" s="7" t="n">
        <f t="normal" ca="1">32-LENB(INDIRECT(ADDRESS(13232,176)))</f>
        <v>0</v>
      </c>
      <c r="FV13232" s="7" t="n">
        <v>7</v>
      </c>
      <c r="FW13232" s="7" t="n">
        <v>65533</v>
      </c>
      <c r="FX13232" s="7" t="n">
        <v>60300</v>
      </c>
      <c r="FY13232" s="7" t="s">
        <v>17</v>
      </c>
      <c r="FZ13232" s="7" t="n">
        <f t="normal" ca="1">32-LENB(INDIRECT(ADDRESS(13232,181)))</f>
        <v>0</v>
      </c>
      <c r="GA13232" s="7" t="n">
        <v>7</v>
      </c>
      <c r="GB13232" s="7" t="n">
        <v>65533</v>
      </c>
      <c r="GC13232" s="7" t="n">
        <v>60301</v>
      </c>
      <c r="GD13232" s="7" t="s">
        <v>17</v>
      </c>
      <c r="GE13232" s="7" t="n">
        <f t="normal" ca="1">32-LENB(INDIRECT(ADDRESS(13232,186)))</f>
        <v>0</v>
      </c>
      <c r="GF13232" s="7" t="n">
        <v>7</v>
      </c>
      <c r="GG13232" s="7" t="n">
        <v>65533</v>
      </c>
      <c r="GH13232" s="7" t="n">
        <v>60502</v>
      </c>
      <c r="GI13232" s="7" t="s">
        <v>17</v>
      </c>
      <c r="GJ13232" s="7" t="n">
        <f t="normal" ca="1">32-LENB(INDIRECT(ADDRESS(13232,191)))</f>
        <v>0</v>
      </c>
      <c r="GK13232" s="7" t="n">
        <v>7</v>
      </c>
      <c r="GL13232" s="7" t="n">
        <v>65533</v>
      </c>
      <c r="GM13232" s="7" t="n">
        <v>60503</v>
      </c>
      <c r="GN13232" s="7" t="s">
        <v>17</v>
      </c>
      <c r="GO13232" s="7" t="n">
        <f t="normal" ca="1">32-LENB(INDIRECT(ADDRESS(13232,196)))</f>
        <v>0</v>
      </c>
      <c r="GP13232" s="7" t="n">
        <v>7</v>
      </c>
      <c r="GQ13232" s="7" t="n">
        <v>65533</v>
      </c>
      <c r="GR13232" s="7" t="n">
        <v>60504</v>
      </c>
      <c r="GS13232" s="7" t="s">
        <v>17</v>
      </c>
      <c r="GT13232" s="7" t="n">
        <f t="normal" ca="1">32-LENB(INDIRECT(ADDRESS(13232,201)))</f>
        <v>0</v>
      </c>
      <c r="GU13232" s="7" t="n">
        <v>7</v>
      </c>
      <c r="GV13232" s="7" t="n">
        <v>65533</v>
      </c>
      <c r="GW13232" s="7" t="n">
        <v>60399</v>
      </c>
      <c r="GX13232" s="7" t="s">
        <v>17</v>
      </c>
      <c r="GY13232" s="7" t="n">
        <f t="normal" ca="1">32-LENB(INDIRECT(ADDRESS(13232,206)))</f>
        <v>0</v>
      </c>
      <c r="GZ13232" s="7" t="n">
        <v>7</v>
      </c>
      <c r="HA13232" s="7" t="n">
        <v>65533</v>
      </c>
      <c r="HB13232" s="7" t="n">
        <v>60306</v>
      </c>
      <c r="HC13232" s="7" t="s">
        <v>17</v>
      </c>
      <c r="HD13232" s="7" t="n">
        <f t="normal" ca="1">32-LENB(INDIRECT(ADDRESS(13232,211)))</f>
        <v>0</v>
      </c>
      <c r="HE13232" s="7" t="n">
        <v>7</v>
      </c>
      <c r="HF13232" s="7" t="n">
        <v>65533</v>
      </c>
      <c r="HG13232" s="7" t="n">
        <v>60307</v>
      </c>
      <c r="HH13232" s="7" t="s">
        <v>17</v>
      </c>
      <c r="HI13232" s="7" t="n">
        <f t="normal" ca="1">32-LENB(INDIRECT(ADDRESS(13232,216)))</f>
        <v>0</v>
      </c>
      <c r="HJ13232" s="7" t="n">
        <v>7</v>
      </c>
      <c r="HK13232" s="7" t="n">
        <v>65533</v>
      </c>
      <c r="HL13232" s="7" t="n">
        <v>60308</v>
      </c>
      <c r="HM13232" s="7" t="s">
        <v>17</v>
      </c>
      <c r="HN13232" s="7" t="n">
        <f t="normal" ca="1">32-LENB(INDIRECT(ADDRESS(13232,221)))</f>
        <v>0</v>
      </c>
      <c r="HO13232" s="7" t="n">
        <v>7</v>
      </c>
      <c r="HP13232" s="7" t="n">
        <v>65533</v>
      </c>
      <c r="HQ13232" s="7" t="n">
        <v>60505</v>
      </c>
      <c r="HR13232" s="7" t="s">
        <v>17</v>
      </c>
      <c r="HS13232" s="7" t="n">
        <f t="normal" ca="1">32-LENB(INDIRECT(ADDRESS(13232,226)))</f>
        <v>0</v>
      </c>
      <c r="HT13232" s="7" t="n">
        <v>4</v>
      </c>
      <c r="HU13232" s="7" t="n">
        <v>65533</v>
      </c>
      <c r="HV13232" s="7" t="n">
        <v>12101</v>
      </c>
      <c r="HW13232" s="7" t="s">
        <v>17</v>
      </c>
      <c r="HX13232" s="7" t="n">
        <f t="normal" ca="1">32-LENB(INDIRECT(ADDRESS(13232,231)))</f>
        <v>0</v>
      </c>
      <c r="HY13232" s="7" t="n">
        <v>0</v>
      </c>
      <c r="HZ13232" s="7" t="n">
        <v>65533</v>
      </c>
      <c r="IA13232" s="7" t="n">
        <v>0</v>
      </c>
      <c r="IB13232" s="7" t="s">
        <v>17</v>
      </c>
      <c r="IC13232" s="7" t="n">
        <f t="normal" ca="1">32-LENB(INDIRECT(ADDRESS(13232,236)))</f>
        <v>0</v>
      </c>
    </row>
    <row r="13233" spans="1:277">
      <c r="A13233" t="s">
        <v>4</v>
      </c>
      <c r="B13233" s="4" t="s">
        <v>5</v>
      </c>
    </row>
    <row r="13234" spans="1:277">
      <c r="A13234" t="n">
        <v>151944</v>
      </c>
      <c r="B13234" s="5" t="n">
        <v>1</v>
      </c>
    </row>
    <row r="13235" spans="1:277" s="3" customFormat="1" customHeight="0">
      <c r="A13235" s="3" t="s">
        <v>2</v>
      </c>
      <c r="B13235" s="3" t="s">
        <v>1014</v>
      </c>
    </row>
    <row r="13236" spans="1:277">
      <c r="A13236" t="s">
        <v>4</v>
      </c>
      <c r="B13236" s="4" t="s">
        <v>5</v>
      </c>
      <c r="C13236" s="4" t="s">
        <v>11</v>
      </c>
      <c r="D13236" s="4" t="s">
        <v>11</v>
      </c>
      <c r="E13236" s="4" t="s">
        <v>14</v>
      </c>
      <c r="F13236" s="4" t="s">
        <v>8</v>
      </c>
      <c r="G13236" s="4" t="s">
        <v>1005</v>
      </c>
      <c r="H13236" s="4" t="s">
        <v>11</v>
      </c>
      <c r="I13236" s="4" t="s">
        <v>11</v>
      </c>
      <c r="J13236" s="4" t="s">
        <v>14</v>
      </c>
      <c r="K13236" s="4" t="s">
        <v>8</v>
      </c>
      <c r="L13236" s="4" t="s">
        <v>1005</v>
      </c>
      <c r="M13236" s="4" t="s">
        <v>11</v>
      </c>
      <c r="N13236" s="4" t="s">
        <v>11</v>
      </c>
      <c r="O13236" s="4" t="s">
        <v>14</v>
      </c>
      <c r="P13236" s="4" t="s">
        <v>8</v>
      </c>
      <c r="Q13236" s="4" t="s">
        <v>1005</v>
      </c>
      <c r="R13236" s="4" t="s">
        <v>11</v>
      </c>
      <c r="S13236" s="4" t="s">
        <v>11</v>
      </c>
      <c r="T13236" s="4" t="s">
        <v>14</v>
      </c>
      <c r="U13236" s="4" t="s">
        <v>8</v>
      </c>
      <c r="V13236" s="4" t="s">
        <v>1005</v>
      </c>
      <c r="W13236" s="4" t="s">
        <v>11</v>
      </c>
      <c r="X13236" s="4" t="s">
        <v>11</v>
      </c>
      <c r="Y13236" s="4" t="s">
        <v>14</v>
      </c>
      <c r="Z13236" s="4" t="s">
        <v>8</v>
      </c>
      <c r="AA13236" s="4" t="s">
        <v>1005</v>
      </c>
      <c r="AB13236" s="4" t="s">
        <v>11</v>
      </c>
      <c r="AC13236" s="4" t="s">
        <v>11</v>
      </c>
      <c r="AD13236" s="4" t="s">
        <v>14</v>
      </c>
      <c r="AE13236" s="4" t="s">
        <v>8</v>
      </c>
      <c r="AF13236" s="4" t="s">
        <v>1005</v>
      </c>
      <c r="AG13236" s="4" t="s">
        <v>11</v>
      </c>
      <c r="AH13236" s="4" t="s">
        <v>11</v>
      </c>
      <c r="AI13236" s="4" t="s">
        <v>14</v>
      </c>
      <c r="AJ13236" s="4" t="s">
        <v>8</v>
      </c>
      <c r="AK13236" s="4" t="s">
        <v>1005</v>
      </c>
      <c r="AL13236" s="4" t="s">
        <v>11</v>
      </c>
      <c r="AM13236" s="4" t="s">
        <v>11</v>
      </c>
      <c r="AN13236" s="4" t="s">
        <v>14</v>
      </c>
      <c r="AO13236" s="4" t="s">
        <v>8</v>
      </c>
      <c r="AP13236" s="4" t="s">
        <v>1005</v>
      </c>
      <c r="AQ13236" s="4" t="s">
        <v>11</v>
      </c>
      <c r="AR13236" s="4" t="s">
        <v>11</v>
      </c>
      <c r="AS13236" s="4" t="s">
        <v>14</v>
      </c>
      <c r="AT13236" s="4" t="s">
        <v>8</v>
      </c>
      <c r="AU13236" s="4" t="s">
        <v>1005</v>
      </c>
      <c r="AV13236" s="4" t="s">
        <v>11</v>
      </c>
      <c r="AW13236" s="4" t="s">
        <v>11</v>
      </c>
      <c r="AX13236" s="4" t="s">
        <v>14</v>
      </c>
      <c r="AY13236" s="4" t="s">
        <v>8</v>
      </c>
      <c r="AZ13236" s="4" t="s">
        <v>1005</v>
      </c>
      <c r="BA13236" s="4" t="s">
        <v>11</v>
      </c>
      <c r="BB13236" s="4" t="s">
        <v>11</v>
      </c>
      <c r="BC13236" s="4" t="s">
        <v>14</v>
      </c>
      <c r="BD13236" s="4" t="s">
        <v>8</v>
      </c>
      <c r="BE13236" s="4" t="s">
        <v>1005</v>
      </c>
      <c r="BF13236" s="4" t="s">
        <v>11</v>
      </c>
      <c r="BG13236" s="4" t="s">
        <v>11</v>
      </c>
      <c r="BH13236" s="4" t="s">
        <v>14</v>
      </c>
      <c r="BI13236" s="4" t="s">
        <v>8</v>
      </c>
      <c r="BJ13236" s="4" t="s">
        <v>1005</v>
      </c>
      <c r="BK13236" s="4" t="s">
        <v>11</v>
      </c>
      <c r="BL13236" s="4" t="s">
        <v>11</v>
      </c>
      <c r="BM13236" s="4" t="s">
        <v>14</v>
      </c>
      <c r="BN13236" s="4" t="s">
        <v>8</v>
      </c>
      <c r="BO13236" s="4" t="s">
        <v>1005</v>
      </c>
      <c r="BP13236" s="4" t="s">
        <v>11</v>
      </c>
      <c r="BQ13236" s="4" t="s">
        <v>11</v>
      </c>
      <c r="BR13236" s="4" t="s">
        <v>14</v>
      </c>
      <c r="BS13236" s="4" t="s">
        <v>8</v>
      </c>
      <c r="BT13236" s="4" t="s">
        <v>1005</v>
      </c>
      <c r="BU13236" s="4" t="s">
        <v>11</v>
      </c>
      <c r="BV13236" s="4" t="s">
        <v>11</v>
      </c>
      <c r="BW13236" s="4" t="s">
        <v>14</v>
      </c>
      <c r="BX13236" s="4" t="s">
        <v>8</v>
      </c>
      <c r="BY13236" s="4" t="s">
        <v>1005</v>
      </c>
      <c r="BZ13236" s="4" t="s">
        <v>11</v>
      </c>
      <c r="CA13236" s="4" t="s">
        <v>11</v>
      </c>
      <c r="CB13236" s="4" t="s">
        <v>14</v>
      </c>
      <c r="CC13236" s="4" t="s">
        <v>8</v>
      </c>
      <c r="CD13236" s="4" t="s">
        <v>1005</v>
      </c>
      <c r="CE13236" s="4" t="s">
        <v>11</v>
      </c>
      <c r="CF13236" s="4" t="s">
        <v>11</v>
      </c>
      <c r="CG13236" s="4" t="s">
        <v>14</v>
      </c>
      <c r="CH13236" s="4" t="s">
        <v>8</v>
      </c>
      <c r="CI13236" s="4" t="s">
        <v>1005</v>
      </c>
      <c r="CJ13236" s="4" t="s">
        <v>11</v>
      </c>
      <c r="CK13236" s="4" t="s">
        <v>11</v>
      </c>
      <c r="CL13236" s="4" t="s">
        <v>14</v>
      </c>
      <c r="CM13236" s="4" t="s">
        <v>8</v>
      </c>
      <c r="CN13236" s="4" t="s">
        <v>1005</v>
      </c>
      <c r="CO13236" s="4" t="s">
        <v>11</v>
      </c>
      <c r="CP13236" s="4" t="s">
        <v>11</v>
      </c>
      <c r="CQ13236" s="4" t="s">
        <v>14</v>
      </c>
      <c r="CR13236" s="4" t="s">
        <v>8</v>
      </c>
      <c r="CS13236" s="4" t="s">
        <v>1005</v>
      </c>
      <c r="CT13236" s="4" t="s">
        <v>11</v>
      </c>
      <c r="CU13236" s="4" t="s">
        <v>11</v>
      </c>
      <c r="CV13236" s="4" t="s">
        <v>14</v>
      </c>
      <c r="CW13236" s="4" t="s">
        <v>8</v>
      </c>
      <c r="CX13236" s="4" t="s">
        <v>1005</v>
      </c>
      <c r="CY13236" s="4" t="s">
        <v>11</v>
      </c>
      <c r="CZ13236" s="4" t="s">
        <v>11</v>
      </c>
      <c r="DA13236" s="4" t="s">
        <v>14</v>
      </c>
      <c r="DB13236" s="4" t="s">
        <v>8</v>
      </c>
      <c r="DC13236" s="4" t="s">
        <v>1005</v>
      </c>
      <c r="DD13236" s="4" t="s">
        <v>11</v>
      </c>
      <c r="DE13236" s="4" t="s">
        <v>11</v>
      </c>
      <c r="DF13236" s="4" t="s">
        <v>14</v>
      </c>
      <c r="DG13236" s="4" t="s">
        <v>8</v>
      </c>
      <c r="DH13236" s="4" t="s">
        <v>1005</v>
      </c>
      <c r="DI13236" s="4" t="s">
        <v>11</v>
      </c>
      <c r="DJ13236" s="4" t="s">
        <v>11</v>
      </c>
      <c r="DK13236" s="4" t="s">
        <v>14</v>
      </c>
      <c r="DL13236" s="4" t="s">
        <v>8</v>
      </c>
      <c r="DM13236" s="4" t="s">
        <v>1005</v>
      </c>
      <c r="DN13236" s="4" t="s">
        <v>11</v>
      </c>
      <c r="DO13236" s="4" t="s">
        <v>11</v>
      </c>
      <c r="DP13236" s="4" t="s">
        <v>14</v>
      </c>
      <c r="DQ13236" s="4" t="s">
        <v>8</v>
      </c>
      <c r="DR13236" s="4" t="s">
        <v>1005</v>
      </c>
      <c r="DS13236" s="4" t="s">
        <v>11</v>
      </c>
      <c r="DT13236" s="4" t="s">
        <v>11</v>
      </c>
      <c r="DU13236" s="4" t="s">
        <v>14</v>
      </c>
      <c r="DV13236" s="4" t="s">
        <v>8</v>
      </c>
      <c r="DW13236" s="4" t="s">
        <v>1005</v>
      </c>
      <c r="DX13236" s="4" t="s">
        <v>11</v>
      </c>
      <c r="DY13236" s="4" t="s">
        <v>11</v>
      </c>
      <c r="DZ13236" s="4" t="s">
        <v>14</v>
      </c>
      <c r="EA13236" s="4" t="s">
        <v>8</v>
      </c>
      <c r="EB13236" s="4" t="s">
        <v>1005</v>
      </c>
      <c r="EC13236" s="4" t="s">
        <v>11</v>
      </c>
      <c r="ED13236" s="4" t="s">
        <v>11</v>
      </c>
      <c r="EE13236" s="4" t="s">
        <v>14</v>
      </c>
      <c r="EF13236" s="4" t="s">
        <v>8</v>
      </c>
      <c r="EG13236" s="4" t="s">
        <v>1005</v>
      </c>
      <c r="EH13236" s="4" t="s">
        <v>11</v>
      </c>
      <c r="EI13236" s="4" t="s">
        <v>11</v>
      </c>
      <c r="EJ13236" s="4" t="s">
        <v>14</v>
      </c>
      <c r="EK13236" s="4" t="s">
        <v>8</v>
      </c>
      <c r="EL13236" s="4" t="s">
        <v>1005</v>
      </c>
      <c r="EM13236" s="4" t="s">
        <v>11</v>
      </c>
      <c r="EN13236" s="4" t="s">
        <v>11</v>
      </c>
      <c r="EO13236" s="4" t="s">
        <v>14</v>
      </c>
      <c r="EP13236" s="4" t="s">
        <v>8</v>
      </c>
      <c r="EQ13236" s="4" t="s">
        <v>1005</v>
      </c>
      <c r="ER13236" s="4" t="s">
        <v>11</v>
      </c>
      <c r="ES13236" s="4" t="s">
        <v>11</v>
      </c>
      <c r="ET13236" s="4" t="s">
        <v>14</v>
      </c>
      <c r="EU13236" s="4" t="s">
        <v>8</v>
      </c>
      <c r="EV13236" s="4" t="s">
        <v>1005</v>
      </c>
      <c r="EW13236" s="4" t="s">
        <v>11</v>
      </c>
      <c r="EX13236" s="4" t="s">
        <v>11</v>
      </c>
      <c r="EY13236" s="4" t="s">
        <v>14</v>
      </c>
      <c r="EZ13236" s="4" t="s">
        <v>8</v>
      </c>
      <c r="FA13236" s="4" t="s">
        <v>1005</v>
      </c>
      <c r="FB13236" s="4" t="s">
        <v>11</v>
      </c>
      <c r="FC13236" s="4" t="s">
        <v>11</v>
      </c>
      <c r="FD13236" s="4" t="s">
        <v>14</v>
      </c>
      <c r="FE13236" s="4" t="s">
        <v>8</v>
      </c>
      <c r="FF13236" s="4" t="s">
        <v>1005</v>
      </c>
      <c r="FG13236" s="4" t="s">
        <v>11</v>
      </c>
      <c r="FH13236" s="4" t="s">
        <v>11</v>
      </c>
      <c r="FI13236" s="4" t="s">
        <v>14</v>
      </c>
      <c r="FJ13236" s="4" t="s">
        <v>8</v>
      </c>
      <c r="FK13236" s="4" t="s">
        <v>1005</v>
      </c>
      <c r="FL13236" s="4" t="s">
        <v>11</v>
      </c>
      <c r="FM13236" s="4" t="s">
        <v>11</v>
      </c>
      <c r="FN13236" s="4" t="s">
        <v>14</v>
      </c>
      <c r="FO13236" s="4" t="s">
        <v>8</v>
      </c>
      <c r="FP13236" s="4" t="s">
        <v>1005</v>
      </c>
      <c r="FQ13236" s="4" t="s">
        <v>11</v>
      </c>
      <c r="FR13236" s="4" t="s">
        <v>11</v>
      </c>
      <c r="FS13236" s="4" t="s">
        <v>14</v>
      </c>
      <c r="FT13236" s="4" t="s">
        <v>8</v>
      </c>
      <c r="FU13236" s="4" t="s">
        <v>1005</v>
      </c>
      <c r="FV13236" s="4" t="s">
        <v>11</v>
      </c>
      <c r="FW13236" s="4" t="s">
        <v>11</v>
      </c>
      <c r="FX13236" s="4" t="s">
        <v>14</v>
      </c>
      <c r="FY13236" s="4" t="s">
        <v>8</v>
      </c>
      <c r="FZ13236" s="4" t="s">
        <v>1005</v>
      </c>
      <c r="GA13236" s="4" t="s">
        <v>11</v>
      </c>
      <c r="GB13236" s="4" t="s">
        <v>11</v>
      </c>
      <c r="GC13236" s="4" t="s">
        <v>14</v>
      </c>
      <c r="GD13236" s="4" t="s">
        <v>8</v>
      </c>
      <c r="GE13236" s="4" t="s">
        <v>1005</v>
      </c>
      <c r="GF13236" s="4" t="s">
        <v>11</v>
      </c>
      <c r="GG13236" s="4" t="s">
        <v>11</v>
      </c>
      <c r="GH13236" s="4" t="s">
        <v>14</v>
      </c>
      <c r="GI13236" s="4" t="s">
        <v>8</v>
      </c>
      <c r="GJ13236" s="4" t="s">
        <v>1005</v>
      </c>
      <c r="GK13236" s="4" t="s">
        <v>11</v>
      </c>
      <c r="GL13236" s="4" t="s">
        <v>11</v>
      </c>
      <c r="GM13236" s="4" t="s">
        <v>14</v>
      </c>
      <c r="GN13236" s="4" t="s">
        <v>8</v>
      </c>
      <c r="GO13236" s="4" t="s">
        <v>1005</v>
      </c>
      <c r="GP13236" s="4" t="s">
        <v>11</v>
      </c>
      <c r="GQ13236" s="4" t="s">
        <v>11</v>
      </c>
      <c r="GR13236" s="4" t="s">
        <v>14</v>
      </c>
      <c r="GS13236" s="4" t="s">
        <v>8</v>
      </c>
      <c r="GT13236" s="4" t="s">
        <v>1005</v>
      </c>
      <c r="GU13236" s="4" t="s">
        <v>11</v>
      </c>
      <c r="GV13236" s="4" t="s">
        <v>11</v>
      </c>
      <c r="GW13236" s="4" t="s">
        <v>14</v>
      </c>
      <c r="GX13236" s="4" t="s">
        <v>8</v>
      </c>
      <c r="GY13236" s="4" t="s">
        <v>1005</v>
      </c>
      <c r="GZ13236" s="4" t="s">
        <v>11</v>
      </c>
      <c r="HA13236" s="4" t="s">
        <v>11</v>
      </c>
      <c r="HB13236" s="4" t="s">
        <v>14</v>
      </c>
      <c r="HC13236" s="4" t="s">
        <v>8</v>
      </c>
      <c r="HD13236" s="4" t="s">
        <v>1005</v>
      </c>
      <c r="HE13236" s="4" t="s">
        <v>11</v>
      </c>
      <c r="HF13236" s="4" t="s">
        <v>11</v>
      </c>
      <c r="HG13236" s="4" t="s">
        <v>14</v>
      </c>
      <c r="HH13236" s="4" t="s">
        <v>8</v>
      </c>
      <c r="HI13236" s="4" t="s">
        <v>1005</v>
      </c>
      <c r="HJ13236" s="4" t="s">
        <v>11</v>
      </c>
      <c r="HK13236" s="4" t="s">
        <v>11</v>
      </c>
      <c r="HL13236" s="4" t="s">
        <v>14</v>
      </c>
      <c r="HM13236" s="4" t="s">
        <v>8</v>
      </c>
      <c r="HN13236" s="4" t="s">
        <v>1005</v>
      </c>
      <c r="HO13236" s="4" t="s">
        <v>11</v>
      </c>
      <c r="HP13236" s="4" t="s">
        <v>11</v>
      </c>
      <c r="HQ13236" s="4" t="s">
        <v>14</v>
      </c>
      <c r="HR13236" s="4" t="s">
        <v>8</v>
      </c>
      <c r="HS13236" s="4" t="s">
        <v>1005</v>
      </c>
      <c r="HT13236" s="4" t="s">
        <v>11</v>
      </c>
      <c r="HU13236" s="4" t="s">
        <v>11</v>
      </c>
      <c r="HV13236" s="4" t="s">
        <v>14</v>
      </c>
      <c r="HW13236" s="4" t="s">
        <v>8</v>
      </c>
      <c r="HX13236" s="4" t="s">
        <v>1005</v>
      </c>
      <c r="HY13236" s="4" t="s">
        <v>11</v>
      </c>
      <c r="HZ13236" s="4" t="s">
        <v>11</v>
      </c>
      <c r="IA13236" s="4" t="s">
        <v>14</v>
      </c>
      <c r="IB13236" s="4" t="s">
        <v>8</v>
      </c>
      <c r="IC13236" s="4" t="s">
        <v>1005</v>
      </c>
      <c r="ID13236" s="4" t="s">
        <v>11</v>
      </c>
      <c r="IE13236" s="4" t="s">
        <v>11</v>
      </c>
      <c r="IF13236" s="4" t="s">
        <v>14</v>
      </c>
      <c r="IG13236" s="4" t="s">
        <v>8</v>
      </c>
      <c r="IH13236" s="4" t="s">
        <v>1005</v>
      </c>
      <c r="II13236" s="4" t="s">
        <v>11</v>
      </c>
      <c r="IJ13236" s="4" t="s">
        <v>11</v>
      </c>
      <c r="IK13236" s="4" t="s">
        <v>14</v>
      </c>
      <c r="IL13236" s="4" t="s">
        <v>8</v>
      </c>
      <c r="IM13236" s="4" t="s">
        <v>1005</v>
      </c>
      <c r="IN13236" s="4" t="s">
        <v>11</v>
      </c>
      <c r="IO13236" s="4" t="s">
        <v>11</v>
      </c>
      <c r="IP13236" s="4" t="s">
        <v>14</v>
      </c>
      <c r="IQ13236" s="4" t="s">
        <v>8</v>
      </c>
      <c r="IR13236" s="4" t="s">
        <v>1005</v>
      </c>
      <c r="IS13236" s="4" t="s">
        <v>11</v>
      </c>
      <c r="IT13236" s="4" t="s">
        <v>11</v>
      </c>
      <c r="IU13236" s="4" t="s">
        <v>14</v>
      </c>
      <c r="IV13236" s="4" t="s">
        <v>8</v>
      </c>
      <c r="IW13236" s="4" t="s">
        <v>1005</v>
      </c>
      <c r="IX13236" s="4" t="s">
        <v>11</v>
      </c>
      <c r="IY13236" s="4" t="s">
        <v>11</v>
      </c>
      <c r="IZ13236" s="4" t="s">
        <v>14</v>
      </c>
      <c r="JA13236" s="4" t="s">
        <v>8</v>
      </c>
      <c r="JB13236" s="4" t="s">
        <v>1005</v>
      </c>
    </row>
    <row r="13237" spans="1:277">
      <c r="A13237" t="n">
        <v>151952</v>
      </c>
      <c r="B13237" s="67" t="n">
        <v>257</v>
      </c>
      <c r="C13237" s="7" t="n">
        <v>7</v>
      </c>
      <c r="D13237" s="7" t="n">
        <v>65533</v>
      </c>
      <c r="E13237" s="7" t="n">
        <v>5350</v>
      </c>
      <c r="F13237" s="7" t="s">
        <v>17</v>
      </c>
      <c r="G13237" s="7" t="n">
        <f t="normal" ca="1">32-LENB(INDIRECT(ADDRESS(13237,6)))</f>
        <v>0</v>
      </c>
      <c r="H13237" s="7" t="n">
        <v>7</v>
      </c>
      <c r="I13237" s="7" t="n">
        <v>65533</v>
      </c>
      <c r="J13237" s="7" t="n">
        <v>60256</v>
      </c>
      <c r="K13237" s="7" t="s">
        <v>17</v>
      </c>
      <c r="L13237" s="7" t="n">
        <f t="normal" ca="1">32-LENB(INDIRECT(ADDRESS(13237,11)))</f>
        <v>0</v>
      </c>
      <c r="M13237" s="7" t="n">
        <v>7</v>
      </c>
      <c r="N13237" s="7" t="n">
        <v>65533</v>
      </c>
      <c r="O13237" s="7" t="n">
        <v>60260</v>
      </c>
      <c r="P13237" s="7" t="s">
        <v>17</v>
      </c>
      <c r="Q13237" s="7" t="n">
        <f t="normal" ca="1">32-LENB(INDIRECT(ADDRESS(13237,16)))</f>
        <v>0</v>
      </c>
      <c r="R13237" s="7" t="n">
        <v>7</v>
      </c>
      <c r="S13237" s="7" t="n">
        <v>65533</v>
      </c>
      <c r="T13237" s="7" t="n">
        <v>60506</v>
      </c>
      <c r="U13237" s="7" t="s">
        <v>17</v>
      </c>
      <c r="V13237" s="7" t="n">
        <f t="normal" ca="1">32-LENB(INDIRECT(ADDRESS(13237,21)))</f>
        <v>0</v>
      </c>
      <c r="W13237" s="7" t="n">
        <v>7</v>
      </c>
      <c r="X13237" s="7" t="n">
        <v>65533</v>
      </c>
      <c r="Y13237" s="7" t="n">
        <v>60507</v>
      </c>
      <c r="Z13237" s="7" t="s">
        <v>17</v>
      </c>
      <c r="AA13237" s="7" t="n">
        <f t="normal" ca="1">32-LENB(INDIRECT(ADDRESS(13237,26)))</f>
        <v>0</v>
      </c>
      <c r="AB13237" s="7" t="n">
        <v>7</v>
      </c>
      <c r="AC13237" s="7" t="n">
        <v>65533</v>
      </c>
      <c r="AD13237" s="7" t="n">
        <v>60508</v>
      </c>
      <c r="AE13237" s="7" t="s">
        <v>17</v>
      </c>
      <c r="AF13237" s="7" t="n">
        <f t="normal" ca="1">32-LENB(INDIRECT(ADDRESS(13237,31)))</f>
        <v>0</v>
      </c>
      <c r="AG13237" s="7" t="n">
        <v>4</v>
      </c>
      <c r="AH13237" s="7" t="n">
        <v>65533</v>
      </c>
      <c r="AI13237" s="7" t="n">
        <v>2203</v>
      </c>
      <c r="AJ13237" s="7" t="s">
        <v>17</v>
      </c>
      <c r="AK13237" s="7" t="n">
        <f t="normal" ca="1">32-LENB(INDIRECT(ADDRESS(13237,36)))</f>
        <v>0</v>
      </c>
      <c r="AL13237" s="7" t="n">
        <v>7</v>
      </c>
      <c r="AM13237" s="7" t="n">
        <v>65533</v>
      </c>
      <c r="AN13237" s="7" t="n">
        <v>60509</v>
      </c>
      <c r="AO13237" s="7" t="s">
        <v>17</v>
      </c>
      <c r="AP13237" s="7" t="n">
        <f t="normal" ca="1">32-LENB(INDIRECT(ADDRESS(13237,41)))</f>
        <v>0</v>
      </c>
      <c r="AQ13237" s="7" t="n">
        <v>7</v>
      </c>
      <c r="AR13237" s="7" t="n">
        <v>65533</v>
      </c>
      <c r="AS13237" s="7" t="n">
        <v>60510</v>
      </c>
      <c r="AT13237" s="7" t="s">
        <v>17</v>
      </c>
      <c r="AU13237" s="7" t="n">
        <f t="normal" ca="1">32-LENB(INDIRECT(ADDRESS(13237,46)))</f>
        <v>0</v>
      </c>
      <c r="AV13237" s="7" t="n">
        <v>7</v>
      </c>
      <c r="AW13237" s="7" t="n">
        <v>65533</v>
      </c>
      <c r="AX13237" s="7" t="n">
        <v>60511</v>
      </c>
      <c r="AY13237" s="7" t="s">
        <v>17</v>
      </c>
      <c r="AZ13237" s="7" t="n">
        <f t="normal" ca="1">32-LENB(INDIRECT(ADDRESS(13237,51)))</f>
        <v>0</v>
      </c>
      <c r="BA13237" s="7" t="n">
        <v>7</v>
      </c>
      <c r="BB13237" s="7" t="n">
        <v>65533</v>
      </c>
      <c r="BC13237" s="7" t="n">
        <v>60512</v>
      </c>
      <c r="BD13237" s="7" t="s">
        <v>17</v>
      </c>
      <c r="BE13237" s="7" t="n">
        <f t="normal" ca="1">32-LENB(INDIRECT(ADDRESS(13237,56)))</f>
        <v>0</v>
      </c>
      <c r="BF13237" s="7" t="n">
        <v>7</v>
      </c>
      <c r="BG13237" s="7" t="n">
        <v>65533</v>
      </c>
      <c r="BH13237" s="7" t="n">
        <v>60513</v>
      </c>
      <c r="BI13237" s="7" t="s">
        <v>17</v>
      </c>
      <c r="BJ13237" s="7" t="n">
        <f t="normal" ca="1">32-LENB(INDIRECT(ADDRESS(13237,61)))</f>
        <v>0</v>
      </c>
      <c r="BK13237" s="7" t="n">
        <v>7</v>
      </c>
      <c r="BL13237" s="7" t="n">
        <v>65533</v>
      </c>
      <c r="BM13237" s="7" t="n">
        <v>60514</v>
      </c>
      <c r="BN13237" s="7" t="s">
        <v>17</v>
      </c>
      <c r="BO13237" s="7" t="n">
        <f t="normal" ca="1">32-LENB(INDIRECT(ADDRESS(13237,66)))</f>
        <v>0</v>
      </c>
      <c r="BP13237" s="7" t="n">
        <v>7</v>
      </c>
      <c r="BQ13237" s="7" t="n">
        <v>65533</v>
      </c>
      <c r="BR13237" s="7" t="n">
        <v>60515</v>
      </c>
      <c r="BS13237" s="7" t="s">
        <v>17</v>
      </c>
      <c r="BT13237" s="7" t="n">
        <f t="normal" ca="1">32-LENB(INDIRECT(ADDRESS(13237,71)))</f>
        <v>0</v>
      </c>
      <c r="BU13237" s="7" t="n">
        <v>7</v>
      </c>
      <c r="BV13237" s="7" t="n">
        <v>65533</v>
      </c>
      <c r="BW13237" s="7" t="n">
        <v>60516</v>
      </c>
      <c r="BX13237" s="7" t="s">
        <v>17</v>
      </c>
      <c r="BY13237" s="7" t="n">
        <f t="normal" ca="1">32-LENB(INDIRECT(ADDRESS(13237,76)))</f>
        <v>0</v>
      </c>
      <c r="BZ13237" s="7" t="n">
        <v>7</v>
      </c>
      <c r="CA13237" s="7" t="n">
        <v>65533</v>
      </c>
      <c r="CB13237" s="7" t="n">
        <v>60517</v>
      </c>
      <c r="CC13237" s="7" t="s">
        <v>17</v>
      </c>
      <c r="CD13237" s="7" t="n">
        <f t="normal" ca="1">32-LENB(INDIRECT(ADDRESS(13237,81)))</f>
        <v>0</v>
      </c>
      <c r="CE13237" s="7" t="n">
        <v>7</v>
      </c>
      <c r="CF13237" s="7" t="n">
        <v>65533</v>
      </c>
      <c r="CG13237" s="7" t="n">
        <v>60518</v>
      </c>
      <c r="CH13237" s="7" t="s">
        <v>17</v>
      </c>
      <c r="CI13237" s="7" t="n">
        <f t="normal" ca="1">32-LENB(INDIRECT(ADDRESS(13237,86)))</f>
        <v>0</v>
      </c>
      <c r="CJ13237" s="7" t="n">
        <v>7</v>
      </c>
      <c r="CK13237" s="7" t="n">
        <v>65533</v>
      </c>
      <c r="CL13237" s="7" t="n">
        <v>60519</v>
      </c>
      <c r="CM13237" s="7" t="s">
        <v>17</v>
      </c>
      <c r="CN13237" s="7" t="n">
        <f t="normal" ca="1">32-LENB(INDIRECT(ADDRESS(13237,91)))</f>
        <v>0</v>
      </c>
      <c r="CO13237" s="7" t="n">
        <v>7</v>
      </c>
      <c r="CP13237" s="7" t="n">
        <v>65533</v>
      </c>
      <c r="CQ13237" s="7" t="n">
        <v>60520</v>
      </c>
      <c r="CR13237" s="7" t="s">
        <v>17</v>
      </c>
      <c r="CS13237" s="7" t="n">
        <f t="normal" ca="1">32-LENB(INDIRECT(ADDRESS(13237,96)))</f>
        <v>0</v>
      </c>
      <c r="CT13237" s="7" t="n">
        <v>7</v>
      </c>
      <c r="CU13237" s="7" t="n">
        <v>65533</v>
      </c>
      <c r="CV13237" s="7" t="n">
        <v>60521</v>
      </c>
      <c r="CW13237" s="7" t="s">
        <v>17</v>
      </c>
      <c r="CX13237" s="7" t="n">
        <f t="normal" ca="1">32-LENB(INDIRECT(ADDRESS(13237,101)))</f>
        <v>0</v>
      </c>
      <c r="CY13237" s="7" t="n">
        <v>7</v>
      </c>
      <c r="CZ13237" s="7" t="n">
        <v>65533</v>
      </c>
      <c r="DA13237" s="7" t="n">
        <v>60522</v>
      </c>
      <c r="DB13237" s="7" t="s">
        <v>17</v>
      </c>
      <c r="DC13237" s="7" t="n">
        <f t="normal" ca="1">32-LENB(INDIRECT(ADDRESS(13237,106)))</f>
        <v>0</v>
      </c>
      <c r="DD13237" s="7" t="n">
        <v>7</v>
      </c>
      <c r="DE13237" s="7" t="n">
        <v>65533</v>
      </c>
      <c r="DF13237" s="7" t="n">
        <v>60523</v>
      </c>
      <c r="DG13237" s="7" t="s">
        <v>17</v>
      </c>
      <c r="DH13237" s="7" t="n">
        <f t="normal" ca="1">32-LENB(INDIRECT(ADDRESS(13237,111)))</f>
        <v>0</v>
      </c>
      <c r="DI13237" s="7" t="n">
        <v>7</v>
      </c>
      <c r="DJ13237" s="7" t="n">
        <v>65533</v>
      </c>
      <c r="DK13237" s="7" t="n">
        <v>60524</v>
      </c>
      <c r="DL13237" s="7" t="s">
        <v>17</v>
      </c>
      <c r="DM13237" s="7" t="n">
        <f t="normal" ca="1">32-LENB(INDIRECT(ADDRESS(13237,116)))</f>
        <v>0</v>
      </c>
      <c r="DN13237" s="7" t="n">
        <v>7</v>
      </c>
      <c r="DO13237" s="7" t="n">
        <v>65533</v>
      </c>
      <c r="DP13237" s="7" t="n">
        <v>60525</v>
      </c>
      <c r="DQ13237" s="7" t="s">
        <v>17</v>
      </c>
      <c r="DR13237" s="7" t="n">
        <f t="normal" ca="1">32-LENB(INDIRECT(ADDRESS(13237,121)))</f>
        <v>0</v>
      </c>
      <c r="DS13237" s="7" t="n">
        <v>7</v>
      </c>
      <c r="DT13237" s="7" t="n">
        <v>65533</v>
      </c>
      <c r="DU13237" s="7" t="n">
        <v>60526</v>
      </c>
      <c r="DV13237" s="7" t="s">
        <v>17</v>
      </c>
      <c r="DW13237" s="7" t="n">
        <f t="normal" ca="1">32-LENB(INDIRECT(ADDRESS(13237,126)))</f>
        <v>0</v>
      </c>
      <c r="DX13237" s="7" t="n">
        <v>7</v>
      </c>
      <c r="DY13237" s="7" t="n">
        <v>65533</v>
      </c>
      <c r="DZ13237" s="7" t="n">
        <v>60527</v>
      </c>
      <c r="EA13237" s="7" t="s">
        <v>17</v>
      </c>
      <c r="EB13237" s="7" t="n">
        <f t="normal" ca="1">32-LENB(INDIRECT(ADDRESS(13237,131)))</f>
        <v>0</v>
      </c>
      <c r="EC13237" s="7" t="n">
        <v>7</v>
      </c>
      <c r="ED13237" s="7" t="n">
        <v>65533</v>
      </c>
      <c r="EE13237" s="7" t="n">
        <v>60528</v>
      </c>
      <c r="EF13237" s="7" t="s">
        <v>17</v>
      </c>
      <c r="EG13237" s="7" t="n">
        <f t="normal" ca="1">32-LENB(INDIRECT(ADDRESS(13237,136)))</f>
        <v>0</v>
      </c>
      <c r="EH13237" s="7" t="n">
        <v>7</v>
      </c>
      <c r="EI13237" s="7" t="n">
        <v>65533</v>
      </c>
      <c r="EJ13237" s="7" t="n">
        <v>60529</v>
      </c>
      <c r="EK13237" s="7" t="s">
        <v>17</v>
      </c>
      <c r="EL13237" s="7" t="n">
        <f t="normal" ca="1">32-LENB(INDIRECT(ADDRESS(13237,141)))</f>
        <v>0</v>
      </c>
      <c r="EM13237" s="7" t="n">
        <v>7</v>
      </c>
      <c r="EN13237" s="7" t="n">
        <v>65533</v>
      </c>
      <c r="EO13237" s="7" t="n">
        <v>60530</v>
      </c>
      <c r="EP13237" s="7" t="s">
        <v>17</v>
      </c>
      <c r="EQ13237" s="7" t="n">
        <f t="normal" ca="1">32-LENB(INDIRECT(ADDRESS(13237,146)))</f>
        <v>0</v>
      </c>
      <c r="ER13237" s="7" t="n">
        <v>7</v>
      </c>
      <c r="ES13237" s="7" t="n">
        <v>65533</v>
      </c>
      <c r="ET13237" s="7" t="n">
        <v>60531</v>
      </c>
      <c r="EU13237" s="7" t="s">
        <v>17</v>
      </c>
      <c r="EV13237" s="7" t="n">
        <f t="normal" ca="1">32-LENB(INDIRECT(ADDRESS(13237,151)))</f>
        <v>0</v>
      </c>
      <c r="EW13237" s="7" t="n">
        <v>7</v>
      </c>
      <c r="EX13237" s="7" t="n">
        <v>65533</v>
      </c>
      <c r="EY13237" s="7" t="n">
        <v>60532</v>
      </c>
      <c r="EZ13237" s="7" t="s">
        <v>17</v>
      </c>
      <c r="FA13237" s="7" t="n">
        <f t="normal" ca="1">32-LENB(INDIRECT(ADDRESS(13237,156)))</f>
        <v>0</v>
      </c>
      <c r="FB13237" s="7" t="n">
        <v>7</v>
      </c>
      <c r="FC13237" s="7" t="n">
        <v>65533</v>
      </c>
      <c r="FD13237" s="7" t="n">
        <v>60533</v>
      </c>
      <c r="FE13237" s="7" t="s">
        <v>17</v>
      </c>
      <c r="FF13237" s="7" t="n">
        <f t="normal" ca="1">32-LENB(INDIRECT(ADDRESS(13237,161)))</f>
        <v>0</v>
      </c>
      <c r="FG13237" s="7" t="n">
        <v>7</v>
      </c>
      <c r="FH13237" s="7" t="n">
        <v>65533</v>
      </c>
      <c r="FI13237" s="7" t="n">
        <v>60291</v>
      </c>
      <c r="FJ13237" s="7" t="s">
        <v>17</v>
      </c>
      <c r="FK13237" s="7" t="n">
        <f t="normal" ca="1">32-LENB(INDIRECT(ADDRESS(13237,166)))</f>
        <v>0</v>
      </c>
      <c r="FL13237" s="7" t="n">
        <v>7</v>
      </c>
      <c r="FM13237" s="7" t="n">
        <v>65533</v>
      </c>
      <c r="FN13237" s="7" t="n">
        <v>60292</v>
      </c>
      <c r="FO13237" s="7" t="s">
        <v>17</v>
      </c>
      <c r="FP13237" s="7" t="n">
        <f t="normal" ca="1">32-LENB(INDIRECT(ADDRESS(13237,171)))</f>
        <v>0</v>
      </c>
      <c r="FQ13237" s="7" t="n">
        <v>7</v>
      </c>
      <c r="FR13237" s="7" t="n">
        <v>65533</v>
      </c>
      <c r="FS13237" s="7" t="n">
        <v>60293</v>
      </c>
      <c r="FT13237" s="7" t="s">
        <v>17</v>
      </c>
      <c r="FU13237" s="7" t="n">
        <f t="normal" ca="1">32-LENB(INDIRECT(ADDRESS(13237,176)))</f>
        <v>0</v>
      </c>
      <c r="FV13237" s="7" t="n">
        <v>7</v>
      </c>
      <c r="FW13237" s="7" t="n">
        <v>65533</v>
      </c>
      <c r="FX13237" s="7" t="n">
        <v>60534</v>
      </c>
      <c r="FY13237" s="7" t="s">
        <v>17</v>
      </c>
      <c r="FZ13237" s="7" t="n">
        <f t="normal" ca="1">32-LENB(INDIRECT(ADDRESS(13237,181)))</f>
        <v>0</v>
      </c>
      <c r="GA13237" s="7" t="n">
        <v>7</v>
      </c>
      <c r="GB13237" s="7" t="n">
        <v>65533</v>
      </c>
      <c r="GC13237" s="7" t="n">
        <v>60535</v>
      </c>
      <c r="GD13237" s="7" t="s">
        <v>17</v>
      </c>
      <c r="GE13237" s="7" t="n">
        <f t="normal" ca="1">32-LENB(INDIRECT(ADDRESS(13237,186)))</f>
        <v>0</v>
      </c>
      <c r="GF13237" s="7" t="n">
        <v>7</v>
      </c>
      <c r="GG13237" s="7" t="n">
        <v>65533</v>
      </c>
      <c r="GH13237" s="7" t="n">
        <v>60296</v>
      </c>
      <c r="GI13237" s="7" t="s">
        <v>17</v>
      </c>
      <c r="GJ13237" s="7" t="n">
        <f t="normal" ca="1">32-LENB(INDIRECT(ADDRESS(13237,191)))</f>
        <v>0</v>
      </c>
      <c r="GK13237" s="7" t="n">
        <v>7</v>
      </c>
      <c r="GL13237" s="7" t="n">
        <v>65533</v>
      </c>
      <c r="GM13237" s="7" t="n">
        <v>60298</v>
      </c>
      <c r="GN13237" s="7" t="s">
        <v>17</v>
      </c>
      <c r="GO13237" s="7" t="n">
        <f t="normal" ca="1">32-LENB(INDIRECT(ADDRESS(13237,196)))</f>
        <v>0</v>
      </c>
      <c r="GP13237" s="7" t="n">
        <v>7</v>
      </c>
      <c r="GQ13237" s="7" t="n">
        <v>65533</v>
      </c>
      <c r="GR13237" s="7" t="n">
        <v>60299</v>
      </c>
      <c r="GS13237" s="7" t="s">
        <v>17</v>
      </c>
      <c r="GT13237" s="7" t="n">
        <f t="normal" ca="1">32-LENB(INDIRECT(ADDRESS(13237,201)))</f>
        <v>0</v>
      </c>
      <c r="GU13237" s="7" t="n">
        <v>7</v>
      </c>
      <c r="GV13237" s="7" t="n">
        <v>65533</v>
      </c>
      <c r="GW13237" s="7" t="n">
        <v>60300</v>
      </c>
      <c r="GX13237" s="7" t="s">
        <v>17</v>
      </c>
      <c r="GY13237" s="7" t="n">
        <f t="normal" ca="1">32-LENB(INDIRECT(ADDRESS(13237,206)))</f>
        <v>0</v>
      </c>
      <c r="GZ13237" s="7" t="n">
        <v>7</v>
      </c>
      <c r="HA13237" s="7" t="n">
        <v>65533</v>
      </c>
      <c r="HB13237" s="7" t="n">
        <v>60301</v>
      </c>
      <c r="HC13237" s="7" t="s">
        <v>17</v>
      </c>
      <c r="HD13237" s="7" t="n">
        <f t="normal" ca="1">32-LENB(INDIRECT(ADDRESS(13237,211)))</f>
        <v>0</v>
      </c>
      <c r="HE13237" s="7" t="n">
        <v>7</v>
      </c>
      <c r="HF13237" s="7" t="n">
        <v>65533</v>
      </c>
      <c r="HG13237" s="7" t="n">
        <v>60536</v>
      </c>
      <c r="HH13237" s="7" t="s">
        <v>17</v>
      </c>
      <c r="HI13237" s="7" t="n">
        <f t="normal" ca="1">32-LENB(INDIRECT(ADDRESS(13237,216)))</f>
        <v>0</v>
      </c>
      <c r="HJ13237" s="7" t="n">
        <v>7</v>
      </c>
      <c r="HK13237" s="7" t="n">
        <v>65533</v>
      </c>
      <c r="HL13237" s="7" t="n">
        <v>60537</v>
      </c>
      <c r="HM13237" s="7" t="s">
        <v>17</v>
      </c>
      <c r="HN13237" s="7" t="n">
        <f t="normal" ca="1">32-LENB(INDIRECT(ADDRESS(13237,221)))</f>
        <v>0</v>
      </c>
      <c r="HO13237" s="7" t="n">
        <v>7</v>
      </c>
      <c r="HP13237" s="7" t="n">
        <v>65533</v>
      </c>
      <c r="HQ13237" s="7" t="n">
        <v>60538</v>
      </c>
      <c r="HR13237" s="7" t="s">
        <v>17</v>
      </c>
      <c r="HS13237" s="7" t="n">
        <f t="normal" ca="1">32-LENB(INDIRECT(ADDRESS(13237,226)))</f>
        <v>0</v>
      </c>
      <c r="HT13237" s="7" t="n">
        <v>7</v>
      </c>
      <c r="HU13237" s="7" t="n">
        <v>65533</v>
      </c>
      <c r="HV13237" s="7" t="n">
        <v>60539</v>
      </c>
      <c r="HW13237" s="7" t="s">
        <v>17</v>
      </c>
      <c r="HX13237" s="7" t="n">
        <f t="normal" ca="1">32-LENB(INDIRECT(ADDRESS(13237,231)))</f>
        <v>0</v>
      </c>
      <c r="HY13237" s="7" t="n">
        <v>7</v>
      </c>
      <c r="HZ13237" s="7" t="n">
        <v>65533</v>
      </c>
      <c r="IA13237" s="7" t="n">
        <v>60540</v>
      </c>
      <c r="IB13237" s="7" t="s">
        <v>17</v>
      </c>
      <c r="IC13237" s="7" t="n">
        <f t="normal" ca="1">32-LENB(INDIRECT(ADDRESS(13237,236)))</f>
        <v>0</v>
      </c>
      <c r="ID13237" s="7" t="n">
        <v>7</v>
      </c>
      <c r="IE13237" s="7" t="n">
        <v>65533</v>
      </c>
      <c r="IF13237" s="7" t="n">
        <v>60307</v>
      </c>
      <c r="IG13237" s="7" t="s">
        <v>17</v>
      </c>
      <c r="IH13237" s="7" t="n">
        <f t="normal" ca="1">32-LENB(INDIRECT(ADDRESS(13237,241)))</f>
        <v>0</v>
      </c>
      <c r="II13237" s="7" t="n">
        <v>7</v>
      </c>
      <c r="IJ13237" s="7" t="n">
        <v>65533</v>
      </c>
      <c r="IK13237" s="7" t="n">
        <v>60308</v>
      </c>
      <c r="IL13237" s="7" t="s">
        <v>17</v>
      </c>
      <c r="IM13237" s="7" t="n">
        <f t="normal" ca="1">32-LENB(INDIRECT(ADDRESS(13237,246)))</f>
        <v>0</v>
      </c>
      <c r="IN13237" s="7" t="n">
        <v>7</v>
      </c>
      <c r="IO13237" s="7" t="n">
        <v>65533</v>
      </c>
      <c r="IP13237" s="7" t="n">
        <v>60541</v>
      </c>
      <c r="IQ13237" s="7" t="s">
        <v>17</v>
      </c>
      <c r="IR13237" s="7" t="n">
        <f t="normal" ca="1">32-LENB(INDIRECT(ADDRESS(13237,251)))</f>
        <v>0</v>
      </c>
      <c r="IS13237" s="7" t="n">
        <v>4</v>
      </c>
      <c r="IT13237" s="7" t="n">
        <v>65533</v>
      </c>
      <c r="IU13237" s="7" t="n">
        <v>12101</v>
      </c>
      <c r="IV13237" s="7" t="s">
        <v>17</v>
      </c>
      <c r="IW13237" s="7" t="n">
        <f t="normal" ca="1">32-LENB(INDIRECT(ADDRESS(13237,256)))</f>
        <v>0</v>
      </c>
      <c r="IX13237" s="7" t="n">
        <v>0</v>
      </c>
      <c r="IY13237" s="7" t="n">
        <v>65533</v>
      </c>
      <c r="IZ13237" s="7" t="n">
        <v>0</v>
      </c>
      <c r="JA13237" s="7" t="s">
        <v>17</v>
      </c>
      <c r="JB13237" s="7" t="n">
        <f t="normal" ca="1">32-LENB(INDIRECT(ADDRESS(13237,261)))</f>
        <v>0</v>
      </c>
    </row>
    <row r="13238" spans="1:277">
      <c r="A13238" t="s">
        <v>4</v>
      </c>
      <c r="B13238" s="4" t="s">
        <v>5</v>
      </c>
    </row>
    <row r="13239" spans="1:277">
      <c r="A13239" t="n">
        <v>154032</v>
      </c>
      <c r="B13239" s="5" t="n">
        <v>1</v>
      </c>
    </row>
    <row r="13240" spans="1:277" s="3" customFormat="1" customHeight="0">
      <c r="A13240" s="3" t="s">
        <v>2</v>
      </c>
      <c r="B13240" s="3" t="s">
        <v>1015</v>
      </c>
    </row>
    <row r="13241" spans="1:277">
      <c r="A13241" t="s">
        <v>4</v>
      </c>
      <c r="B13241" s="4" t="s">
        <v>5</v>
      </c>
      <c r="C13241" s="4" t="s">
        <v>11</v>
      </c>
      <c r="D13241" s="4" t="s">
        <v>11</v>
      </c>
      <c r="E13241" s="4" t="s">
        <v>14</v>
      </c>
      <c r="F13241" s="4" t="s">
        <v>8</v>
      </c>
      <c r="G13241" s="4" t="s">
        <v>1005</v>
      </c>
      <c r="H13241" s="4" t="s">
        <v>11</v>
      </c>
      <c r="I13241" s="4" t="s">
        <v>11</v>
      </c>
      <c r="J13241" s="4" t="s">
        <v>14</v>
      </c>
      <c r="K13241" s="4" t="s">
        <v>8</v>
      </c>
      <c r="L13241" s="4" t="s">
        <v>1005</v>
      </c>
      <c r="M13241" s="4" t="s">
        <v>11</v>
      </c>
      <c r="N13241" s="4" t="s">
        <v>11</v>
      </c>
      <c r="O13241" s="4" t="s">
        <v>14</v>
      </c>
      <c r="P13241" s="4" t="s">
        <v>8</v>
      </c>
      <c r="Q13241" s="4" t="s">
        <v>1005</v>
      </c>
      <c r="R13241" s="4" t="s">
        <v>11</v>
      </c>
      <c r="S13241" s="4" t="s">
        <v>11</v>
      </c>
      <c r="T13241" s="4" t="s">
        <v>14</v>
      </c>
      <c r="U13241" s="4" t="s">
        <v>8</v>
      </c>
      <c r="V13241" s="4" t="s">
        <v>1005</v>
      </c>
      <c r="W13241" s="4" t="s">
        <v>11</v>
      </c>
      <c r="X13241" s="4" t="s">
        <v>11</v>
      </c>
      <c r="Y13241" s="4" t="s">
        <v>14</v>
      </c>
      <c r="Z13241" s="4" t="s">
        <v>8</v>
      </c>
      <c r="AA13241" s="4" t="s">
        <v>1005</v>
      </c>
      <c r="AB13241" s="4" t="s">
        <v>11</v>
      </c>
      <c r="AC13241" s="4" t="s">
        <v>11</v>
      </c>
      <c r="AD13241" s="4" t="s">
        <v>14</v>
      </c>
      <c r="AE13241" s="4" t="s">
        <v>8</v>
      </c>
      <c r="AF13241" s="4" t="s">
        <v>1005</v>
      </c>
      <c r="AG13241" s="4" t="s">
        <v>11</v>
      </c>
      <c r="AH13241" s="4" t="s">
        <v>11</v>
      </c>
      <c r="AI13241" s="4" t="s">
        <v>14</v>
      </c>
      <c r="AJ13241" s="4" t="s">
        <v>8</v>
      </c>
      <c r="AK13241" s="4" t="s">
        <v>1005</v>
      </c>
      <c r="AL13241" s="4" t="s">
        <v>11</v>
      </c>
      <c r="AM13241" s="4" t="s">
        <v>11</v>
      </c>
      <c r="AN13241" s="4" t="s">
        <v>14</v>
      </c>
      <c r="AO13241" s="4" t="s">
        <v>8</v>
      </c>
      <c r="AP13241" s="4" t="s">
        <v>1005</v>
      </c>
      <c r="AQ13241" s="4" t="s">
        <v>11</v>
      </c>
      <c r="AR13241" s="4" t="s">
        <v>11</v>
      </c>
      <c r="AS13241" s="4" t="s">
        <v>14</v>
      </c>
      <c r="AT13241" s="4" t="s">
        <v>8</v>
      </c>
      <c r="AU13241" s="4" t="s">
        <v>1005</v>
      </c>
      <c r="AV13241" s="4" t="s">
        <v>11</v>
      </c>
      <c r="AW13241" s="4" t="s">
        <v>11</v>
      </c>
      <c r="AX13241" s="4" t="s">
        <v>14</v>
      </c>
      <c r="AY13241" s="4" t="s">
        <v>8</v>
      </c>
      <c r="AZ13241" s="4" t="s">
        <v>1005</v>
      </c>
      <c r="BA13241" s="4" t="s">
        <v>11</v>
      </c>
      <c r="BB13241" s="4" t="s">
        <v>11</v>
      </c>
      <c r="BC13241" s="4" t="s">
        <v>14</v>
      </c>
      <c r="BD13241" s="4" t="s">
        <v>8</v>
      </c>
      <c r="BE13241" s="4" t="s">
        <v>1005</v>
      </c>
      <c r="BF13241" s="4" t="s">
        <v>11</v>
      </c>
      <c r="BG13241" s="4" t="s">
        <v>11</v>
      </c>
      <c r="BH13241" s="4" t="s">
        <v>14</v>
      </c>
      <c r="BI13241" s="4" t="s">
        <v>8</v>
      </c>
      <c r="BJ13241" s="4" t="s">
        <v>1005</v>
      </c>
      <c r="BK13241" s="4" t="s">
        <v>11</v>
      </c>
      <c r="BL13241" s="4" t="s">
        <v>11</v>
      </c>
      <c r="BM13241" s="4" t="s">
        <v>14</v>
      </c>
      <c r="BN13241" s="4" t="s">
        <v>8</v>
      </c>
      <c r="BO13241" s="4" t="s">
        <v>1005</v>
      </c>
      <c r="BP13241" s="4" t="s">
        <v>11</v>
      </c>
      <c r="BQ13241" s="4" t="s">
        <v>11</v>
      </c>
      <c r="BR13241" s="4" t="s">
        <v>14</v>
      </c>
      <c r="BS13241" s="4" t="s">
        <v>8</v>
      </c>
      <c r="BT13241" s="4" t="s">
        <v>1005</v>
      </c>
      <c r="BU13241" s="4" t="s">
        <v>11</v>
      </c>
      <c r="BV13241" s="4" t="s">
        <v>11</v>
      </c>
      <c r="BW13241" s="4" t="s">
        <v>14</v>
      </c>
      <c r="BX13241" s="4" t="s">
        <v>8</v>
      </c>
      <c r="BY13241" s="4" t="s">
        <v>1005</v>
      </c>
      <c r="BZ13241" s="4" t="s">
        <v>11</v>
      </c>
      <c r="CA13241" s="4" t="s">
        <v>11</v>
      </c>
      <c r="CB13241" s="4" t="s">
        <v>14</v>
      </c>
      <c r="CC13241" s="4" t="s">
        <v>8</v>
      </c>
      <c r="CD13241" s="4" t="s">
        <v>1005</v>
      </c>
      <c r="CE13241" s="4" t="s">
        <v>11</v>
      </c>
      <c r="CF13241" s="4" t="s">
        <v>11</v>
      </c>
      <c r="CG13241" s="4" t="s">
        <v>14</v>
      </c>
      <c r="CH13241" s="4" t="s">
        <v>8</v>
      </c>
      <c r="CI13241" s="4" t="s">
        <v>1005</v>
      </c>
      <c r="CJ13241" s="4" t="s">
        <v>11</v>
      </c>
      <c r="CK13241" s="4" t="s">
        <v>11</v>
      </c>
      <c r="CL13241" s="4" t="s">
        <v>14</v>
      </c>
      <c r="CM13241" s="4" t="s">
        <v>8</v>
      </c>
      <c r="CN13241" s="4" t="s">
        <v>1005</v>
      </c>
      <c r="CO13241" s="4" t="s">
        <v>11</v>
      </c>
      <c r="CP13241" s="4" t="s">
        <v>11</v>
      </c>
      <c r="CQ13241" s="4" t="s">
        <v>14</v>
      </c>
      <c r="CR13241" s="4" t="s">
        <v>8</v>
      </c>
      <c r="CS13241" s="4" t="s">
        <v>1005</v>
      </c>
      <c r="CT13241" s="4" t="s">
        <v>11</v>
      </c>
      <c r="CU13241" s="4" t="s">
        <v>11</v>
      </c>
      <c r="CV13241" s="4" t="s">
        <v>14</v>
      </c>
      <c r="CW13241" s="4" t="s">
        <v>8</v>
      </c>
      <c r="CX13241" s="4" t="s">
        <v>1005</v>
      </c>
      <c r="CY13241" s="4" t="s">
        <v>11</v>
      </c>
      <c r="CZ13241" s="4" t="s">
        <v>11</v>
      </c>
      <c r="DA13241" s="4" t="s">
        <v>14</v>
      </c>
      <c r="DB13241" s="4" t="s">
        <v>8</v>
      </c>
      <c r="DC13241" s="4" t="s">
        <v>1005</v>
      </c>
      <c r="DD13241" s="4" t="s">
        <v>11</v>
      </c>
      <c r="DE13241" s="4" t="s">
        <v>11</v>
      </c>
      <c r="DF13241" s="4" t="s">
        <v>14</v>
      </c>
      <c r="DG13241" s="4" t="s">
        <v>8</v>
      </c>
      <c r="DH13241" s="4" t="s">
        <v>1005</v>
      </c>
      <c r="DI13241" s="4" t="s">
        <v>11</v>
      </c>
      <c r="DJ13241" s="4" t="s">
        <v>11</v>
      </c>
      <c r="DK13241" s="4" t="s">
        <v>14</v>
      </c>
      <c r="DL13241" s="4" t="s">
        <v>8</v>
      </c>
      <c r="DM13241" s="4" t="s">
        <v>1005</v>
      </c>
      <c r="DN13241" s="4" t="s">
        <v>11</v>
      </c>
      <c r="DO13241" s="4" t="s">
        <v>11</v>
      </c>
      <c r="DP13241" s="4" t="s">
        <v>14</v>
      </c>
      <c r="DQ13241" s="4" t="s">
        <v>8</v>
      </c>
      <c r="DR13241" s="4" t="s">
        <v>1005</v>
      </c>
      <c r="DS13241" s="4" t="s">
        <v>11</v>
      </c>
      <c r="DT13241" s="4" t="s">
        <v>11</v>
      </c>
      <c r="DU13241" s="4" t="s">
        <v>14</v>
      </c>
      <c r="DV13241" s="4" t="s">
        <v>8</v>
      </c>
      <c r="DW13241" s="4" t="s">
        <v>1005</v>
      </c>
      <c r="DX13241" s="4" t="s">
        <v>11</v>
      </c>
      <c r="DY13241" s="4" t="s">
        <v>11</v>
      </c>
      <c r="DZ13241" s="4" t="s">
        <v>14</v>
      </c>
      <c r="EA13241" s="4" t="s">
        <v>8</v>
      </c>
      <c r="EB13241" s="4" t="s">
        <v>1005</v>
      </c>
      <c r="EC13241" s="4" t="s">
        <v>11</v>
      </c>
      <c r="ED13241" s="4" t="s">
        <v>11</v>
      </c>
      <c r="EE13241" s="4" t="s">
        <v>14</v>
      </c>
      <c r="EF13241" s="4" t="s">
        <v>8</v>
      </c>
      <c r="EG13241" s="4" t="s">
        <v>1005</v>
      </c>
      <c r="EH13241" s="4" t="s">
        <v>11</v>
      </c>
      <c r="EI13241" s="4" t="s">
        <v>11</v>
      </c>
      <c r="EJ13241" s="4" t="s">
        <v>14</v>
      </c>
      <c r="EK13241" s="4" t="s">
        <v>8</v>
      </c>
      <c r="EL13241" s="4" t="s">
        <v>1005</v>
      </c>
      <c r="EM13241" s="4" t="s">
        <v>11</v>
      </c>
      <c r="EN13241" s="4" t="s">
        <v>11</v>
      </c>
      <c r="EO13241" s="4" t="s">
        <v>14</v>
      </c>
      <c r="EP13241" s="4" t="s">
        <v>8</v>
      </c>
      <c r="EQ13241" s="4" t="s">
        <v>1005</v>
      </c>
      <c r="ER13241" s="4" t="s">
        <v>11</v>
      </c>
      <c r="ES13241" s="4" t="s">
        <v>11</v>
      </c>
      <c r="ET13241" s="4" t="s">
        <v>14</v>
      </c>
      <c r="EU13241" s="4" t="s">
        <v>8</v>
      </c>
      <c r="EV13241" s="4" t="s">
        <v>1005</v>
      </c>
      <c r="EW13241" s="4" t="s">
        <v>11</v>
      </c>
      <c r="EX13241" s="4" t="s">
        <v>11</v>
      </c>
      <c r="EY13241" s="4" t="s">
        <v>14</v>
      </c>
      <c r="EZ13241" s="4" t="s">
        <v>8</v>
      </c>
      <c r="FA13241" s="4" t="s">
        <v>1005</v>
      </c>
      <c r="FB13241" s="4" t="s">
        <v>11</v>
      </c>
      <c r="FC13241" s="4" t="s">
        <v>11</v>
      </c>
      <c r="FD13241" s="4" t="s">
        <v>14</v>
      </c>
      <c r="FE13241" s="4" t="s">
        <v>8</v>
      </c>
      <c r="FF13241" s="4" t="s">
        <v>1005</v>
      </c>
      <c r="FG13241" s="4" t="s">
        <v>11</v>
      </c>
      <c r="FH13241" s="4" t="s">
        <v>11</v>
      </c>
      <c r="FI13241" s="4" t="s">
        <v>14</v>
      </c>
      <c r="FJ13241" s="4" t="s">
        <v>8</v>
      </c>
      <c r="FK13241" s="4" t="s">
        <v>1005</v>
      </c>
      <c r="FL13241" s="4" t="s">
        <v>11</v>
      </c>
      <c r="FM13241" s="4" t="s">
        <v>11</v>
      </c>
      <c r="FN13241" s="4" t="s">
        <v>14</v>
      </c>
      <c r="FO13241" s="4" t="s">
        <v>8</v>
      </c>
      <c r="FP13241" s="4" t="s">
        <v>1005</v>
      </c>
      <c r="FQ13241" s="4" t="s">
        <v>11</v>
      </c>
      <c r="FR13241" s="4" t="s">
        <v>11</v>
      </c>
      <c r="FS13241" s="4" t="s">
        <v>14</v>
      </c>
      <c r="FT13241" s="4" t="s">
        <v>8</v>
      </c>
      <c r="FU13241" s="4" t="s">
        <v>1005</v>
      </c>
      <c r="FV13241" s="4" t="s">
        <v>11</v>
      </c>
      <c r="FW13241" s="4" t="s">
        <v>11</v>
      </c>
      <c r="FX13241" s="4" t="s">
        <v>14</v>
      </c>
      <c r="FY13241" s="4" t="s">
        <v>8</v>
      </c>
      <c r="FZ13241" s="4" t="s">
        <v>1005</v>
      </c>
      <c r="GA13241" s="4" t="s">
        <v>11</v>
      </c>
      <c r="GB13241" s="4" t="s">
        <v>11</v>
      </c>
      <c r="GC13241" s="4" t="s">
        <v>14</v>
      </c>
      <c r="GD13241" s="4" t="s">
        <v>8</v>
      </c>
      <c r="GE13241" s="4" t="s">
        <v>1005</v>
      </c>
      <c r="GF13241" s="4" t="s">
        <v>11</v>
      </c>
      <c r="GG13241" s="4" t="s">
        <v>11</v>
      </c>
      <c r="GH13241" s="4" t="s">
        <v>14</v>
      </c>
      <c r="GI13241" s="4" t="s">
        <v>8</v>
      </c>
      <c r="GJ13241" s="4" t="s">
        <v>1005</v>
      </c>
      <c r="GK13241" s="4" t="s">
        <v>11</v>
      </c>
      <c r="GL13241" s="4" t="s">
        <v>11</v>
      </c>
      <c r="GM13241" s="4" t="s">
        <v>14</v>
      </c>
      <c r="GN13241" s="4" t="s">
        <v>8</v>
      </c>
      <c r="GO13241" s="4" t="s">
        <v>1005</v>
      </c>
      <c r="GP13241" s="4" t="s">
        <v>11</v>
      </c>
      <c r="GQ13241" s="4" t="s">
        <v>11</v>
      </c>
      <c r="GR13241" s="4" t="s">
        <v>14</v>
      </c>
      <c r="GS13241" s="4" t="s">
        <v>8</v>
      </c>
      <c r="GT13241" s="4" t="s">
        <v>1005</v>
      </c>
      <c r="GU13241" s="4" t="s">
        <v>11</v>
      </c>
      <c r="GV13241" s="4" t="s">
        <v>11</v>
      </c>
      <c r="GW13241" s="4" t="s">
        <v>14</v>
      </c>
      <c r="GX13241" s="4" t="s">
        <v>8</v>
      </c>
      <c r="GY13241" s="4" t="s">
        <v>1005</v>
      </c>
      <c r="GZ13241" s="4" t="s">
        <v>11</v>
      </c>
      <c r="HA13241" s="4" t="s">
        <v>11</v>
      </c>
      <c r="HB13241" s="4" t="s">
        <v>14</v>
      </c>
      <c r="HC13241" s="4" t="s">
        <v>8</v>
      </c>
      <c r="HD13241" s="4" t="s">
        <v>1005</v>
      </c>
      <c r="HE13241" s="4" t="s">
        <v>11</v>
      </c>
      <c r="HF13241" s="4" t="s">
        <v>11</v>
      </c>
      <c r="HG13241" s="4" t="s">
        <v>14</v>
      </c>
      <c r="HH13241" s="4" t="s">
        <v>8</v>
      </c>
      <c r="HI13241" s="4" t="s">
        <v>1005</v>
      </c>
      <c r="HJ13241" s="4" t="s">
        <v>11</v>
      </c>
      <c r="HK13241" s="4" t="s">
        <v>11</v>
      </c>
      <c r="HL13241" s="4" t="s">
        <v>14</v>
      </c>
      <c r="HM13241" s="4" t="s">
        <v>8</v>
      </c>
      <c r="HN13241" s="4" t="s">
        <v>1005</v>
      </c>
      <c r="HO13241" s="4" t="s">
        <v>11</v>
      </c>
      <c r="HP13241" s="4" t="s">
        <v>11</v>
      </c>
      <c r="HQ13241" s="4" t="s">
        <v>14</v>
      </c>
      <c r="HR13241" s="4" t="s">
        <v>8</v>
      </c>
      <c r="HS13241" s="4" t="s">
        <v>1005</v>
      </c>
      <c r="HT13241" s="4" t="s">
        <v>11</v>
      </c>
      <c r="HU13241" s="4" t="s">
        <v>11</v>
      </c>
      <c r="HV13241" s="4" t="s">
        <v>14</v>
      </c>
      <c r="HW13241" s="4" t="s">
        <v>8</v>
      </c>
      <c r="HX13241" s="4" t="s">
        <v>1005</v>
      </c>
    </row>
    <row r="13242" spans="1:277">
      <c r="A13242" t="n">
        <v>154048</v>
      </c>
      <c r="B13242" s="67" t="n">
        <v>257</v>
      </c>
      <c r="C13242" s="7" t="n">
        <v>7</v>
      </c>
      <c r="D13242" s="7" t="n">
        <v>65533</v>
      </c>
      <c r="E13242" s="7" t="n">
        <v>14390</v>
      </c>
      <c r="F13242" s="7" t="s">
        <v>17</v>
      </c>
      <c r="G13242" s="7" t="n">
        <f t="normal" ca="1">32-LENB(INDIRECT(ADDRESS(13242,6)))</f>
        <v>0</v>
      </c>
      <c r="H13242" s="7" t="n">
        <v>7</v>
      </c>
      <c r="I13242" s="7" t="n">
        <v>65533</v>
      </c>
      <c r="J13242" s="7" t="n">
        <v>60542</v>
      </c>
      <c r="K13242" s="7" t="s">
        <v>17</v>
      </c>
      <c r="L13242" s="7" t="n">
        <f t="normal" ca="1">32-LENB(INDIRECT(ADDRESS(13242,11)))</f>
        <v>0</v>
      </c>
      <c r="M13242" s="7" t="n">
        <v>7</v>
      </c>
      <c r="N13242" s="7" t="n">
        <v>65533</v>
      </c>
      <c r="O13242" s="7" t="n">
        <v>60543</v>
      </c>
      <c r="P13242" s="7" t="s">
        <v>17</v>
      </c>
      <c r="Q13242" s="7" t="n">
        <f t="normal" ca="1">32-LENB(INDIRECT(ADDRESS(13242,16)))</f>
        <v>0</v>
      </c>
      <c r="R13242" s="7" t="n">
        <v>7</v>
      </c>
      <c r="S13242" s="7" t="n">
        <v>65533</v>
      </c>
      <c r="T13242" s="7" t="n">
        <v>60544</v>
      </c>
      <c r="U13242" s="7" t="s">
        <v>17</v>
      </c>
      <c r="V13242" s="7" t="n">
        <f t="normal" ca="1">32-LENB(INDIRECT(ADDRESS(13242,21)))</f>
        <v>0</v>
      </c>
      <c r="W13242" s="7" t="n">
        <v>7</v>
      </c>
      <c r="X13242" s="7" t="n">
        <v>65533</v>
      </c>
      <c r="Y13242" s="7" t="n">
        <v>60545</v>
      </c>
      <c r="Z13242" s="7" t="s">
        <v>17</v>
      </c>
      <c r="AA13242" s="7" t="n">
        <f t="normal" ca="1">32-LENB(INDIRECT(ADDRESS(13242,26)))</f>
        <v>0</v>
      </c>
      <c r="AB13242" s="7" t="n">
        <v>7</v>
      </c>
      <c r="AC13242" s="7" t="n">
        <v>65533</v>
      </c>
      <c r="AD13242" s="7" t="n">
        <v>60546</v>
      </c>
      <c r="AE13242" s="7" t="s">
        <v>17</v>
      </c>
      <c r="AF13242" s="7" t="n">
        <f t="normal" ca="1">32-LENB(INDIRECT(ADDRESS(13242,31)))</f>
        <v>0</v>
      </c>
      <c r="AG13242" s="7" t="n">
        <v>4</v>
      </c>
      <c r="AH13242" s="7" t="n">
        <v>65533</v>
      </c>
      <c r="AI13242" s="7" t="n">
        <v>2203</v>
      </c>
      <c r="AJ13242" s="7" t="s">
        <v>17</v>
      </c>
      <c r="AK13242" s="7" t="n">
        <f t="normal" ca="1">32-LENB(INDIRECT(ADDRESS(13242,36)))</f>
        <v>0</v>
      </c>
      <c r="AL13242" s="7" t="n">
        <v>7</v>
      </c>
      <c r="AM13242" s="7" t="n">
        <v>65533</v>
      </c>
      <c r="AN13242" s="7" t="n">
        <v>60547</v>
      </c>
      <c r="AO13242" s="7" t="s">
        <v>17</v>
      </c>
      <c r="AP13242" s="7" t="n">
        <f t="normal" ca="1">32-LENB(INDIRECT(ADDRESS(13242,41)))</f>
        <v>0</v>
      </c>
      <c r="AQ13242" s="7" t="n">
        <v>7</v>
      </c>
      <c r="AR13242" s="7" t="n">
        <v>65533</v>
      </c>
      <c r="AS13242" s="7" t="n">
        <v>60548</v>
      </c>
      <c r="AT13242" s="7" t="s">
        <v>17</v>
      </c>
      <c r="AU13242" s="7" t="n">
        <f t="normal" ca="1">32-LENB(INDIRECT(ADDRESS(13242,46)))</f>
        <v>0</v>
      </c>
      <c r="AV13242" s="7" t="n">
        <v>7</v>
      </c>
      <c r="AW13242" s="7" t="n">
        <v>65533</v>
      </c>
      <c r="AX13242" s="7" t="n">
        <v>60549</v>
      </c>
      <c r="AY13242" s="7" t="s">
        <v>17</v>
      </c>
      <c r="AZ13242" s="7" t="n">
        <f t="normal" ca="1">32-LENB(INDIRECT(ADDRESS(13242,51)))</f>
        <v>0</v>
      </c>
      <c r="BA13242" s="7" t="n">
        <v>7</v>
      </c>
      <c r="BB13242" s="7" t="n">
        <v>65533</v>
      </c>
      <c r="BC13242" s="7" t="n">
        <v>60550</v>
      </c>
      <c r="BD13242" s="7" t="s">
        <v>17</v>
      </c>
      <c r="BE13242" s="7" t="n">
        <f t="normal" ca="1">32-LENB(INDIRECT(ADDRESS(13242,56)))</f>
        <v>0</v>
      </c>
      <c r="BF13242" s="7" t="n">
        <v>7</v>
      </c>
      <c r="BG13242" s="7" t="n">
        <v>65533</v>
      </c>
      <c r="BH13242" s="7" t="n">
        <v>60551</v>
      </c>
      <c r="BI13242" s="7" t="s">
        <v>17</v>
      </c>
      <c r="BJ13242" s="7" t="n">
        <f t="normal" ca="1">32-LENB(INDIRECT(ADDRESS(13242,61)))</f>
        <v>0</v>
      </c>
      <c r="BK13242" s="7" t="n">
        <v>7</v>
      </c>
      <c r="BL13242" s="7" t="n">
        <v>65533</v>
      </c>
      <c r="BM13242" s="7" t="n">
        <v>60552</v>
      </c>
      <c r="BN13242" s="7" t="s">
        <v>17</v>
      </c>
      <c r="BO13242" s="7" t="n">
        <f t="normal" ca="1">32-LENB(INDIRECT(ADDRESS(13242,66)))</f>
        <v>0</v>
      </c>
      <c r="BP13242" s="7" t="n">
        <v>7</v>
      </c>
      <c r="BQ13242" s="7" t="n">
        <v>65533</v>
      </c>
      <c r="BR13242" s="7" t="n">
        <v>60553</v>
      </c>
      <c r="BS13242" s="7" t="s">
        <v>17</v>
      </c>
      <c r="BT13242" s="7" t="n">
        <f t="normal" ca="1">32-LENB(INDIRECT(ADDRESS(13242,71)))</f>
        <v>0</v>
      </c>
      <c r="BU13242" s="7" t="n">
        <v>7</v>
      </c>
      <c r="BV13242" s="7" t="n">
        <v>65533</v>
      </c>
      <c r="BW13242" s="7" t="n">
        <v>60554</v>
      </c>
      <c r="BX13242" s="7" t="s">
        <v>17</v>
      </c>
      <c r="BY13242" s="7" t="n">
        <f t="normal" ca="1">32-LENB(INDIRECT(ADDRESS(13242,76)))</f>
        <v>0</v>
      </c>
      <c r="BZ13242" s="7" t="n">
        <v>7</v>
      </c>
      <c r="CA13242" s="7" t="n">
        <v>65533</v>
      </c>
      <c r="CB13242" s="7" t="n">
        <v>60555</v>
      </c>
      <c r="CC13242" s="7" t="s">
        <v>17</v>
      </c>
      <c r="CD13242" s="7" t="n">
        <f t="normal" ca="1">32-LENB(INDIRECT(ADDRESS(13242,81)))</f>
        <v>0</v>
      </c>
      <c r="CE13242" s="7" t="n">
        <v>7</v>
      </c>
      <c r="CF13242" s="7" t="n">
        <v>65533</v>
      </c>
      <c r="CG13242" s="7" t="n">
        <v>60556</v>
      </c>
      <c r="CH13242" s="7" t="s">
        <v>17</v>
      </c>
      <c r="CI13242" s="7" t="n">
        <f t="normal" ca="1">32-LENB(INDIRECT(ADDRESS(13242,86)))</f>
        <v>0</v>
      </c>
      <c r="CJ13242" s="7" t="n">
        <v>7</v>
      </c>
      <c r="CK13242" s="7" t="n">
        <v>65533</v>
      </c>
      <c r="CL13242" s="7" t="n">
        <v>60557</v>
      </c>
      <c r="CM13242" s="7" t="s">
        <v>17</v>
      </c>
      <c r="CN13242" s="7" t="n">
        <f t="normal" ca="1">32-LENB(INDIRECT(ADDRESS(13242,91)))</f>
        <v>0</v>
      </c>
      <c r="CO13242" s="7" t="n">
        <v>7</v>
      </c>
      <c r="CP13242" s="7" t="n">
        <v>65533</v>
      </c>
      <c r="CQ13242" s="7" t="n">
        <v>60558</v>
      </c>
      <c r="CR13242" s="7" t="s">
        <v>17</v>
      </c>
      <c r="CS13242" s="7" t="n">
        <f t="normal" ca="1">32-LENB(INDIRECT(ADDRESS(13242,96)))</f>
        <v>0</v>
      </c>
      <c r="CT13242" s="7" t="n">
        <v>7</v>
      </c>
      <c r="CU13242" s="7" t="n">
        <v>65533</v>
      </c>
      <c r="CV13242" s="7" t="n">
        <v>60559</v>
      </c>
      <c r="CW13242" s="7" t="s">
        <v>17</v>
      </c>
      <c r="CX13242" s="7" t="n">
        <f t="normal" ca="1">32-LENB(INDIRECT(ADDRESS(13242,101)))</f>
        <v>0</v>
      </c>
      <c r="CY13242" s="7" t="n">
        <v>7</v>
      </c>
      <c r="CZ13242" s="7" t="n">
        <v>65533</v>
      </c>
      <c r="DA13242" s="7" t="n">
        <v>60560</v>
      </c>
      <c r="DB13242" s="7" t="s">
        <v>17</v>
      </c>
      <c r="DC13242" s="7" t="n">
        <f t="normal" ca="1">32-LENB(INDIRECT(ADDRESS(13242,106)))</f>
        <v>0</v>
      </c>
      <c r="DD13242" s="7" t="n">
        <v>7</v>
      </c>
      <c r="DE13242" s="7" t="n">
        <v>65533</v>
      </c>
      <c r="DF13242" s="7" t="n">
        <v>60561</v>
      </c>
      <c r="DG13242" s="7" t="s">
        <v>17</v>
      </c>
      <c r="DH13242" s="7" t="n">
        <f t="normal" ca="1">32-LENB(INDIRECT(ADDRESS(13242,111)))</f>
        <v>0</v>
      </c>
      <c r="DI13242" s="7" t="n">
        <v>7</v>
      </c>
      <c r="DJ13242" s="7" t="n">
        <v>65533</v>
      </c>
      <c r="DK13242" s="7" t="n">
        <v>60562</v>
      </c>
      <c r="DL13242" s="7" t="s">
        <v>17</v>
      </c>
      <c r="DM13242" s="7" t="n">
        <f t="normal" ca="1">32-LENB(INDIRECT(ADDRESS(13242,116)))</f>
        <v>0</v>
      </c>
      <c r="DN13242" s="7" t="n">
        <v>7</v>
      </c>
      <c r="DO13242" s="7" t="n">
        <v>65533</v>
      </c>
      <c r="DP13242" s="7" t="n">
        <v>60563</v>
      </c>
      <c r="DQ13242" s="7" t="s">
        <v>17</v>
      </c>
      <c r="DR13242" s="7" t="n">
        <f t="normal" ca="1">32-LENB(INDIRECT(ADDRESS(13242,121)))</f>
        <v>0</v>
      </c>
      <c r="DS13242" s="7" t="n">
        <v>7</v>
      </c>
      <c r="DT13242" s="7" t="n">
        <v>65533</v>
      </c>
      <c r="DU13242" s="7" t="n">
        <v>60564</v>
      </c>
      <c r="DV13242" s="7" t="s">
        <v>17</v>
      </c>
      <c r="DW13242" s="7" t="n">
        <f t="normal" ca="1">32-LENB(INDIRECT(ADDRESS(13242,126)))</f>
        <v>0</v>
      </c>
      <c r="DX13242" s="7" t="n">
        <v>7</v>
      </c>
      <c r="DY13242" s="7" t="n">
        <v>65533</v>
      </c>
      <c r="DZ13242" s="7" t="n">
        <v>60291</v>
      </c>
      <c r="EA13242" s="7" t="s">
        <v>17</v>
      </c>
      <c r="EB13242" s="7" t="n">
        <f t="normal" ca="1">32-LENB(INDIRECT(ADDRESS(13242,131)))</f>
        <v>0</v>
      </c>
      <c r="EC13242" s="7" t="n">
        <v>7</v>
      </c>
      <c r="ED13242" s="7" t="n">
        <v>65533</v>
      </c>
      <c r="EE13242" s="7" t="n">
        <v>60292</v>
      </c>
      <c r="EF13242" s="7" t="s">
        <v>17</v>
      </c>
      <c r="EG13242" s="7" t="n">
        <f t="normal" ca="1">32-LENB(INDIRECT(ADDRESS(13242,136)))</f>
        <v>0</v>
      </c>
      <c r="EH13242" s="7" t="n">
        <v>7</v>
      </c>
      <c r="EI13242" s="7" t="n">
        <v>65533</v>
      </c>
      <c r="EJ13242" s="7" t="n">
        <v>60293</v>
      </c>
      <c r="EK13242" s="7" t="s">
        <v>17</v>
      </c>
      <c r="EL13242" s="7" t="n">
        <f t="normal" ca="1">32-LENB(INDIRECT(ADDRESS(13242,141)))</f>
        <v>0</v>
      </c>
      <c r="EM13242" s="7" t="n">
        <v>7</v>
      </c>
      <c r="EN13242" s="7" t="n">
        <v>65533</v>
      </c>
      <c r="EO13242" s="7" t="n">
        <v>60565</v>
      </c>
      <c r="EP13242" s="7" t="s">
        <v>17</v>
      </c>
      <c r="EQ13242" s="7" t="n">
        <f t="normal" ca="1">32-LENB(INDIRECT(ADDRESS(13242,146)))</f>
        <v>0</v>
      </c>
      <c r="ER13242" s="7" t="n">
        <v>7</v>
      </c>
      <c r="ES13242" s="7" t="n">
        <v>65533</v>
      </c>
      <c r="ET13242" s="7" t="n">
        <v>60566</v>
      </c>
      <c r="EU13242" s="7" t="s">
        <v>17</v>
      </c>
      <c r="EV13242" s="7" t="n">
        <f t="normal" ca="1">32-LENB(INDIRECT(ADDRESS(13242,151)))</f>
        <v>0</v>
      </c>
      <c r="EW13242" s="7" t="n">
        <v>7</v>
      </c>
      <c r="EX13242" s="7" t="n">
        <v>65533</v>
      </c>
      <c r="EY13242" s="7" t="n">
        <v>60297</v>
      </c>
      <c r="EZ13242" s="7" t="s">
        <v>17</v>
      </c>
      <c r="FA13242" s="7" t="n">
        <f t="normal" ca="1">32-LENB(INDIRECT(ADDRESS(13242,156)))</f>
        <v>0</v>
      </c>
      <c r="FB13242" s="7" t="n">
        <v>7</v>
      </c>
      <c r="FC13242" s="7" t="n">
        <v>65533</v>
      </c>
      <c r="FD13242" s="7" t="n">
        <v>60298</v>
      </c>
      <c r="FE13242" s="7" t="s">
        <v>17</v>
      </c>
      <c r="FF13242" s="7" t="n">
        <f t="normal" ca="1">32-LENB(INDIRECT(ADDRESS(13242,161)))</f>
        <v>0</v>
      </c>
      <c r="FG13242" s="7" t="n">
        <v>7</v>
      </c>
      <c r="FH13242" s="7" t="n">
        <v>65533</v>
      </c>
      <c r="FI13242" s="7" t="n">
        <v>60299</v>
      </c>
      <c r="FJ13242" s="7" t="s">
        <v>17</v>
      </c>
      <c r="FK13242" s="7" t="n">
        <f t="normal" ca="1">32-LENB(INDIRECT(ADDRESS(13242,166)))</f>
        <v>0</v>
      </c>
      <c r="FL13242" s="7" t="n">
        <v>7</v>
      </c>
      <c r="FM13242" s="7" t="n">
        <v>65533</v>
      </c>
      <c r="FN13242" s="7" t="n">
        <v>60300</v>
      </c>
      <c r="FO13242" s="7" t="s">
        <v>17</v>
      </c>
      <c r="FP13242" s="7" t="n">
        <f t="normal" ca="1">32-LENB(INDIRECT(ADDRESS(13242,171)))</f>
        <v>0</v>
      </c>
      <c r="FQ13242" s="7" t="n">
        <v>7</v>
      </c>
      <c r="FR13242" s="7" t="n">
        <v>65533</v>
      </c>
      <c r="FS13242" s="7" t="n">
        <v>60301</v>
      </c>
      <c r="FT13242" s="7" t="s">
        <v>17</v>
      </c>
      <c r="FU13242" s="7" t="n">
        <f t="normal" ca="1">32-LENB(INDIRECT(ADDRESS(13242,176)))</f>
        <v>0</v>
      </c>
      <c r="FV13242" s="7" t="n">
        <v>7</v>
      </c>
      <c r="FW13242" s="7" t="n">
        <v>65533</v>
      </c>
      <c r="FX13242" s="7" t="n">
        <v>60567</v>
      </c>
      <c r="FY13242" s="7" t="s">
        <v>17</v>
      </c>
      <c r="FZ13242" s="7" t="n">
        <f t="normal" ca="1">32-LENB(INDIRECT(ADDRESS(13242,181)))</f>
        <v>0</v>
      </c>
      <c r="GA13242" s="7" t="n">
        <v>7</v>
      </c>
      <c r="GB13242" s="7" t="n">
        <v>65533</v>
      </c>
      <c r="GC13242" s="7" t="n">
        <v>60568</v>
      </c>
      <c r="GD13242" s="7" t="s">
        <v>17</v>
      </c>
      <c r="GE13242" s="7" t="n">
        <f t="normal" ca="1">32-LENB(INDIRECT(ADDRESS(13242,186)))</f>
        <v>0</v>
      </c>
      <c r="GF13242" s="7" t="n">
        <v>7</v>
      </c>
      <c r="GG13242" s="7" t="n">
        <v>65533</v>
      </c>
      <c r="GH13242" s="7" t="n">
        <v>60569</v>
      </c>
      <c r="GI13242" s="7" t="s">
        <v>17</v>
      </c>
      <c r="GJ13242" s="7" t="n">
        <f t="normal" ca="1">32-LENB(INDIRECT(ADDRESS(13242,191)))</f>
        <v>0</v>
      </c>
      <c r="GK13242" s="7" t="n">
        <v>7</v>
      </c>
      <c r="GL13242" s="7" t="n">
        <v>65533</v>
      </c>
      <c r="GM13242" s="7" t="n">
        <v>60570</v>
      </c>
      <c r="GN13242" s="7" t="s">
        <v>17</v>
      </c>
      <c r="GO13242" s="7" t="n">
        <f t="normal" ca="1">32-LENB(INDIRECT(ADDRESS(13242,196)))</f>
        <v>0</v>
      </c>
      <c r="GP13242" s="7" t="n">
        <v>7</v>
      </c>
      <c r="GQ13242" s="7" t="n">
        <v>65533</v>
      </c>
      <c r="GR13242" s="7" t="n">
        <v>60571</v>
      </c>
      <c r="GS13242" s="7" t="s">
        <v>17</v>
      </c>
      <c r="GT13242" s="7" t="n">
        <f t="normal" ca="1">32-LENB(INDIRECT(ADDRESS(13242,201)))</f>
        <v>0</v>
      </c>
      <c r="GU13242" s="7" t="n">
        <v>7</v>
      </c>
      <c r="GV13242" s="7" t="n">
        <v>65533</v>
      </c>
      <c r="GW13242" s="7" t="n">
        <v>60306</v>
      </c>
      <c r="GX13242" s="7" t="s">
        <v>17</v>
      </c>
      <c r="GY13242" s="7" t="n">
        <f t="normal" ca="1">32-LENB(INDIRECT(ADDRESS(13242,206)))</f>
        <v>0</v>
      </c>
      <c r="GZ13242" s="7" t="n">
        <v>7</v>
      </c>
      <c r="HA13242" s="7" t="n">
        <v>65533</v>
      </c>
      <c r="HB13242" s="7" t="n">
        <v>60307</v>
      </c>
      <c r="HC13242" s="7" t="s">
        <v>17</v>
      </c>
      <c r="HD13242" s="7" t="n">
        <f t="normal" ca="1">32-LENB(INDIRECT(ADDRESS(13242,211)))</f>
        <v>0</v>
      </c>
      <c r="HE13242" s="7" t="n">
        <v>7</v>
      </c>
      <c r="HF13242" s="7" t="n">
        <v>65533</v>
      </c>
      <c r="HG13242" s="7" t="n">
        <v>60572</v>
      </c>
      <c r="HH13242" s="7" t="s">
        <v>17</v>
      </c>
      <c r="HI13242" s="7" t="n">
        <f t="normal" ca="1">32-LENB(INDIRECT(ADDRESS(13242,216)))</f>
        <v>0</v>
      </c>
      <c r="HJ13242" s="7" t="n">
        <v>7</v>
      </c>
      <c r="HK13242" s="7" t="n">
        <v>65533</v>
      </c>
      <c r="HL13242" s="7" t="n">
        <v>60573</v>
      </c>
      <c r="HM13242" s="7" t="s">
        <v>17</v>
      </c>
      <c r="HN13242" s="7" t="n">
        <f t="normal" ca="1">32-LENB(INDIRECT(ADDRESS(13242,221)))</f>
        <v>0</v>
      </c>
      <c r="HO13242" s="7" t="n">
        <v>4</v>
      </c>
      <c r="HP13242" s="7" t="n">
        <v>65533</v>
      </c>
      <c r="HQ13242" s="7" t="n">
        <v>12101</v>
      </c>
      <c r="HR13242" s="7" t="s">
        <v>17</v>
      </c>
      <c r="HS13242" s="7" t="n">
        <f t="normal" ca="1">32-LENB(INDIRECT(ADDRESS(13242,226)))</f>
        <v>0</v>
      </c>
      <c r="HT13242" s="7" t="n">
        <v>0</v>
      </c>
      <c r="HU13242" s="7" t="n">
        <v>65533</v>
      </c>
      <c r="HV13242" s="7" t="n">
        <v>0</v>
      </c>
      <c r="HW13242" s="7" t="s">
        <v>17</v>
      </c>
      <c r="HX13242" s="7" t="n">
        <f t="normal" ca="1">32-LENB(INDIRECT(ADDRESS(13242,231)))</f>
        <v>0</v>
      </c>
    </row>
    <row r="13243" spans="1:277">
      <c r="A13243" t="s">
        <v>4</v>
      </c>
      <c r="B13243" s="4" t="s">
        <v>5</v>
      </c>
    </row>
    <row r="13244" spans="1:277">
      <c r="A13244" t="n">
        <v>155888</v>
      </c>
      <c r="B13244" s="5" t="n">
        <v>1</v>
      </c>
    </row>
    <row r="13245" spans="1:277" s="3" customFormat="1" customHeight="0">
      <c r="A13245" s="3" t="s">
        <v>2</v>
      </c>
      <c r="B13245" s="3" t="s">
        <v>1016</v>
      </c>
    </row>
    <row r="13246" spans="1:277">
      <c r="A13246" t="s">
        <v>4</v>
      </c>
      <c r="B13246" s="4" t="s">
        <v>5</v>
      </c>
      <c r="C13246" s="4" t="s">
        <v>11</v>
      </c>
      <c r="D13246" s="4" t="s">
        <v>11</v>
      </c>
      <c r="E13246" s="4" t="s">
        <v>14</v>
      </c>
      <c r="F13246" s="4" t="s">
        <v>8</v>
      </c>
      <c r="G13246" s="4" t="s">
        <v>1005</v>
      </c>
      <c r="H13246" s="4" t="s">
        <v>11</v>
      </c>
      <c r="I13246" s="4" t="s">
        <v>11</v>
      </c>
      <c r="J13246" s="4" t="s">
        <v>14</v>
      </c>
      <c r="K13246" s="4" t="s">
        <v>8</v>
      </c>
      <c r="L13246" s="4" t="s">
        <v>1005</v>
      </c>
      <c r="M13246" s="4" t="s">
        <v>11</v>
      </c>
      <c r="N13246" s="4" t="s">
        <v>11</v>
      </c>
      <c r="O13246" s="4" t="s">
        <v>14</v>
      </c>
      <c r="P13246" s="4" t="s">
        <v>8</v>
      </c>
      <c r="Q13246" s="4" t="s">
        <v>1005</v>
      </c>
      <c r="R13246" s="4" t="s">
        <v>11</v>
      </c>
      <c r="S13246" s="4" t="s">
        <v>11</v>
      </c>
      <c r="T13246" s="4" t="s">
        <v>14</v>
      </c>
      <c r="U13246" s="4" t="s">
        <v>8</v>
      </c>
      <c r="V13246" s="4" t="s">
        <v>1005</v>
      </c>
      <c r="W13246" s="4" t="s">
        <v>11</v>
      </c>
      <c r="X13246" s="4" t="s">
        <v>11</v>
      </c>
      <c r="Y13246" s="4" t="s">
        <v>14</v>
      </c>
      <c r="Z13246" s="4" t="s">
        <v>8</v>
      </c>
      <c r="AA13246" s="4" t="s">
        <v>1005</v>
      </c>
      <c r="AB13246" s="4" t="s">
        <v>11</v>
      </c>
      <c r="AC13246" s="4" t="s">
        <v>11</v>
      </c>
      <c r="AD13246" s="4" t="s">
        <v>14</v>
      </c>
      <c r="AE13246" s="4" t="s">
        <v>8</v>
      </c>
      <c r="AF13246" s="4" t="s">
        <v>1005</v>
      </c>
      <c r="AG13246" s="4" t="s">
        <v>11</v>
      </c>
      <c r="AH13246" s="4" t="s">
        <v>11</v>
      </c>
      <c r="AI13246" s="4" t="s">
        <v>14</v>
      </c>
      <c r="AJ13246" s="4" t="s">
        <v>8</v>
      </c>
      <c r="AK13246" s="4" t="s">
        <v>1005</v>
      </c>
      <c r="AL13246" s="4" t="s">
        <v>11</v>
      </c>
      <c r="AM13246" s="4" t="s">
        <v>11</v>
      </c>
      <c r="AN13246" s="4" t="s">
        <v>14</v>
      </c>
      <c r="AO13246" s="4" t="s">
        <v>8</v>
      </c>
      <c r="AP13246" s="4" t="s">
        <v>1005</v>
      </c>
      <c r="AQ13246" s="4" t="s">
        <v>11</v>
      </c>
      <c r="AR13246" s="4" t="s">
        <v>11</v>
      </c>
      <c r="AS13246" s="4" t="s">
        <v>14</v>
      </c>
      <c r="AT13246" s="4" t="s">
        <v>8</v>
      </c>
      <c r="AU13246" s="4" t="s">
        <v>1005</v>
      </c>
      <c r="AV13246" s="4" t="s">
        <v>11</v>
      </c>
      <c r="AW13246" s="4" t="s">
        <v>11</v>
      </c>
      <c r="AX13246" s="4" t="s">
        <v>14</v>
      </c>
      <c r="AY13246" s="4" t="s">
        <v>8</v>
      </c>
      <c r="AZ13246" s="4" t="s">
        <v>1005</v>
      </c>
      <c r="BA13246" s="4" t="s">
        <v>11</v>
      </c>
      <c r="BB13246" s="4" t="s">
        <v>11</v>
      </c>
      <c r="BC13246" s="4" t="s">
        <v>14</v>
      </c>
      <c r="BD13246" s="4" t="s">
        <v>8</v>
      </c>
      <c r="BE13246" s="4" t="s">
        <v>1005</v>
      </c>
      <c r="BF13246" s="4" t="s">
        <v>11</v>
      </c>
      <c r="BG13246" s="4" t="s">
        <v>11</v>
      </c>
      <c r="BH13246" s="4" t="s">
        <v>14</v>
      </c>
      <c r="BI13246" s="4" t="s">
        <v>8</v>
      </c>
      <c r="BJ13246" s="4" t="s">
        <v>1005</v>
      </c>
      <c r="BK13246" s="4" t="s">
        <v>11</v>
      </c>
      <c r="BL13246" s="4" t="s">
        <v>11</v>
      </c>
      <c r="BM13246" s="4" t="s">
        <v>14</v>
      </c>
      <c r="BN13246" s="4" t="s">
        <v>8</v>
      </c>
      <c r="BO13246" s="4" t="s">
        <v>1005</v>
      </c>
      <c r="BP13246" s="4" t="s">
        <v>11</v>
      </c>
      <c r="BQ13246" s="4" t="s">
        <v>11</v>
      </c>
      <c r="BR13246" s="4" t="s">
        <v>14</v>
      </c>
      <c r="BS13246" s="4" t="s">
        <v>8</v>
      </c>
      <c r="BT13246" s="4" t="s">
        <v>1005</v>
      </c>
      <c r="BU13246" s="4" t="s">
        <v>11</v>
      </c>
      <c r="BV13246" s="4" t="s">
        <v>11</v>
      </c>
      <c r="BW13246" s="4" t="s">
        <v>14</v>
      </c>
      <c r="BX13246" s="4" t="s">
        <v>8</v>
      </c>
      <c r="BY13246" s="4" t="s">
        <v>1005</v>
      </c>
      <c r="BZ13246" s="4" t="s">
        <v>11</v>
      </c>
      <c r="CA13246" s="4" t="s">
        <v>11</v>
      </c>
      <c r="CB13246" s="4" t="s">
        <v>14</v>
      </c>
      <c r="CC13246" s="4" t="s">
        <v>8</v>
      </c>
      <c r="CD13246" s="4" t="s">
        <v>1005</v>
      </c>
      <c r="CE13246" s="4" t="s">
        <v>11</v>
      </c>
      <c r="CF13246" s="4" t="s">
        <v>11</v>
      </c>
      <c r="CG13246" s="4" t="s">
        <v>14</v>
      </c>
      <c r="CH13246" s="4" t="s">
        <v>8</v>
      </c>
      <c r="CI13246" s="4" t="s">
        <v>1005</v>
      </c>
      <c r="CJ13246" s="4" t="s">
        <v>11</v>
      </c>
      <c r="CK13246" s="4" t="s">
        <v>11</v>
      </c>
      <c r="CL13246" s="4" t="s">
        <v>14</v>
      </c>
      <c r="CM13246" s="4" t="s">
        <v>8</v>
      </c>
      <c r="CN13246" s="4" t="s">
        <v>1005</v>
      </c>
      <c r="CO13246" s="4" t="s">
        <v>11</v>
      </c>
      <c r="CP13246" s="4" t="s">
        <v>11</v>
      </c>
      <c r="CQ13246" s="4" t="s">
        <v>14</v>
      </c>
      <c r="CR13246" s="4" t="s">
        <v>8</v>
      </c>
      <c r="CS13246" s="4" t="s">
        <v>1005</v>
      </c>
      <c r="CT13246" s="4" t="s">
        <v>11</v>
      </c>
      <c r="CU13246" s="4" t="s">
        <v>11</v>
      </c>
      <c r="CV13246" s="4" t="s">
        <v>14</v>
      </c>
      <c r="CW13246" s="4" t="s">
        <v>8</v>
      </c>
      <c r="CX13246" s="4" t="s">
        <v>1005</v>
      </c>
      <c r="CY13246" s="4" t="s">
        <v>11</v>
      </c>
      <c r="CZ13246" s="4" t="s">
        <v>11</v>
      </c>
      <c r="DA13246" s="4" t="s">
        <v>14</v>
      </c>
      <c r="DB13246" s="4" t="s">
        <v>8</v>
      </c>
      <c r="DC13246" s="4" t="s">
        <v>1005</v>
      </c>
      <c r="DD13246" s="4" t="s">
        <v>11</v>
      </c>
      <c r="DE13246" s="4" t="s">
        <v>11</v>
      </c>
      <c r="DF13246" s="4" t="s">
        <v>14</v>
      </c>
      <c r="DG13246" s="4" t="s">
        <v>8</v>
      </c>
      <c r="DH13246" s="4" t="s">
        <v>1005</v>
      </c>
      <c r="DI13246" s="4" t="s">
        <v>11</v>
      </c>
      <c r="DJ13246" s="4" t="s">
        <v>11</v>
      </c>
      <c r="DK13246" s="4" t="s">
        <v>14</v>
      </c>
      <c r="DL13246" s="4" t="s">
        <v>8</v>
      </c>
      <c r="DM13246" s="4" t="s">
        <v>1005</v>
      </c>
      <c r="DN13246" s="4" t="s">
        <v>11</v>
      </c>
      <c r="DO13246" s="4" t="s">
        <v>11</v>
      </c>
      <c r="DP13246" s="4" t="s">
        <v>14</v>
      </c>
      <c r="DQ13246" s="4" t="s">
        <v>8</v>
      </c>
      <c r="DR13246" s="4" t="s">
        <v>1005</v>
      </c>
      <c r="DS13246" s="4" t="s">
        <v>11</v>
      </c>
      <c r="DT13246" s="4" t="s">
        <v>11</v>
      </c>
      <c r="DU13246" s="4" t="s">
        <v>14</v>
      </c>
      <c r="DV13246" s="4" t="s">
        <v>8</v>
      </c>
      <c r="DW13246" s="4" t="s">
        <v>1005</v>
      </c>
      <c r="DX13246" s="4" t="s">
        <v>11</v>
      </c>
      <c r="DY13246" s="4" t="s">
        <v>11</v>
      </c>
      <c r="DZ13246" s="4" t="s">
        <v>14</v>
      </c>
      <c r="EA13246" s="4" t="s">
        <v>8</v>
      </c>
      <c r="EB13246" s="4" t="s">
        <v>1005</v>
      </c>
      <c r="EC13246" s="4" t="s">
        <v>11</v>
      </c>
      <c r="ED13246" s="4" t="s">
        <v>11</v>
      </c>
      <c r="EE13246" s="4" t="s">
        <v>14</v>
      </c>
      <c r="EF13246" s="4" t="s">
        <v>8</v>
      </c>
      <c r="EG13246" s="4" t="s">
        <v>1005</v>
      </c>
      <c r="EH13246" s="4" t="s">
        <v>11</v>
      </c>
      <c r="EI13246" s="4" t="s">
        <v>11</v>
      </c>
      <c r="EJ13246" s="4" t="s">
        <v>14</v>
      </c>
      <c r="EK13246" s="4" t="s">
        <v>8</v>
      </c>
      <c r="EL13246" s="4" t="s">
        <v>1005</v>
      </c>
      <c r="EM13246" s="4" t="s">
        <v>11</v>
      </c>
      <c r="EN13246" s="4" t="s">
        <v>11</v>
      </c>
      <c r="EO13246" s="4" t="s">
        <v>14</v>
      </c>
      <c r="EP13246" s="4" t="s">
        <v>8</v>
      </c>
      <c r="EQ13246" s="4" t="s">
        <v>1005</v>
      </c>
      <c r="ER13246" s="4" t="s">
        <v>11</v>
      </c>
      <c r="ES13246" s="4" t="s">
        <v>11</v>
      </c>
      <c r="ET13246" s="4" t="s">
        <v>14</v>
      </c>
      <c r="EU13246" s="4" t="s">
        <v>8</v>
      </c>
      <c r="EV13246" s="4" t="s">
        <v>1005</v>
      </c>
      <c r="EW13246" s="4" t="s">
        <v>11</v>
      </c>
      <c r="EX13246" s="4" t="s">
        <v>11</v>
      </c>
      <c r="EY13246" s="4" t="s">
        <v>14</v>
      </c>
      <c r="EZ13246" s="4" t="s">
        <v>8</v>
      </c>
      <c r="FA13246" s="4" t="s">
        <v>1005</v>
      </c>
      <c r="FB13246" s="4" t="s">
        <v>11</v>
      </c>
      <c r="FC13246" s="4" t="s">
        <v>11</v>
      </c>
      <c r="FD13246" s="4" t="s">
        <v>14</v>
      </c>
      <c r="FE13246" s="4" t="s">
        <v>8</v>
      </c>
      <c r="FF13246" s="4" t="s">
        <v>1005</v>
      </c>
      <c r="FG13246" s="4" t="s">
        <v>11</v>
      </c>
      <c r="FH13246" s="4" t="s">
        <v>11</v>
      </c>
      <c r="FI13246" s="4" t="s">
        <v>14</v>
      </c>
      <c r="FJ13246" s="4" t="s">
        <v>8</v>
      </c>
      <c r="FK13246" s="4" t="s">
        <v>1005</v>
      </c>
      <c r="FL13246" s="4" t="s">
        <v>11</v>
      </c>
      <c r="FM13246" s="4" t="s">
        <v>11</v>
      </c>
      <c r="FN13246" s="4" t="s">
        <v>14</v>
      </c>
      <c r="FO13246" s="4" t="s">
        <v>8</v>
      </c>
      <c r="FP13246" s="4" t="s">
        <v>1005</v>
      </c>
      <c r="FQ13246" s="4" t="s">
        <v>11</v>
      </c>
      <c r="FR13246" s="4" t="s">
        <v>11</v>
      </c>
      <c r="FS13246" s="4" t="s">
        <v>14</v>
      </c>
      <c r="FT13246" s="4" t="s">
        <v>8</v>
      </c>
      <c r="FU13246" s="4" t="s">
        <v>1005</v>
      </c>
      <c r="FV13246" s="4" t="s">
        <v>11</v>
      </c>
      <c r="FW13246" s="4" t="s">
        <v>11</v>
      </c>
      <c r="FX13246" s="4" t="s">
        <v>14</v>
      </c>
      <c r="FY13246" s="4" t="s">
        <v>8</v>
      </c>
      <c r="FZ13246" s="4" t="s">
        <v>1005</v>
      </c>
      <c r="GA13246" s="4" t="s">
        <v>11</v>
      </c>
      <c r="GB13246" s="4" t="s">
        <v>11</v>
      </c>
      <c r="GC13246" s="4" t="s">
        <v>14</v>
      </c>
      <c r="GD13246" s="4" t="s">
        <v>8</v>
      </c>
      <c r="GE13246" s="4" t="s">
        <v>1005</v>
      </c>
      <c r="GF13246" s="4" t="s">
        <v>11</v>
      </c>
      <c r="GG13246" s="4" t="s">
        <v>11</v>
      </c>
      <c r="GH13246" s="4" t="s">
        <v>14</v>
      </c>
      <c r="GI13246" s="4" t="s">
        <v>8</v>
      </c>
      <c r="GJ13246" s="4" t="s">
        <v>1005</v>
      </c>
      <c r="GK13246" s="4" t="s">
        <v>11</v>
      </c>
      <c r="GL13246" s="4" t="s">
        <v>11</v>
      </c>
      <c r="GM13246" s="4" t="s">
        <v>14</v>
      </c>
      <c r="GN13246" s="4" t="s">
        <v>8</v>
      </c>
      <c r="GO13246" s="4" t="s">
        <v>1005</v>
      </c>
      <c r="GP13246" s="4" t="s">
        <v>11</v>
      </c>
      <c r="GQ13246" s="4" t="s">
        <v>11</v>
      </c>
      <c r="GR13246" s="4" t="s">
        <v>14</v>
      </c>
      <c r="GS13246" s="4" t="s">
        <v>8</v>
      </c>
      <c r="GT13246" s="4" t="s">
        <v>1005</v>
      </c>
      <c r="GU13246" s="4" t="s">
        <v>11</v>
      </c>
      <c r="GV13246" s="4" t="s">
        <v>11</v>
      </c>
      <c r="GW13246" s="4" t="s">
        <v>14</v>
      </c>
      <c r="GX13246" s="4" t="s">
        <v>8</v>
      </c>
      <c r="GY13246" s="4" t="s">
        <v>1005</v>
      </c>
      <c r="GZ13246" s="4" t="s">
        <v>11</v>
      </c>
      <c r="HA13246" s="4" t="s">
        <v>11</v>
      </c>
      <c r="HB13246" s="4" t="s">
        <v>14</v>
      </c>
      <c r="HC13246" s="4" t="s">
        <v>8</v>
      </c>
      <c r="HD13246" s="4" t="s">
        <v>1005</v>
      </c>
      <c r="HE13246" s="4" t="s">
        <v>11</v>
      </c>
      <c r="HF13246" s="4" t="s">
        <v>11</v>
      </c>
      <c r="HG13246" s="4" t="s">
        <v>14</v>
      </c>
      <c r="HH13246" s="4" t="s">
        <v>8</v>
      </c>
      <c r="HI13246" s="4" t="s">
        <v>1005</v>
      </c>
      <c r="HJ13246" s="4" t="s">
        <v>11</v>
      </c>
      <c r="HK13246" s="4" t="s">
        <v>11</v>
      </c>
      <c r="HL13246" s="4" t="s">
        <v>14</v>
      </c>
      <c r="HM13246" s="4" t="s">
        <v>8</v>
      </c>
      <c r="HN13246" s="4" t="s">
        <v>1005</v>
      </c>
      <c r="HO13246" s="4" t="s">
        <v>11</v>
      </c>
      <c r="HP13246" s="4" t="s">
        <v>11</v>
      </c>
      <c r="HQ13246" s="4" t="s">
        <v>14</v>
      </c>
      <c r="HR13246" s="4" t="s">
        <v>8</v>
      </c>
      <c r="HS13246" s="4" t="s">
        <v>1005</v>
      </c>
      <c r="HT13246" s="4" t="s">
        <v>11</v>
      </c>
      <c r="HU13246" s="4" t="s">
        <v>11</v>
      </c>
      <c r="HV13246" s="4" t="s">
        <v>14</v>
      </c>
      <c r="HW13246" s="4" t="s">
        <v>8</v>
      </c>
      <c r="HX13246" s="4" t="s">
        <v>1005</v>
      </c>
      <c r="HY13246" s="4" t="s">
        <v>11</v>
      </c>
      <c r="HZ13246" s="4" t="s">
        <v>11</v>
      </c>
      <c r="IA13246" s="4" t="s">
        <v>14</v>
      </c>
      <c r="IB13246" s="4" t="s">
        <v>8</v>
      </c>
      <c r="IC13246" s="4" t="s">
        <v>1005</v>
      </c>
      <c r="ID13246" s="4" t="s">
        <v>11</v>
      </c>
      <c r="IE13246" s="4" t="s">
        <v>11</v>
      </c>
      <c r="IF13246" s="4" t="s">
        <v>14</v>
      </c>
      <c r="IG13246" s="4" t="s">
        <v>8</v>
      </c>
      <c r="IH13246" s="4" t="s">
        <v>1005</v>
      </c>
      <c r="II13246" s="4" t="s">
        <v>11</v>
      </c>
      <c r="IJ13246" s="4" t="s">
        <v>11</v>
      </c>
      <c r="IK13246" s="4" t="s">
        <v>14</v>
      </c>
      <c r="IL13246" s="4" t="s">
        <v>8</v>
      </c>
      <c r="IM13246" s="4" t="s">
        <v>1005</v>
      </c>
      <c r="IN13246" s="4" t="s">
        <v>11</v>
      </c>
      <c r="IO13246" s="4" t="s">
        <v>11</v>
      </c>
      <c r="IP13246" s="4" t="s">
        <v>14</v>
      </c>
      <c r="IQ13246" s="4" t="s">
        <v>8</v>
      </c>
      <c r="IR13246" s="4" t="s">
        <v>1005</v>
      </c>
      <c r="IS13246" s="4" t="s">
        <v>11</v>
      </c>
      <c r="IT13246" s="4" t="s">
        <v>11</v>
      </c>
      <c r="IU13246" s="4" t="s">
        <v>14</v>
      </c>
      <c r="IV13246" s="4" t="s">
        <v>8</v>
      </c>
      <c r="IW13246" s="4" t="s">
        <v>1005</v>
      </c>
      <c r="IX13246" s="4" t="s">
        <v>11</v>
      </c>
      <c r="IY13246" s="4" t="s">
        <v>11</v>
      </c>
      <c r="IZ13246" s="4" t="s">
        <v>14</v>
      </c>
      <c r="JA13246" s="4" t="s">
        <v>8</v>
      </c>
      <c r="JB13246" s="4" t="s">
        <v>1005</v>
      </c>
      <c r="JC13246" s="4" t="s">
        <v>11</v>
      </c>
      <c r="JD13246" s="4" t="s">
        <v>11</v>
      </c>
      <c r="JE13246" s="4" t="s">
        <v>14</v>
      </c>
      <c r="JF13246" s="4" t="s">
        <v>8</v>
      </c>
      <c r="JG13246" s="4" t="s">
        <v>1005</v>
      </c>
      <c r="JH13246" s="4" t="s">
        <v>11</v>
      </c>
      <c r="JI13246" s="4" t="s">
        <v>11</v>
      </c>
      <c r="JJ13246" s="4" t="s">
        <v>14</v>
      </c>
      <c r="JK13246" s="4" t="s">
        <v>8</v>
      </c>
      <c r="JL13246" s="4" t="s">
        <v>1005</v>
      </c>
    </row>
    <row r="13247" spans="1:277">
      <c r="A13247" t="n">
        <v>155904</v>
      </c>
      <c r="B13247" s="67" t="n">
        <v>257</v>
      </c>
      <c r="C13247" s="7" t="n">
        <v>7</v>
      </c>
      <c r="D13247" s="7" t="n">
        <v>65533</v>
      </c>
      <c r="E13247" s="7" t="n">
        <v>15356</v>
      </c>
      <c r="F13247" s="7" t="s">
        <v>17</v>
      </c>
      <c r="G13247" s="7" t="n">
        <f t="normal" ca="1">32-LENB(INDIRECT(ADDRESS(13247,6)))</f>
        <v>0</v>
      </c>
      <c r="H13247" s="7" t="n">
        <v>7</v>
      </c>
      <c r="I13247" s="7" t="n">
        <v>65533</v>
      </c>
      <c r="J13247" s="7" t="n">
        <v>60257</v>
      </c>
      <c r="K13247" s="7" t="s">
        <v>17</v>
      </c>
      <c r="L13247" s="7" t="n">
        <f t="normal" ca="1">32-LENB(INDIRECT(ADDRESS(13247,11)))</f>
        <v>0</v>
      </c>
      <c r="M13247" s="7" t="n">
        <v>7</v>
      </c>
      <c r="N13247" s="7" t="n">
        <v>65533</v>
      </c>
      <c r="O13247" s="7" t="n">
        <v>60260</v>
      </c>
      <c r="P13247" s="7" t="s">
        <v>17</v>
      </c>
      <c r="Q13247" s="7" t="n">
        <f t="normal" ca="1">32-LENB(INDIRECT(ADDRESS(13247,16)))</f>
        <v>0</v>
      </c>
      <c r="R13247" s="7" t="n">
        <v>7</v>
      </c>
      <c r="S13247" s="7" t="n">
        <v>65533</v>
      </c>
      <c r="T13247" s="7" t="n">
        <v>60574</v>
      </c>
      <c r="U13247" s="7" t="s">
        <v>17</v>
      </c>
      <c r="V13247" s="7" t="n">
        <f t="normal" ca="1">32-LENB(INDIRECT(ADDRESS(13247,21)))</f>
        <v>0</v>
      </c>
      <c r="W13247" s="7" t="n">
        <v>7</v>
      </c>
      <c r="X13247" s="7" t="n">
        <v>65533</v>
      </c>
      <c r="Y13247" s="7" t="n">
        <v>60575</v>
      </c>
      <c r="Z13247" s="7" t="s">
        <v>17</v>
      </c>
      <c r="AA13247" s="7" t="n">
        <f t="normal" ca="1">32-LENB(INDIRECT(ADDRESS(13247,26)))</f>
        <v>0</v>
      </c>
      <c r="AB13247" s="7" t="n">
        <v>7</v>
      </c>
      <c r="AC13247" s="7" t="n">
        <v>65533</v>
      </c>
      <c r="AD13247" s="7" t="n">
        <v>60576</v>
      </c>
      <c r="AE13247" s="7" t="s">
        <v>17</v>
      </c>
      <c r="AF13247" s="7" t="n">
        <f t="normal" ca="1">32-LENB(INDIRECT(ADDRESS(13247,31)))</f>
        <v>0</v>
      </c>
      <c r="AG13247" s="7" t="n">
        <v>7</v>
      </c>
      <c r="AH13247" s="7" t="n">
        <v>65533</v>
      </c>
      <c r="AI13247" s="7" t="n">
        <v>60577</v>
      </c>
      <c r="AJ13247" s="7" t="s">
        <v>17</v>
      </c>
      <c r="AK13247" s="7" t="n">
        <f t="normal" ca="1">32-LENB(INDIRECT(ADDRESS(13247,36)))</f>
        <v>0</v>
      </c>
      <c r="AL13247" s="7" t="n">
        <v>7</v>
      </c>
      <c r="AM13247" s="7" t="n">
        <v>65533</v>
      </c>
      <c r="AN13247" s="7" t="n">
        <v>60578</v>
      </c>
      <c r="AO13247" s="7" t="s">
        <v>17</v>
      </c>
      <c r="AP13247" s="7" t="n">
        <f t="normal" ca="1">32-LENB(INDIRECT(ADDRESS(13247,41)))</f>
        <v>0</v>
      </c>
      <c r="AQ13247" s="7" t="n">
        <v>7</v>
      </c>
      <c r="AR13247" s="7" t="n">
        <v>65533</v>
      </c>
      <c r="AS13247" s="7" t="n">
        <v>60579</v>
      </c>
      <c r="AT13247" s="7" t="s">
        <v>17</v>
      </c>
      <c r="AU13247" s="7" t="n">
        <f t="normal" ca="1">32-LENB(INDIRECT(ADDRESS(13247,46)))</f>
        <v>0</v>
      </c>
      <c r="AV13247" s="7" t="n">
        <v>4</v>
      </c>
      <c r="AW13247" s="7" t="n">
        <v>65533</v>
      </c>
      <c r="AX13247" s="7" t="n">
        <v>2203</v>
      </c>
      <c r="AY13247" s="7" t="s">
        <v>17</v>
      </c>
      <c r="AZ13247" s="7" t="n">
        <f t="normal" ca="1">32-LENB(INDIRECT(ADDRESS(13247,51)))</f>
        <v>0</v>
      </c>
      <c r="BA13247" s="7" t="n">
        <v>7</v>
      </c>
      <c r="BB13247" s="7" t="n">
        <v>65533</v>
      </c>
      <c r="BC13247" s="7" t="n">
        <v>60580</v>
      </c>
      <c r="BD13247" s="7" t="s">
        <v>17</v>
      </c>
      <c r="BE13247" s="7" t="n">
        <f t="normal" ca="1">32-LENB(INDIRECT(ADDRESS(13247,56)))</f>
        <v>0</v>
      </c>
      <c r="BF13247" s="7" t="n">
        <v>7</v>
      </c>
      <c r="BG13247" s="7" t="n">
        <v>65533</v>
      </c>
      <c r="BH13247" s="7" t="n">
        <v>60581</v>
      </c>
      <c r="BI13247" s="7" t="s">
        <v>17</v>
      </c>
      <c r="BJ13247" s="7" t="n">
        <f t="normal" ca="1">32-LENB(INDIRECT(ADDRESS(13247,61)))</f>
        <v>0</v>
      </c>
      <c r="BK13247" s="7" t="n">
        <v>7</v>
      </c>
      <c r="BL13247" s="7" t="n">
        <v>65533</v>
      </c>
      <c r="BM13247" s="7" t="n">
        <v>60346</v>
      </c>
      <c r="BN13247" s="7" t="s">
        <v>17</v>
      </c>
      <c r="BO13247" s="7" t="n">
        <f t="normal" ca="1">32-LENB(INDIRECT(ADDRESS(13247,66)))</f>
        <v>0</v>
      </c>
      <c r="BP13247" s="7" t="n">
        <v>7</v>
      </c>
      <c r="BQ13247" s="7" t="n">
        <v>65533</v>
      </c>
      <c r="BR13247" s="7" t="n">
        <v>60582</v>
      </c>
      <c r="BS13247" s="7" t="s">
        <v>17</v>
      </c>
      <c r="BT13247" s="7" t="n">
        <f t="normal" ca="1">32-LENB(INDIRECT(ADDRESS(13247,71)))</f>
        <v>0</v>
      </c>
      <c r="BU13247" s="7" t="n">
        <v>7</v>
      </c>
      <c r="BV13247" s="7" t="n">
        <v>65533</v>
      </c>
      <c r="BW13247" s="7" t="n">
        <v>60583</v>
      </c>
      <c r="BX13247" s="7" t="s">
        <v>17</v>
      </c>
      <c r="BY13247" s="7" t="n">
        <f t="normal" ca="1">32-LENB(INDIRECT(ADDRESS(13247,76)))</f>
        <v>0</v>
      </c>
      <c r="BZ13247" s="7" t="n">
        <v>7</v>
      </c>
      <c r="CA13247" s="7" t="n">
        <v>65533</v>
      </c>
      <c r="CB13247" s="7" t="n">
        <v>60584</v>
      </c>
      <c r="CC13247" s="7" t="s">
        <v>17</v>
      </c>
      <c r="CD13247" s="7" t="n">
        <f t="normal" ca="1">32-LENB(INDIRECT(ADDRESS(13247,81)))</f>
        <v>0</v>
      </c>
      <c r="CE13247" s="7" t="n">
        <v>7</v>
      </c>
      <c r="CF13247" s="7" t="n">
        <v>65533</v>
      </c>
      <c r="CG13247" s="7" t="n">
        <v>60585</v>
      </c>
      <c r="CH13247" s="7" t="s">
        <v>17</v>
      </c>
      <c r="CI13247" s="7" t="n">
        <f t="normal" ca="1">32-LENB(INDIRECT(ADDRESS(13247,86)))</f>
        <v>0</v>
      </c>
      <c r="CJ13247" s="7" t="n">
        <v>7</v>
      </c>
      <c r="CK13247" s="7" t="n">
        <v>65533</v>
      </c>
      <c r="CL13247" s="7" t="n">
        <v>60586</v>
      </c>
      <c r="CM13247" s="7" t="s">
        <v>17</v>
      </c>
      <c r="CN13247" s="7" t="n">
        <f t="normal" ca="1">32-LENB(INDIRECT(ADDRESS(13247,91)))</f>
        <v>0</v>
      </c>
      <c r="CO13247" s="7" t="n">
        <v>7</v>
      </c>
      <c r="CP13247" s="7" t="n">
        <v>65533</v>
      </c>
      <c r="CQ13247" s="7" t="n">
        <v>60587</v>
      </c>
      <c r="CR13247" s="7" t="s">
        <v>17</v>
      </c>
      <c r="CS13247" s="7" t="n">
        <f t="normal" ca="1">32-LENB(INDIRECT(ADDRESS(13247,96)))</f>
        <v>0</v>
      </c>
      <c r="CT13247" s="7" t="n">
        <v>7</v>
      </c>
      <c r="CU13247" s="7" t="n">
        <v>65533</v>
      </c>
      <c r="CV13247" s="7" t="n">
        <v>60588</v>
      </c>
      <c r="CW13247" s="7" t="s">
        <v>17</v>
      </c>
      <c r="CX13247" s="7" t="n">
        <f t="normal" ca="1">32-LENB(INDIRECT(ADDRESS(13247,101)))</f>
        <v>0</v>
      </c>
      <c r="CY13247" s="7" t="n">
        <v>7</v>
      </c>
      <c r="CZ13247" s="7" t="n">
        <v>65533</v>
      </c>
      <c r="DA13247" s="7" t="n">
        <v>60589</v>
      </c>
      <c r="DB13247" s="7" t="s">
        <v>17</v>
      </c>
      <c r="DC13247" s="7" t="n">
        <f t="normal" ca="1">32-LENB(INDIRECT(ADDRESS(13247,106)))</f>
        <v>0</v>
      </c>
      <c r="DD13247" s="7" t="n">
        <v>7</v>
      </c>
      <c r="DE13247" s="7" t="n">
        <v>65533</v>
      </c>
      <c r="DF13247" s="7" t="n">
        <v>60590</v>
      </c>
      <c r="DG13247" s="7" t="s">
        <v>17</v>
      </c>
      <c r="DH13247" s="7" t="n">
        <f t="normal" ca="1">32-LENB(INDIRECT(ADDRESS(13247,111)))</f>
        <v>0</v>
      </c>
      <c r="DI13247" s="7" t="n">
        <v>7</v>
      </c>
      <c r="DJ13247" s="7" t="n">
        <v>65533</v>
      </c>
      <c r="DK13247" s="7" t="n">
        <v>60591</v>
      </c>
      <c r="DL13247" s="7" t="s">
        <v>17</v>
      </c>
      <c r="DM13247" s="7" t="n">
        <f t="normal" ca="1">32-LENB(INDIRECT(ADDRESS(13247,116)))</f>
        <v>0</v>
      </c>
      <c r="DN13247" s="7" t="n">
        <v>7</v>
      </c>
      <c r="DO13247" s="7" t="n">
        <v>65533</v>
      </c>
      <c r="DP13247" s="7" t="n">
        <v>60592</v>
      </c>
      <c r="DQ13247" s="7" t="s">
        <v>17</v>
      </c>
      <c r="DR13247" s="7" t="n">
        <f t="normal" ca="1">32-LENB(INDIRECT(ADDRESS(13247,121)))</f>
        <v>0</v>
      </c>
      <c r="DS13247" s="7" t="n">
        <v>7</v>
      </c>
      <c r="DT13247" s="7" t="n">
        <v>65533</v>
      </c>
      <c r="DU13247" s="7" t="n">
        <v>60593</v>
      </c>
      <c r="DV13247" s="7" t="s">
        <v>17</v>
      </c>
      <c r="DW13247" s="7" t="n">
        <f t="normal" ca="1">32-LENB(INDIRECT(ADDRESS(13247,126)))</f>
        <v>0</v>
      </c>
      <c r="DX13247" s="7" t="n">
        <v>7</v>
      </c>
      <c r="DY13247" s="7" t="n">
        <v>65533</v>
      </c>
      <c r="DZ13247" s="7" t="n">
        <v>60594</v>
      </c>
      <c r="EA13247" s="7" t="s">
        <v>17</v>
      </c>
      <c r="EB13247" s="7" t="n">
        <f t="normal" ca="1">32-LENB(INDIRECT(ADDRESS(13247,131)))</f>
        <v>0</v>
      </c>
      <c r="EC13247" s="7" t="n">
        <v>7</v>
      </c>
      <c r="ED13247" s="7" t="n">
        <v>65533</v>
      </c>
      <c r="EE13247" s="7" t="n">
        <v>60595</v>
      </c>
      <c r="EF13247" s="7" t="s">
        <v>17</v>
      </c>
      <c r="EG13247" s="7" t="n">
        <f t="normal" ca="1">32-LENB(INDIRECT(ADDRESS(13247,136)))</f>
        <v>0</v>
      </c>
      <c r="EH13247" s="7" t="n">
        <v>7</v>
      </c>
      <c r="EI13247" s="7" t="n">
        <v>65533</v>
      </c>
      <c r="EJ13247" s="7" t="n">
        <v>60559</v>
      </c>
      <c r="EK13247" s="7" t="s">
        <v>17</v>
      </c>
      <c r="EL13247" s="7" t="n">
        <f t="normal" ca="1">32-LENB(INDIRECT(ADDRESS(13247,141)))</f>
        <v>0</v>
      </c>
      <c r="EM13247" s="7" t="n">
        <v>7</v>
      </c>
      <c r="EN13247" s="7" t="n">
        <v>65533</v>
      </c>
      <c r="EO13247" s="7" t="n">
        <v>60560</v>
      </c>
      <c r="EP13247" s="7" t="s">
        <v>17</v>
      </c>
      <c r="EQ13247" s="7" t="n">
        <f t="normal" ca="1">32-LENB(INDIRECT(ADDRESS(13247,146)))</f>
        <v>0</v>
      </c>
      <c r="ER13247" s="7" t="n">
        <v>7</v>
      </c>
      <c r="ES13247" s="7" t="n">
        <v>65533</v>
      </c>
      <c r="ET13247" s="7" t="n">
        <v>60596</v>
      </c>
      <c r="EU13247" s="7" t="s">
        <v>17</v>
      </c>
      <c r="EV13247" s="7" t="n">
        <f t="normal" ca="1">32-LENB(INDIRECT(ADDRESS(13247,151)))</f>
        <v>0</v>
      </c>
      <c r="EW13247" s="7" t="n">
        <v>7</v>
      </c>
      <c r="EX13247" s="7" t="n">
        <v>65533</v>
      </c>
      <c r="EY13247" s="7" t="n">
        <v>60597</v>
      </c>
      <c r="EZ13247" s="7" t="s">
        <v>17</v>
      </c>
      <c r="FA13247" s="7" t="n">
        <f t="normal" ca="1">32-LENB(INDIRECT(ADDRESS(13247,156)))</f>
        <v>0</v>
      </c>
      <c r="FB13247" s="7" t="n">
        <v>7</v>
      </c>
      <c r="FC13247" s="7" t="n">
        <v>65533</v>
      </c>
      <c r="FD13247" s="7" t="n">
        <v>60598</v>
      </c>
      <c r="FE13247" s="7" t="s">
        <v>17</v>
      </c>
      <c r="FF13247" s="7" t="n">
        <f t="normal" ca="1">32-LENB(INDIRECT(ADDRESS(13247,161)))</f>
        <v>0</v>
      </c>
      <c r="FG13247" s="7" t="n">
        <v>7</v>
      </c>
      <c r="FH13247" s="7" t="n">
        <v>65533</v>
      </c>
      <c r="FI13247" s="7" t="n">
        <v>60599</v>
      </c>
      <c r="FJ13247" s="7" t="s">
        <v>17</v>
      </c>
      <c r="FK13247" s="7" t="n">
        <f t="normal" ca="1">32-LENB(INDIRECT(ADDRESS(13247,166)))</f>
        <v>0</v>
      </c>
      <c r="FL13247" s="7" t="n">
        <v>7</v>
      </c>
      <c r="FM13247" s="7" t="n">
        <v>65533</v>
      </c>
      <c r="FN13247" s="7" t="n">
        <v>60291</v>
      </c>
      <c r="FO13247" s="7" t="s">
        <v>17</v>
      </c>
      <c r="FP13247" s="7" t="n">
        <f t="normal" ca="1">32-LENB(INDIRECT(ADDRESS(13247,171)))</f>
        <v>0</v>
      </c>
      <c r="FQ13247" s="7" t="n">
        <v>7</v>
      </c>
      <c r="FR13247" s="7" t="n">
        <v>65533</v>
      </c>
      <c r="FS13247" s="7" t="n">
        <v>60292</v>
      </c>
      <c r="FT13247" s="7" t="s">
        <v>17</v>
      </c>
      <c r="FU13247" s="7" t="n">
        <f t="normal" ca="1">32-LENB(INDIRECT(ADDRESS(13247,176)))</f>
        <v>0</v>
      </c>
      <c r="FV13247" s="7" t="n">
        <v>7</v>
      </c>
      <c r="FW13247" s="7" t="n">
        <v>65533</v>
      </c>
      <c r="FX13247" s="7" t="n">
        <v>60293</v>
      </c>
      <c r="FY13247" s="7" t="s">
        <v>17</v>
      </c>
      <c r="FZ13247" s="7" t="n">
        <f t="normal" ca="1">32-LENB(INDIRECT(ADDRESS(13247,181)))</f>
        <v>0</v>
      </c>
      <c r="GA13247" s="7" t="n">
        <v>7</v>
      </c>
      <c r="GB13247" s="7" t="n">
        <v>65533</v>
      </c>
      <c r="GC13247" s="7" t="n">
        <v>60600</v>
      </c>
      <c r="GD13247" s="7" t="s">
        <v>17</v>
      </c>
      <c r="GE13247" s="7" t="n">
        <f t="normal" ca="1">32-LENB(INDIRECT(ADDRESS(13247,186)))</f>
        <v>0</v>
      </c>
      <c r="GF13247" s="7" t="n">
        <v>7</v>
      </c>
      <c r="GG13247" s="7" t="n">
        <v>65533</v>
      </c>
      <c r="GH13247" s="7" t="n">
        <v>60601</v>
      </c>
      <c r="GI13247" s="7" t="s">
        <v>17</v>
      </c>
      <c r="GJ13247" s="7" t="n">
        <f t="normal" ca="1">32-LENB(INDIRECT(ADDRESS(13247,191)))</f>
        <v>0</v>
      </c>
      <c r="GK13247" s="7" t="n">
        <v>7</v>
      </c>
      <c r="GL13247" s="7" t="n">
        <v>65533</v>
      </c>
      <c r="GM13247" s="7" t="n">
        <v>60297</v>
      </c>
      <c r="GN13247" s="7" t="s">
        <v>17</v>
      </c>
      <c r="GO13247" s="7" t="n">
        <f t="normal" ca="1">32-LENB(INDIRECT(ADDRESS(13247,196)))</f>
        <v>0</v>
      </c>
      <c r="GP13247" s="7" t="n">
        <v>7</v>
      </c>
      <c r="GQ13247" s="7" t="n">
        <v>65533</v>
      </c>
      <c r="GR13247" s="7" t="n">
        <v>60298</v>
      </c>
      <c r="GS13247" s="7" t="s">
        <v>17</v>
      </c>
      <c r="GT13247" s="7" t="n">
        <f t="normal" ca="1">32-LENB(INDIRECT(ADDRESS(13247,201)))</f>
        <v>0</v>
      </c>
      <c r="GU13247" s="7" t="n">
        <v>7</v>
      </c>
      <c r="GV13247" s="7" t="n">
        <v>65533</v>
      </c>
      <c r="GW13247" s="7" t="n">
        <v>60299</v>
      </c>
      <c r="GX13247" s="7" t="s">
        <v>17</v>
      </c>
      <c r="GY13247" s="7" t="n">
        <f t="normal" ca="1">32-LENB(INDIRECT(ADDRESS(13247,206)))</f>
        <v>0</v>
      </c>
      <c r="GZ13247" s="7" t="n">
        <v>7</v>
      </c>
      <c r="HA13247" s="7" t="n">
        <v>65533</v>
      </c>
      <c r="HB13247" s="7" t="n">
        <v>60300</v>
      </c>
      <c r="HC13247" s="7" t="s">
        <v>17</v>
      </c>
      <c r="HD13247" s="7" t="n">
        <f t="normal" ca="1">32-LENB(INDIRECT(ADDRESS(13247,211)))</f>
        <v>0</v>
      </c>
      <c r="HE13247" s="7" t="n">
        <v>7</v>
      </c>
      <c r="HF13247" s="7" t="n">
        <v>65533</v>
      </c>
      <c r="HG13247" s="7" t="n">
        <v>60301</v>
      </c>
      <c r="HH13247" s="7" t="s">
        <v>17</v>
      </c>
      <c r="HI13247" s="7" t="n">
        <f t="normal" ca="1">32-LENB(INDIRECT(ADDRESS(13247,216)))</f>
        <v>0</v>
      </c>
      <c r="HJ13247" s="7" t="n">
        <v>7</v>
      </c>
      <c r="HK13247" s="7" t="n">
        <v>65533</v>
      </c>
      <c r="HL13247" s="7" t="n">
        <v>60602</v>
      </c>
      <c r="HM13247" s="7" t="s">
        <v>17</v>
      </c>
      <c r="HN13247" s="7" t="n">
        <f t="normal" ca="1">32-LENB(INDIRECT(ADDRESS(13247,221)))</f>
        <v>0</v>
      </c>
      <c r="HO13247" s="7" t="n">
        <v>7</v>
      </c>
      <c r="HP13247" s="7" t="n">
        <v>65533</v>
      </c>
      <c r="HQ13247" s="7" t="n">
        <v>60603</v>
      </c>
      <c r="HR13247" s="7" t="s">
        <v>17</v>
      </c>
      <c r="HS13247" s="7" t="n">
        <f t="normal" ca="1">32-LENB(INDIRECT(ADDRESS(13247,226)))</f>
        <v>0</v>
      </c>
      <c r="HT13247" s="7" t="n">
        <v>7</v>
      </c>
      <c r="HU13247" s="7" t="n">
        <v>65533</v>
      </c>
      <c r="HV13247" s="7" t="n">
        <v>60604</v>
      </c>
      <c r="HW13247" s="7" t="s">
        <v>17</v>
      </c>
      <c r="HX13247" s="7" t="n">
        <f t="normal" ca="1">32-LENB(INDIRECT(ADDRESS(13247,231)))</f>
        <v>0</v>
      </c>
      <c r="HY13247" s="7" t="n">
        <v>7</v>
      </c>
      <c r="HZ13247" s="7" t="n">
        <v>65533</v>
      </c>
      <c r="IA13247" s="7" t="n">
        <v>60605</v>
      </c>
      <c r="IB13247" s="7" t="s">
        <v>17</v>
      </c>
      <c r="IC13247" s="7" t="n">
        <f t="normal" ca="1">32-LENB(INDIRECT(ADDRESS(13247,236)))</f>
        <v>0</v>
      </c>
      <c r="ID13247" s="7" t="n">
        <v>7</v>
      </c>
      <c r="IE13247" s="7" t="n">
        <v>65533</v>
      </c>
      <c r="IF13247" s="7" t="n">
        <v>60606</v>
      </c>
      <c r="IG13247" s="7" t="s">
        <v>17</v>
      </c>
      <c r="IH13247" s="7" t="n">
        <f t="normal" ca="1">32-LENB(INDIRECT(ADDRESS(13247,241)))</f>
        <v>0</v>
      </c>
      <c r="II13247" s="7" t="n">
        <v>7</v>
      </c>
      <c r="IJ13247" s="7" t="n">
        <v>65533</v>
      </c>
      <c r="IK13247" s="7" t="n">
        <v>60306</v>
      </c>
      <c r="IL13247" s="7" t="s">
        <v>17</v>
      </c>
      <c r="IM13247" s="7" t="n">
        <f t="normal" ca="1">32-LENB(INDIRECT(ADDRESS(13247,246)))</f>
        <v>0</v>
      </c>
      <c r="IN13247" s="7" t="n">
        <v>7</v>
      </c>
      <c r="IO13247" s="7" t="n">
        <v>65533</v>
      </c>
      <c r="IP13247" s="7" t="n">
        <v>60307</v>
      </c>
      <c r="IQ13247" s="7" t="s">
        <v>17</v>
      </c>
      <c r="IR13247" s="7" t="n">
        <f t="normal" ca="1">32-LENB(INDIRECT(ADDRESS(13247,251)))</f>
        <v>0</v>
      </c>
      <c r="IS13247" s="7" t="n">
        <v>7</v>
      </c>
      <c r="IT13247" s="7" t="n">
        <v>65533</v>
      </c>
      <c r="IU13247" s="7" t="n">
        <v>60572</v>
      </c>
      <c r="IV13247" s="7" t="s">
        <v>17</v>
      </c>
      <c r="IW13247" s="7" t="n">
        <f t="normal" ca="1">32-LENB(INDIRECT(ADDRESS(13247,256)))</f>
        <v>0</v>
      </c>
      <c r="IX13247" s="7" t="n">
        <v>7</v>
      </c>
      <c r="IY13247" s="7" t="n">
        <v>65533</v>
      </c>
      <c r="IZ13247" s="7" t="n">
        <v>60607</v>
      </c>
      <c r="JA13247" s="7" t="s">
        <v>17</v>
      </c>
      <c r="JB13247" s="7" t="n">
        <f t="normal" ca="1">32-LENB(INDIRECT(ADDRESS(13247,261)))</f>
        <v>0</v>
      </c>
      <c r="JC13247" s="7" t="n">
        <v>4</v>
      </c>
      <c r="JD13247" s="7" t="n">
        <v>65533</v>
      </c>
      <c r="JE13247" s="7" t="n">
        <v>12101</v>
      </c>
      <c r="JF13247" s="7" t="s">
        <v>17</v>
      </c>
      <c r="JG13247" s="7" t="n">
        <f t="normal" ca="1">32-LENB(INDIRECT(ADDRESS(13247,266)))</f>
        <v>0</v>
      </c>
      <c r="JH13247" s="7" t="n">
        <v>0</v>
      </c>
      <c r="JI13247" s="7" t="n">
        <v>65533</v>
      </c>
      <c r="JJ13247" s="7" t="n">
        <v>0</v>
      </c>
      <c r="JK13247" s="7" t="s">
        <v>17</v>
      </c>
      <c r="JL13247" s="7" t="n">
        <f t="normal" ca="1">32-LENB(INDIRECT(ADDRESS(13247,271)))</f>
        <v>0</v>
      </c>
    </row>
    <row r="13248" spans="1:277">
      <c r="A13248" t="s">
        <v>4</v>
      </c>
      <c r="B13248" s="4" t="s">
        <v>5</v>
      </c>
    </row>
    <row r="13249" spans="1:272">
      <c r="A13249" t="n">
        <v>158064</v>
      </c>
      <c r="B13249" s="5" t="n">
        <v>1</v>
      </c>
    </row>
    <row r="13250" spans="1:272" s="3" customFormat="1" customHeight="0">
      <c r="A13250" s="3" t="s">
        <v>2</v>
      </c>
      <c r="B13250" s="3" t="s">
        <v>1017</v>
      </c>
    </row>
    <row r="13251" spans="1:272">
      <c r="A13251" t="s">
        <v>4</v>
      </c>
      <c r="B13251" s="4" t="s">
        <v>5</v>
      </c>
      <c r="C13251" s="4" t="s">
        <v>11</v>
      </c>
      <c r="D13251" s="4" t="s">
        <v>11</v>
      </c>
      <c r="E13251" s="4" t="s">
        <v>14</v>
      </c>
      <c r="F13251" s="4" t="s">
        <v>8</v>
      </c>
      <c r="G13251" s="4" t="s">
        <v>1005</v>
      </c>
      <c r="H13251" s="4" t="s">
        <v>11</v>
      </c>
      <c r="I13251" s="4" t="s">
        <v>11</v>
      </c>
      <c r="J13251" s="4" t="s">
        <v>14</v>
      </c>
      <c r="K13251" s="4" t="s">
        <v>8</v>
      </c>
      <c r="L13251" s="4" t="s">
        <v>1005</v>
      </c>
      <c r="M13251" s="4" t="s">
        <v>11</v>
      </c>
      <c r="N13251" s="4" t="s">
        <v>11</v>
      </c>
      <c r="O13251" s="4" t="s">
        <v>14</v>
      </c>
      <c r="P13251" s="4" t="s">
        <v>8</v>
      </c>
      <c r="Q13251" s="4" t="s">
        <v>1005</v>
      </c>
      <c r="R13251" s="4" t="s">
        <v>11</v>
      </c>
      <c r="S13251" s="4" t="s">
        <v>11</v>
      </c>
      <c r="T13251" s="4" t="s">
        <v>14</v>
      </c>
      <c r="U13251" s="4" t="s">
        <v>8</v>
      </c>
      <c r="V13251" s="4" t="s">
        <v>1005</v>
      </c>
      <c r="W13251" s="4" t="s">
        <v>11</v>
      </c>
      <c r="X13251" s="4" t="s">
        <v>11</v>
      </c>
      <c r="Y13251" s="4" t="s">
        <v>14</v>
      </c>
      <c r="Z13251" s="4" t="s">
        <v>8</v>
      </c>
      <c r="AA13251" s="4" t="s">
        <v>1005</v>
      </c>
      <c r="AB13251" s="4" t="s">
        <v>11</v>
      </c>
      <c r="AC13251" s="4" t="s">
        <v>11</v>
      </c>
      <c r="AD13251" s="4" t="s">
        <v>14</v>
      </c>
      <c r="AE13251" s="4" t="s">
        <v>8</v>
      </c>
      <c r="AF13251" s="4" t="s">
        <v>1005</v>
      </c>
      <c r="AG13251" s="4" t="s">
        <v>11</v>
      </c>
      <c r="AH13251" s="4" t="s">
        <v>11</v>
      </c>
      <c r="AI13251" s="4" t="s">
        <v>14</v>
      </c>
      <c r="AJ13251" s="4" t="s">
        <v>8</v>
      </c>
      <c r="AK13251" s="4" t="s">
        <v>1005</v>
      </c>
      <c r="AL13251" s="4" t="s">
        <v>11</v>
      </c>
      <c r="AM13251" s="4" t="s">
        <v>11</v>
      </c>
      <c r="AN13251" s="4" t="s">
        <v>14</v>
      </c>
      <c r="AO13251" s="4" t="s">
        <v>8</v>
      </c>
      <c r="AP13251" s="4" t="s">
        <v>1005</v>
      </c>
      <c r="AQ13251" s="4" t="s">
        <v>11</v>
      </c>
      <c r="AR13251" s="4" t="s">
        <v>11</v>
      </c>
      <c r="AS13251" s="4" t="s">
        <v>14</v>
      </c>
      <c r="AT13251" s="4" t="s">
        <v>8</v>
      </c>
      <c r="AU13251" s="4" t="s">
        <v>1005</v>
      </c>
      <c r="AV13251" s="4" t="s">
        <v>11</v>
      </c>
      <c r="AW13251" s="4" t="s">
        <v>11</v>
      </c>
      <c r="AX13251" s="4" t="s">
        <v>14</v>
      </c>
      <c r="AY13251" s="4" t="s">
        <v>8</v>
      </c>
      <c r="AZ13251" s="4" t="s">
        <v>1005</v>
      </c>
      <c r="BA13251" s="4" t="s">
        <v>11</v>
      </c>
      <c r="BB13251" s="4" t="s">
        <v>11</v>
      </c>
      <c r="BC13251" s="4" t="s">
        <v>14</v>
      </c>
      <c r="BD13251" s="4" t="s">
        <v>8</v>
      </c>
      <c r="BE13251" s="4" t="s">
        <v>1005</v>
      </c>
      <c r="BF13251" s="4" t="s">
        <v>11</v>
      </c>
      <c r="BG13251" s="4" t="s">
        <v>11</v>
      </c>
      <c r="BH13251" s="4" t="s">
        <v>14</v>
      </c>
      <c r="BI13251" s="4" t="s">
        <v>8</v>
      </c>
      <c r="BJ13251" s="4" t="s">
        <v>1005</v>
      </c>
      <c r="BK13251" s="4" t="s">
        <v>11</v>
      </c>
      <c r="BL13251" s="4" t="s">
        <v>11</v>
      </c>
      <c r="BM13251" s="4" t="s">
        <v>14</v>
      </c>
      <c r="BN13251" s="4" t="s">
        <v>8</v>
      </c>
      <c r="BO13251" s="4" t="s">
        <v>1005</v>
      </c>
      <c r="BP13251" s="4" t="s">
        <v>11</v>
      </c>
      <c r="BQ13251" s="4" t="s">
        <v>11</v>
      </c>
      <c r="BR13251" s="4" t="s">
        <v>14</v>
      </c>
      <c r="BS13251" s="4" t="s">
        <v>8</v>
      </c>
      <c r="BT13251" s="4" t="s">
        <v>1005</v>
      </c>
      <c r="BU13251" s="4" t="s">
        <v>11</v>
      </c>
      <c r="BV13251" s="4" t="s">
        <v>11</v>
      </c>
      <c r="BW13251" s="4" t="s">
        <v>14</v>
      </c>
      <c r="BX13251" s="4" t="s">
        <v>8</v>
      </c>
      <c r="BY13251" s="4" t="s">
        <v>1005</v>
      </c>
      <c r="BZ13251" s="4" t="s">
        <v>11</v>
      </c>
      <c r="CA13251" s="4" t="s">
        <v>11</v>
      </c>
      <c r="CB13251" s="4" t="s">
        <v>14</v>
      </c>
      <c r="CC13251" s="4" t="s">
        <v>8</v>
      </c>
      <c r="CD13251" s="4" t="s">
        <v>1005</v>
      </c>
      <c r="CE13251" s="4" t="s">
        <v>11</v>
      </c>
      <c r="CF13251" s="4" t="s">
        <v>11</v>
      </c>
      <c r="CG13251" s="4" t="s">
        <v>14</v>
      </c>
      <c r="CH13251" s="4" t="s">
        <v>8</v>
      </c>
      <c r="CI13251" s="4" t="s">
        <v>1005</v>
      </c>
      <c r="CJ13251" s="4" t="s">
        <v>11</v>
      </c>
      <c r="CK13251" s="4" t="s">
        <v>11</v>
      </c>
      <c r="CL13251" s="4" t="s">
        <v>14</v>
      </c>
      <c r="CM13251" s="4" t="s">
        <v>8</v>
      </c>
      <c r="CN13251" s="4" t="s">
        <v>1005</v>
      </c>
      <c r="CO13251" s="4" t="s">
        <v>11</v>
      </c>
      <c r="CP13251" s="4" t="s">
        <v>11</v>
      </c>
      <c r="CQ13251" s="4" t="s">
        <v>14</v>
      </c>
      <c r="CR13251" s="4" t="s">
        <v>8</v>
      </c>
      <c r="CS13251" s="4" t="s">
        <v>1005</v>
      </c>
      <c r="CT13251" s="4" t="s">
        <v>11</v>
      </c>
      <c r="CU13251" s="4" t="s">
        <v>11</v>
      </c>
      <c r="CV13251" s="4" t="s">
        <v>14</v>
      </c>
      <c r="CW13251" s="4" t="s">
        <v>8</v>
      </c>
      <c r="CX13251" s="4" t="s">
        <v>1005</v>
      </c>
      <c r="CY13251" s="4" t="s">
        <v>11</v>
      </c>
      <c r="CZ13251" s="4" t="s">
        <v>11</v>
      </c>
      <c r="DA13251" s="4" t="s">
        <v>14</v>
      </c>
      <c r="DB13251" s="4" t="s">
        <v>8</v>
      </c>
      <c r="DC13251" s="4" t="s">
        <v>1005</v>
      </c>
      <c r="DD13251" s="4" t="s">
        <v>11</v>
      </c>
      <c r="DE13251" s="4" t="s">
        <v>11</v>
      </c>
      <c r="DF13251" s="4" t="s">
        <v>14</v>
      </c>
      <c r="DG13251" s="4" t="s">
        <v>8</v>
      </c>
      <c r="DH13251" s="4" t="s">
        <v>1005</v>
      </c>
      <c r="DI13251" s="4" t="s">
        <v>11</v>
      </c>
      <c r="DJ13251" s="4" t="s">
        <v>11</v>
      </c>
      <c r="DK13251" s="4" t="s">
        <v>14</v>
      </c>
      <c r="DL13251" s="4" t="s">
        <v>8</v>
      </c>
      <c r="DM13251" s="4" t="s">
        <v>1005</v>
      </c>
      <c r="DN13251" s="4" t="s">
        <v>11</v>
      </c>
      <c r="DO13251" s="4" t="s">
        <v>11</v>
      </c>
      <c r="DP13251" s="4" t="s">
        <v>14</v>
      </c>
      <c r="DQ13251" s="4" t="s">
        <v>8</v>
      </c>
      <c r="DR13251" s="4" t="s">
        <v>1005</v>
      </c>
      <c r="DS13251" s="4" t="s">
        <v>11</v>
      </c>
      <c r="DT13251" s="4" t="s">
        <v>11</v>
      </c>
      <c r="DU13251" s="4" t="s">
        <v>14</v>
      </c>
      <c r="DV13251" s="4" t="s">
        <v>8</v>
      </c>
      <c r="DW13251" s="4" t="s">
        <v>1005</v>
      </c>
      <c r="DX13251" s="4" t="s">
        <v>11</v>
      </c>
      <c r="DY13251" s="4" t="s">
        <v>11</v>
      </c>
      <c r="DZ13251" s="4" t="s">
        <v>14</v>
      </c>
      <c r="EA13251" s="4" t="s">
        <v>8</v>
      </c>
      <c r="EB13251" s="4" t="s">
        <v>1005</v>
      </c>
      <c r="EC13251" s="4" t="s">
        <v>11</v>
      </c>
      <c r="ED13251" s="4" t="s">
        <v>11</v>
      </c>
      <c r="EE13251" s="4" t="s">
        <v>14</v>
      </c>
      <c r="EF13251" s="4" t="s">
        <v>8</v>
      </c>
      <c r="EG13251" s="4" t="s">
        <v>1005</v>
      </c>
      <c r="EH13251" s="4" t="s">
        <v>11</v>
      </c>
      <c r="EI13251" s="4" t="s">
        <v>11</v>
      </c>
      <c r="EJ13251" s="4" t="s">
        <v>14</v>
      </c>
      <c r="EK13251" s="4" t="s">
        <v>8</v>
      </c>
      <c r="EL13251" s="4" t="s">
        <v>1005</v>
      </c>
      <c r="EM13251" s="4" t="s">
        <v>11</v>
      </c>
      <c r="EN13251" s="4" t="s">
        <v>11</v>
      </c>
      <c r="EO13251" s="4" t="s">
        <v>14</v>
      </c>
      <c r="EP13251" s="4" t="s">
        <v>8</v>
      </c>
      <c r="EQ13251" s="4" t="s">
        <v>1005</v>
      </c>
      <c r="ER13251" s="4" t="s">
        <v>11</v>
      </c>
      <c r="ES13251" s="4" t="s">
        <v>11</v>
      </c>
      <c r="ET13251" s="4" t="s">
        <v>14</v>
      </c>
      <c r="EU13251" s="4" t="s">
        <v>8</v>
      </c>
      <c r="EV13251" s="4" t="s">
        <v>1005</v>
      </c>
      <c r="EW13251" s="4" t="s">
        <v>11</v>
      </c>
      <c r="EX13251" s="4" t="s">
        <v>11</v>
      </c>
      <c r="EY13251" s="4" t="s">
        <v>14</v>
      </c>
      <c r="EZ13251" s="4" t="s">
        <v>8</v>
      </c>
      <c r="FA13251" s="4" t="s">
        <v>1005</v>
      </c>
      <c r="FB13251" s="4" t="s">
        <v>11</v>
      </c>
      <c r="FC13251" s="4" t="s">
        <v>11</v>
      </c>
      <c r="FD13251" s="4" t="s">
        <v>14</v>
      </c>
      <c r="FE13251" s="4" t="s">
        <v>8</v>
      </c>
      <c r="FF13251" s="4" t="s">
        <v>1005</v>
      </c>
      <c r="FG13251" s="4" t="s">
        <v>11</v>
      </c>
      <c r="FH13251" s="4" t="s">
        <v>11</v>
      </c>
      <c r="FI13251" s="4" t="s">
        <v>14</v>
      </c>
      <c r="FJ13251" s="4" t="s">
        <v>8</v>
      </c>
      <c r="FK13251" s="4" t="s">
        <v>1005</v>
      </c>
      <c r="FL13251" s="4" t="s">
        <v>11</v>
      </c>
      <c r="FM13251" s="4" t="s">
        <v>11</v>
      </c>
      <c r="FN13251" s="4" t="s">
        <v>14</v>
      </c>
      <c r="FO13251" s="4" t="s">
        <v>8</v>
      </c>
      <c r="FP13251" s="4" t="s">
        <v>1005</v>
      </c>
      <c r="FQ13251" s="4" t="s">
        <v>11</v>
      </c>
      <c r="FR13251" s="4" t="s">
        <v>11</v>
      </c>
      <c r="FS13251" s="4" t="s">
        <v>14</v>
      </c>
      <c r="FT13251" s="4" t="s">
        <v>8</v>
      </c>
      <c r="FU13251" s="4" t="s">
        <v>1005</v>
      </c>
      <c r="FV13251" s="4" t="s">
        <v>11</v>
      </c>
      <c r="FW13251" s="4" t="s">
        <v>11</v>
      </c>
      <c r="FX13251" s="4" t="s">
        <v>14</v>
      </c>
      <c r="FY13251" s="4" t="s">
        <v>8</v>
      </c>
      <c r="FZ13251" s="4" t="s">
        <v>1005</v>
      </c>
      <c r="GA13251" s="4" t="s">
        <v>11</v>
      </c>
      <c r="GB13251" s="4" t="s">
        <v>11</v>
      </c>
      <c r="GC13251" s="4" t="s">
        <v>14</v>
      </c>
      <c r="GD13251" s="4" t="s">
        <v>8</v>
      </c>
      <c r="GE13251" s="4" t="s">
        <v>1005</v>
      </c>
      <c r="GF13251" s="4" t="s">
        <v>11</v>
      </c>
      <c r="GG13251" s="4" t="s">
        <v>11</v>
      </c>
      <c r="GH13251" s="4" t="s">
        <v>14</v>
      </c>
      <c r="GI13251" s="4" t="s">
        <v>8</v>
      </c>
      <c r="GJ13251" s="4" t="s">
        <v>1005</v>
      </c>
      <c r="GK13251" s="4" t="s">
        <v>11</v>
      </c>
      <c r="GL13251" s="4" t="s">
        <v>11</v>
      </c>
      <c r="GM13251" s="4" t="s">
        <v>14</v>
      </c>
      <c r="GN13251" s="4" t="s">
        <v>8</v>
      </c>
      <c r="GO13251" s="4" t="s">
        <v>1005</v>
      </c>
      <c r="GP13251" s="4" t="s">
        <v>11</v>
      </c>
      <c r="GQ13251" s="4" t="s">
        <v>11</v>
      </c>
      <c r="GR13251" s="4" t="s">
        <v>14</v>
      </c>
      <c r="GS13251" s="4" t="s">
        <v>8</v>
      </c>
      <c r="GT13251" s="4" t="s">
        <v>1005</v>
      </c>
      <c r="GU13251" s="4" t="s">
        <v>11</v>
      </c>
      <c r="GV13251" s="4" t="s">
        <v>11</v>
      </c>
      <c r="GW13251" s="4" t="s">
        <v>14</v>
      </c>
      <c r="GX13251" s="4" t="s">
        <v>8</v>
      </c>
      <c r="GY13251" s="4" t="s">
        <v>1005</v>
      </c>
      <c r="GZ13251" s="4" t="s">
        <v>11</v>
      </c>
      <c r="HA13251" s="4" t="s">
        <v>11</v>
      </c>
      <c r="HB13251" s="4" t="s">
        <v>14</v>
      </c>
      <c r="HC13251" s="4" t="s">
        <v>8</v>
      </c>
      <c r="HD13251" s="4" t="s">
        <v>1005</v>
      </c>
      <c r="HE13251" s="4" t="s">
        <v>11</v>
      </c>
      <c r="HF13251" s="4" t="s">
        <v>11</v>
      </c>
      <c r="HG13251" s="4" t="s">
        <v>14</v>
      </c>
      <c r="HH13251" s="4" t="s">
        <v>8</v>
      </c>
      <c r="HI13251" s="4" t="s">
        <v>1005</v>
      </c>
      <c r="HJ13251" s="4" t="s">
        <v>11</v>
      </c>
      <c r="HK13251" s="4" t="s">
        <v>11</v>
      </c>
      <c r="HL13251" s="4" t="s">
        <v>14</v>
      </c>
      <c r="HM13251" s="4" t="s">
        <v>8</v>
      </c>
      <c r="HN13251" s="4" t="s">
        <v>1005</v>
      </c>
      <c r="HO13251" s="4" t="s">
        <v>11</v>
      </c>
      <c r="HP13251" s="4" t="s">
        <v>11</v>
      </c>
      <c r="HQ13251" s="4" t="s">
        <v>14</v>
      </c>
      <c r="HR13251" s="4" t="s">
        <v>8</v>
      </c>
      <c r="HS13251" s="4" t="s">
        <v>1005</v>
      </c>
      <c r="HT13251" s="4" t="s">
        <v>11</v>
      </c>
      <c r="HU13251" s="4" t="s">
        <v>11</v>
      </c>
      <c r="HV13251" s="4" t="s">
        <v>14</v>
      </c>
      <c r="HW13251" s="4" t="s">
        <v>8</v>
      </c>
      <c r="HX13251" s="4" t="s">
        <v>1005</v>
      </c>
      <c r="HY13251" s="4" t="s">
        <v>11</v>
      </c>
      <c r="HZ13251" s="4" t="s">
        <v>11</v>
      </c>
      <c r="IA13251" s="4" t="s">
        <v>14</v>
      </c>
      <c r="IB13251" s="4" t="s">
        <v>8</v>
      </c>
      <c r="IC13251" s="4" t="s">
        <v>1005</v>
      </c>
      <c r="ID13251" s="4" t="s">
        <v>11</v>
      </c>
      <c r="IE13251" s="4" t="s">
        <v>11</v>
      </c>
      <c r="IF13251" s="4" t="s">
        <v>14</v>
      </c>
      <c r="IG13251" s="4" t="s">
        <v>8</v>
      </c>
      <c r="IH13251" s="4" t="s">
        <v>1005</v>
      </c>
      <c r="II13251" s="4" t="s">
        <v>11</v>
      </c>
      <c r="IJ13251" s="4" t="s">
        <v>11</v>
      </c>
      <c r="IK13251" s="4" t="s">
        <v>14</v>
      </c>
      <c r="IL13251" s="4" t="s">
        <v>8</v>
      </c>
      <c r="IM13251" s="4" t="s">
        <v>1005</v>
      </c>
      <c r="IN13251" s="4" t="s">
        <v>11</v>
      </c>
      <c r="IO13251" s="4" t="s">
        <v>11</v>
      </c>
      <c r="IP13251" s="4" t="s">
        <v>14</v>
      </c>
      <c r="IQ13251" s="4" t="s">
        <v>8</v>
      </c>
      <c r="IR13251" s="4" t="s">
        <v>1005</v>
      </c>
      <c r="IS13251" s="4" t="s">
        <v>11</v>
      </c>
      <c r="IT13251" s="4" t="s">
        <v>11</v>
      </c>
      <c r="IU13251" s="4" t="s">
        <v>14</v>
      </c>
      <c r="IV13251" s="4" t="s">
        <v>8</v>
      </c>
      <c r="IW13251" s="4" t="s">
        <v>1005</v>
      </c>
      <c r="IX13251" s="4" t="s">
        <v>11</v>
      </c>
      <c r="IY13251" s="4" t="s">
        <v>11</v>
      </c>
      <c r="IZ13251" s="4" t="s">
        <v>14</v>
      </c>
      <c r="JA13251" s="4" t="s">
        <v>8</v>
      </c>
      <c r="JB13251" s="4" t="s">
        <v>1005</v>
      </c>
    </row>
    <row r="13252" spans="1:272">
      <c r="A13252" t="n">
        <v>158080</v>
      </c>
      <c r="B13252" s="67" t="n">
        <v>257</v>
      </c>
      <c r="C13252" s="7" t="n">
        <v>7</v>
      </c>
      <c r="D13252" s="7" t="n">
        <v>65533</v>
      </c>
      <c r="E13252" s="7" t="n">
        <v>13342</v>
      </c>
      <c r="F13252" s="7" t="s">
        <v>17</v>
      </c>
      <c r="G13252" s="7" t="n">
        <f t="normal" ca="1">32-LENB(INDIRECT(ADDRESS(13252,6)))</f>
        <v>0</v>
      </c>
      <c r="H13252" s="7" t="n">
        <v>7</v>
      </c>
      <c r="I13252" s="7" t="n">
        <v>65533</v>
      </c>
      <c r="J13252" s="7" t="n">
        <v>60258</v>
      </c>
      <c r="K13252" s="7" t="s">
        <v>17</v>
      </c>
      <c r="L13252" s="7" t="n">
        <f t="normal" ca="1">32-LENB(INDIRECT(ADDRESS(13252,11)))</f>
        <v>0</v>
      </c>
      <c r="M13252" s="7" t="n">
        <v>7</v>
      </c>
      <c r="N13252" s="7" t="n">
        <v>65533</v>
      </c>
      <c r="O13252" s="7" t="n">
        <v>60260</v>
      </c>
      <c r="P13252" s="7" t="s">
        <v>17</v>
      </c>
      <c r="Q13252" s="7" t="n">
        <f t="normal" ca="1">32-LENB(INDIRECT(ADDRESS(13252,16)))</f>
        <v>0</v>
      </c>
      <c r="R13252" s="7" t="n">
        <v>7</v>
      </c>
      <c r="S13252" s="7" t="n">
        <v>65533</v>
      </c>
      <c r="T13252" s="7" t="n">
        <v>60608</v>
      </c>
      <c r="U13252" s="7" t="s">
        <v>17</v>
      </c>
      <c r="V13252" s="7" t="n">
        <f t="normal" ca="1">32-LENB(INDIRECT(ADDRESS(13252,21)))</f>
        <v>0</v>
      </c>
      <c r="W13252" s="7" t="n">
        <v>7</v>
      </c>
      <c r="X13252" s="7" t="n">
        <v>65533</v>
      </c>
      <c r="Y13252" s="7" t="n">
        <v>60609</v>
      </c>
      <c r="Z13252" s="7" t="s">
        <v>17</v>
      </c>
      <c r="AA13252" s="7" t="n">
        <f t="normal" ca="1">32-LENB(INDIRECT(ADDRESS(13252,26)))</f>
        <v>0</v>
      </c>
      <c r="AB13252" s="7" t="n">
        <v>7</v>
      </c>
      <c r="AC13252" s="7" t="n">
        <v>65533</v>
      </c>
      <c r="AD13252" s="7" t="n">
        <v>60610</v>
      </c>
      <c r="AE13252" s="7" t="s">
        <v>17</v>
      </c>
      <c r="AF13252" s="7" t="n">
        <f t="normal" ca="1">32-LENB(INDIRECT(ADDRESS(13252,31)))</f>
        <v>0</v>
      </c>
      <c r="AG13252" s="7" t="n">
        <v>4</v>
      </c>
      <c r="AH13252" s="7" t="n">
        <v>65533</v>
      </c>
      <c r="AI13252" s="7" t="n">
        <v>2203</v>
      </c>
      <c r="AJ13252" s="7" t="s">
        <v>17</v>
      </c>
      <c r="AK13252" s="7" t="n">
        <f t="normal" ca="1">32-LENB(INDIRECT(ADDRESS(13252,36)))</f>
        <v>0</v>
      </c>
      <c r="AL13252" s="7" t="n">
        <v>7</v>
      </c>
      <c r="AM13252" s="7" t="n">
        <v>65533</v>
      </c>
      <c r="AN13252" s="7" t="n">
        <v>60611</v>
      </c>
      <c r="AO13252" s="7" t="s">
        <v>17</v>
      </c>
      <c r="AP13252" s="7" t="n">
        <f t="normal" ca="1">32-LENB(INDIRECT(ADDRESS(13252,41)))</f>
        <v>0</v>
      </c>
      <c r="AQ13252" s="7" t="n">
        <v>7</v>
      </c>
      <c r="AR13252" s="7" t="n">
        <v>65533</v>
      </c>
      <c r="AS13252" s="7" t="n">
        <v>60612</v>
      </c>
      <c r="AT13252" s="7" t="s">
        <v>17</v>
      </c>
      <c r="AU13252" s="7" t="n">
        <f t="normal" ca="1">32-LENB(INDIRECT(ADDRESS(13252,46)))</f>
        <v>0</v>
      </c>
      <c r="AV13252" s="7" t="n">
        <v>7</v>
      </c>
      <c r="AW13252" s="7" t="n">
        <v>65533</v>
      </c>
      <c r="AX13252" s="7" t="n">
        <v>60346</v>
      </c>
      <c r="AY13252" s="7" t="s">
        <v>17</v>
      </c>
      <c r="AZ13252" s="7" t="n">
        <f t="normal" ca="1">32-LENB(INDIRECT(ADDRESS(13252,51)))</f>
        <v>0</v>
      </c>
      <c r="BA13252" s="7" t="n">
        <v>7</v>
      </c>
      <c r="BB13252" s="7" t="n">
        <v>65533</v>
      </c>
      <c r="BC13252" s="7" t="n">
        <v>60613</v>
      </c>
      <c r="BD13252" s="7" t="s">
        <v>17</v>
      </c>
      <c r="BE13252" s="7" t="n">
        <f t="normal" ca="1">32-LENB(INDIRECT(ADDRESS(13252,56)))</f>
        <v>0</v>
      </c>
      <c r="BF13252" s="7" t="n">
        <v>7</v>
      </c>
      <c r="BG13252" s="7" t="n">
        <v>65533</v>
      </c>
      <c r="BH13252" s="7" t="n">
        <v>60614</v>
      </c>
      <c r="BI13252" s="7" t="s">
        <v>17</v>
      </c>
      <c r="BJ13252" s="7" t="n">
        <f t="normal" ca="1">32-LENB(INDIRECT(ADDRESS(13252,61)))</f>
        <v>0</v>
      </c>
      <c r="BK13252" s="7" t="n">
        <v>7</v>
      </c>
      <c r="BL13252" s="7" t="n">
        <v>65533</v>
      </c>
      <c r="BM13252" s="7" t="n">
        <v>60615</v>
      </c>
      <c r="BN13252" s="7" t="s">
        <v>17</v>
      </c>
      <c r="BO13252" s="7" t="n">
        <f t="normal" ca="1">32-LENB(INDIRECT(ADDRESS(13252,66)))</f>
        <v>0</v>
      </c>
      <c r="BP13252" s="7" t="n">
        <v>7</v>
      </c>
      <c r="BQ13252" s="7" t="n">
        <v>65533</v>
      </c>
      <c r="BR13252" s="7" t="n">
        <v>60616</v>
      </c>
      <c r="BS13252" s="7" t="s">
        <v>17</v>
      </c>
      <c r="BT13252" s="7" t="n">
        <f t="normal" ca="1">32-LENB(INDIRECT(ADDRESS(13252,71)))</f>
        <v>0</v>
      </c>
      <c r="BU13252" s="7" t="n">
        <v>7</v>
      </c>
      <c r="BV13252" s="7" t="n">
        <v>65533</v>
      </c>
      <c r="BW13252" s="7" t="n">
        <v>60617</v>
      </c>
      <c r="BX13252" s="7" t="s">
        <v>17</v>
      </c>
      <c r="BY13252" s="7" t="n">
        <f t="normal" ca="1">32-LENB(INDIRECT(ADDRESS(13252,76)))</f>
        <v>0</v>
      </c>
      <c r="BZ13252" s="7" t="n">
        <v>7</v>
      </c>
      <c r="CA13252" s="7" t="n">
        <v>65533</v>
      </c>
      <c r="CB13252" s="7" t="n">
        <v>60618</v>
      </c>
      <c r="CC13252" s="7" t="s">
        <v>17</v>
      </c>
      <c r="CD13252" s="7" t="n">
        <f t="normal" ca="1">32-LENB(INDIRECT(ADDRESS(13252,81)))</f>
        <v>0</v>
      </c>
      <c r="CE13252" s="7" t="n">
        <v>7</v>
      </c>
      <c r="CF13252" s="7" t="n">
        <v>65533</v>
      </c>
      <c r="CG13252" s="7" t="n">
        <v>60619</v>
      </c>
      <c r="CH13252" s="7" t="s">
        <v>17</v>
      </c>
      <c r="CI13252" s="7" t="n">
        <f t="normal" ca="1">32-LENB(INDIRECT(ADDRESS(13252,86)))</f>
        <v>0</v>
      </c>
      <c r="CJ13252" s="7" t="n">
        <v>7</v>
      </c>
      <c r="CK13252" s="7" t="n">
        <v>65533</v>
      </c>
      <c r="CL13252" s="7" t="n">
        <v>60620</v>
      </c>
      <c r="CM13252" s="7" t="s">
        <v>17</v>
      </c>
      <c r="CN13252" s="7" t="n">
        <f t="normal" ca="1">32-LENB(INDIRECT(ADDRESS(13252,91)))</f>
        <v>0</v>
      </c>
      <c r="CO13252" s="7" t="n">
        <v>7</v>
      </c>
      <c r="CP13252" s="7" t="n">
        <v>65533</v>
      </c>
      <c r="CQ13252" s="7" t="n">
        <v>60621</v>
      </c>
      <c r="CR13252" s="7" t="s">
        <v>17</v>
      </c>
      <c r="CS13252" s="7" t="n">
        <f t="normal" ca="1">32-LENB(INDIRECT(ADDRESS(13252,96)))</f>
        <v>0</v>
      </c>
      <c r="CT13252" s="7" t="n">
        <v>7</v>
      </c>
      <c r="CU13252" s="7" t="n">
        <v>65533</v>
      </c>
      <c r="CV13252" s="7" t="n">
        <v>60622</v>
      </c>
      <c r="CW13252" s="7" t="s">
        <v>17</v>
      </c>
      <c r="CX13252" s="7" t="n">
        <f t="normal" ca="1">32-LENB(INDIRECT(ADDRESS(13252,101)))</f>
        <v>0</v>
      </c>
      <c r="CY13252" s="7" t="n">
        <v>7</v>
      </c>
      <c r="CZ13252" s="7" t="n">
        <v>65533</v>
      </c>
      <c r="DA13252" s="7" t="n">
        <v>60623</v>
      </c>
      <c r="DB13252" s="7" t="s">
        <v>17</v>
      </c>
      <c r="DC13252" s="7" t="n">
        <f t="normal" ca="1">32-LENB(INDIRECT(ADDRESS(13252,106)))</f>
        <v>0</v>
      </c>
      <c r="DD13252" s="7" t="n">
        <v>7</v>
      </c>
      <c r="DE13252" s="7" t="n">
        <v>65533</v>
      </c>
      <c r="DF13252" s="7" t="n">
        <v>60624</v>
      </c>
      <c r="DG13252" s="7" t="s">
        <v>17</v>
      </c>
      <c r="DH13252" s="7" t="n">
        <f t="normal" ca="1">32-LENB(INDIRECT(ADDRESS(13252,111)))</f>
        <v>0</v>
      </c>
      <c r="DI13252" s="7" t="n">
        <v>7</v>
      </c>
      <c r="DJ13252" s="7" t="n">
        <v>65533</v>
      </c>
      <c r="DK13252" s="7" t="n">
        <v>60625</v>
      </c>
      <c r="DL13252" s="7" t="s">
        <v>17</v>
      </c>
      <c r="DM13252" s="7" t="n">
        <f t="normal" ca="1">32-LENB(INDIRECT(ADDRESS(13252,116)))</f>
        <v>0</v>
      </c>
      <c r="DN13252" s="7" t="n">
        <v>7</v>
      </c>
      <c r="DO13252" s="7" t="n">
        <v>65533</v>
      </c>
      <c r="DP13252" s="7" t="n">
        <v>60626</v>
      </c>
      <c r="DQ13252" s="7" t="s">
        <v>17</v>
      </c>
      <c r="DR13252" s="7" t="n">
        <f t="normal" ca="1">32-LENB(INDIRECT(ADDRESS(13252,121)))</f>
        <v>0</v>
      </c>
      <c r="DS13252" s="7" t="n">
        <v>7</v>
      </c>
      <c r="DT13252" s="7" t="n">
        <v>65533</v>
      </c>
      <c r="DU13252" s="7" t="n">
        <v>60627</v>
      </c>
      <c r="DV13252" s="7" t="s">
        <v>17</v>
      </c>
      <c r="DW13252" s="7" t="n">
        <f t="normal" ca="1">32-LENB(INDIRECT(ADDRESS(13252,126)))</f>
        <v>0</v>
      </c>
      <c r="DX13252" s="7" t="n">
        <v>7</v>
      </c>
      <c r="DY13252" s="7" t="n">
        <v>65533</v>
      </c>
      <c r="DZ13252" s="7" t="n">
        <v>60628</v>
      </c>
      <c r="EA13252" s="7" t="s">
        <v>17</v>
      </c>
      <c r="EB13252" s="7" t="n">
        <f t="normal" ca="1">32-LENB(INDIRECT(ADDRESS(13252,131)))</f>
        <v>0</v>
      </c>
      <c r="EC13252" s="7" t="n">
        <v>7</v>
      </c>
      <c r="ED13252" s="7" t="n">
        <v>65533</v>
      </c>
      <c r="EE13252" s="7" t="n">
        <v>60560</v>
      </c>
      <c r="EF13252" s="7" t="s">
        <v>17</v>
      </c>
      <c r="EG13252" s="7" t="n">
        <f t="normal" ca="1">32-LENB(INDIRECT(ADDRESS(13252,136)))</f>
        <v>0</v>
      </c>
      <c r="EH13252" s="7" t="n">
        <v>7</v>
      </c>
      <c r="EI13252" s="7" t="n">
        <v>65533</v>
      </c>
      <c r="EJ13252" s="7" t="n">
        <v>60629</v>
      </c>
      <c r="EK13252" s="7" t="s">
        <v>17</v>
      </c>
      <c r="EL13252" s="7" t="n">
        <f t="normal" ca="1">32-LENB(INDIRECT(ADDRESS(13252,141)))</f>
        <v>0</v>
      </c>
      <c r="EM13252" s="7" t="n">
        <v>7</v>
      </c>
      <c r="EN13252" s="7" t="n">
        <v>65533</v>
      </c>
      <c r="EO13252" s="7" t="n">
        <v>60630</v>
      </c>
      <c r="EP13252" s="7" t="s">
        <v>17</v>
      </c>
      <c r="EQ13252" s="7" t="n">
        <f t="normal" ca="1">32-LENB(INDIRECT(ADDRESS(13252,146)))</f>
        <v>0</v>
      </c>
      <c r="ER13252" s="7" t="n">
        <v>7</v>
      </c>
      <c r="ES13252" s="7" t="n">
        <v>65533</v>
      </c>
      <c r="ET13252" s="7" t="n">
        <v>60631</v>
      </c>
      <c r="EU13252" s="7" t="s">
        <v>17</v>
      </c>
      <c r="EV13252" s="7" t="n">
        <f t="normal" ca="1">32-LENB(INDIRECT(ADDRESS(13252,151)))</f>
        <v>0</v>
      </c>
      <c r="EW13252" s="7" t="n">
        <v>7</v>
      </c>
      <c r="EX13252" s="7" t="n">
        <v>65533</v>
      </c>
      <c r="EY13252" s="7" t="n">
        <v>60632</v>
      </c>
      <c r="EZ13252" s="7" t="s">
        <v>17</v>
      </c>
      <c r="FA13252" s="7" t="n">
        <f t="normal" ca="1">32-LENB(INDIRECT(ADDRESS(13252,156)))</f>
        <v>0</v>
      </c>
      <c r="FB13252" s="7" t="n">
        <v>7</v>
      </c>
      <c r="FC13252" s="7" t="n">
        <v>65533</v>
      </c>
      <c r="FD13252" s="7" t="n">
        <v>60291</v>
      </c>
      <c r="FE13252" s="7" t="s">
        <v>17</v>
      </c>
      <c r="FF13252" s="7" t="n">
        <f t="normal" ca="1">32-LENB(INDIRECT(ADDRESS(13252,161)))</f>
        <v>0</v>
      </c>
      <c r="FG13252" s="7" t="n">
        <v>7</v>
      </c>
      <c r="FH13252" s="7" t="n">
        <v>65533</v>
      </c>
      <c r="FI13252" s="7" t="n">
        <v>60292</v>
      </c>
      <c r="FJ13252" s="7" t="s">
        <v>17</v>
      </c>
      <c r="FK13252" s="7" t="n">
        <f t="normal" ca="1">32-LENB(INDIRECT(ADDRESS(13252,166)))</f>
        <v>0</v>
      </c>
      <c r="FL13252" s="7" t="n">
        <v>7</v>
      </c>
      <c r="FM13252" s="7" t="n">
        <v>65533</v>
      </c>
      <c r="FN13252" s="7" t="n">
        <v>60293</v>
      </c>
      <c r="FO13252" s="7" t="s">
        <v>17</v>
      </c>
      <c r="FP13252" s="7" t="n">
        <f t="normal" ca="1">32-LENB(INDIRECT(ADDRESS(13252,171)))</f>
        <v>0</v>
      </c>
      <c r="FQ13252" s="7" t="n">
        <v>7</v>
      </c>
      <c r="FR13252" s="7" t="n">
        <v>65533</v>
      </c>
      <c r="FS13252" s="7" t="n">
        <v>60633</v>
      </c>
      <c r="FT13252" s="7" t="s">
        <v>17</v>
      </c>
      <c r="FU13252" s="7" t="n">
        <f t="normal" ca="1">32-LENB(INDIRECT(ADDRESS(13252,176)))</f>
        <v>0</v>
      </c>
      <c r="FV13252" s="7" t="n">
        <v>7</v>
      </c>
      <c r="FW13252" s="7" t="n">
        <v>65533</v>
      </c>
      <c r="FX13252" s="7" t="n">
        <v>60634</v>
      </c>
      <c r="FY13252" s="7" t="s">
        <v>17</v>
      </c>
      <c r="FZ13252" s="7" t="n">
        <f t="normal" ca="1">32-LENB(INDIRECT(ADDRESS(13252,181)))</f>
        <v>0</v>
      </c>
      <c r="GA13252" s="7" t="n">
        <v>7</v>
      </c>
      <c r="GB13252" s="7" t="n">
        <v>65533</v>
      </c>
      <c r="GC13252" s="7" t="n">
        <v>60297</v>
      </c>
      <c r="GD13252" s="7" t="s">
        <v>17</v>
      </c>
      <c r="GE13252" s="7" t="n">
        <f t="normal" ca="1">32-LENB(INDIRECT(ADDRESS(13252,186)))</f>
        <v>0</v>
      </c>
      <c r="GF13252" s="7" t="n">
        <v>7</v>
      </c>
      <c r="GG13252" s="7" t="n">
        <v>65533</v>
      </c>
      <c r="GH13252" s="7" t="n">
        <v>60298</v>
      </c>
      <c r="GI13252" s="7" t="s">
        <v>17</v>
      </c>
      <c r="GJ13252" s="7" t="n">
        <f t="normal" ca="1">32-LENB(INDIRECT(ADDRESS(13252,191)))</f>
        <v>0</v>
      </c>
      <c r="GK13252" s="7" t="n">
        <v>7</v>
      </c>
      <c r="GL13252" s="7" t="n">
        <v>65533</v>
      </c>
      <c r="GM13252" s="7" t="n">
        <v>60299</v>
      </c>
      <c r="GN13252" s="7" t="s">
        <v>17</v>
      </c>
      <c r="GO13252" s="7" t="n">
        <f t="normal" ca="1">32-LENB(INDIRECT(ADDRESS(13252,196)))</f>
        <v>0</v>
      </c>
      <c r="GP13252" s="7" t="n">
        <v>7</v>
      </c>
      <c r="GQ13252" s="7" t="n">
        <v>65533</v>
      </c>
      <c r="GR13252" s="7" t="n">
        <v>60300</v>
      </c>
      <c r="GS13252" s="7" t="s">
        <v>17</v>
      </c>
      <c r="GT13252" s="7" t="n">
        <f t="normal" ca="1">32-LENB(INDIRECT(ADDRESS(13252,201)))</f>
        <v>0</v>
      </c>
      <c r="GU13252" s="7" t="n">
        <v>7</v>
      </c>
      <c r="GV13252" s="7" t="n">
        <v>65533</v>
      </c>
      <c r="GW13252" s="7" t="n">
        <v>60301</v>
      </c>
      <c r="GX13252" s="7" t="s">
        <v>17</v>
      </c>
      <c r="GY13252" s="7" t="n">
        <f t="normal" ca="1">32-LENB(INDIRECT(ADDRESS(13252,206)))</f>
        <v>0</v>
      </c>
      <c r="GZ13252" s="7" t="n">
        <v>7</v>
      </c>
      <c r="HA13252" s="7" t="n">
        <v>65533</v>
      </c>
      <c r="HB13252" s="7" t="n">
        <v>60635</v>
      </c>
      <c r="HC13252" s="7" t="s">
        <v>17</v>
      </c>
      <c r="HD13252" s="7" t="n">
        <f t="normal" ca="1">32-LENB(INDIRECT(ADDRESS(13252,211)))</f>
        <v>0</v>
      </c>
      <c r="HE13252" s="7" t="n">
        <v>7</v>
      </c>
      <c r="HF13252" s="7" t="n">
        <v>65533</v>
      </c>
      <c r="HG13252" s="7" t="n">
        <v>60636</v>
      </c>
      <c r="HH13252" s="7" t="s">
        <v>17</v>
      </c>
      <c r="HI13252" s="7" t="n">
        <f t="normal" ca="1">32-LENB(INDIRECT(ADDRESS(13252,216)))</f>
        <v>0</v>
      </c>
      <c r="HJ13252" s="7" t="n">
        <v>7</v>
      </c>
      <c r="HK13252" s="7" t="n">
        <v>65533</v>
      </c>
      <c r="HL13252" s="7" t="n">
        <v>60637</v>
      </c>
      <c r="HM13252" s="7" t="s">
        <v>17</v>
      </c>
      <c r="HN13252" s="7" t="n">
        <f t="normal" ca="1">32-LENB(INDIRECT(ADDRESS(13252,221)))</f>
        <v>0</v>
      </c>
      <c r="HO13252" s="7" t="n">
        <v>7</v>
      </c>
      <c r="HP13252" s="7" t="n">
        <v>65533</v>
      </c>
      <c r="HQ13252" s="7" t="n">
        <v>60638</v>
      </c>
      <c r="HR13252" s="7" t="s">
        <v>17</v>
      </c>
      <c r="HS13252" s="7" t="n">
        <f t="normal" ca="1">32-LENB(INDIRECT(ADDRESS(13252,226)))</f>
        <v>0</v>
      </c>
      <c r="HT13252" s="7" t="n">
        <v>7</v>
      </c>
      <c r="HU13252" s="7" t="n">
        <v>65533</v>
      </c>
      <c r="HV13252" s="7" t="n">
        <v>60639</v>
      </c>
      <c r="HW13252" s="7" t="s">
        <v>17</v>
      </c>
      <c r="HX13252" s="7" t="n">
        <f t="normal" ca="1">32-LENB(INDIRECT(ADDRESS(13252,231)))</f>
        <v>0</v>
      </c>
      <c r="HY13252" s="7" t="n">
        <v>7</v>
      </c>
      <c r="HZ13252" s="7" t="n">
        <v>65533</v>
      </c>
      <c r="IA13252" s="7" t="n">
        <v>60306</v>
      </c>
      <c r="IB13252" s="7" t="s">
        <v>17</v>
      </c>
      <c r="IC13252" s="7" t="n">
        <f t="normal" ca="1">32-LENB(INDIRECT(ADDRESS(13252,236)))</f>
        <v>0</v>
      </c>
      <c r="ID13252" s="7" t="n">
        <v>7</v>
      </c>
      <c r="IE13252" s="7" t="n">
        <v>65533</v>
      </c>
      <c r="IF13252" s="7" t="n">
        <v>60307</v>
      </c>
      <c r="IG13252" s="7" t="s">
        <v>17</v>
      </c>
      <c r="IH13252" s="7" t="n">
        <f t="normal" ca="1">32-LENB(INDIRECT(ADDRESS(13252,241)))</f>
        <v>0</v>
      </c>
      <c r="II13252" s="7" t="n">
        <v>7</v>
      </c>
      <c r="IJ13252" s="7" t="n">
        <v>65533</v>
      </c>
      <c r="IK13252" s="7" t="n">
        <v>60572</v>
      </c>
      <c r="IL13252" s="7" t="s">
        <v>17</v>
      </c>
      <c r="IM13252" s="7" t="n">
        <f t="normal" ca="1">32-LENB(INDIRECT(ADDRESS(13252,246)))</f>
        <v>0</v>
      </c>
      <c r="IN13252" s="7" t="n">
        <v>7</v>
      </c>
      <c r="IO13252" s="7" t="n">
        <v>65533</v>
      </c>
      <c r="IP13252" s="7" t="n">
        <v>60640</v>
      </c>
      <c r="IQ13252" s="7" t="s">
        <v>17</v>
      </c>
      <c r="IR13252" s="7" t="n">
        <f t="normal" ca="1">32-LENB(INDIRECT(ADDRESS(13252,251)))</f>
        <v>0</v>
      </c>
      <c r="IS13252" s="7" t="n">
        <v>4</v>
      </c>
      <c r="IT13252" s="7" t="n">
        <v>65533</v>
      </c>
      <c r="IU13252" s="7" t="n">
        <v>12101</v>
      </c>
      <c r="IV13252" s="7" t="s">
        <v>17</v>
      </c>
      <c r="IW13252" s="7" t="n">
        <f t="normal" ca="1">32-LENB(INDIRECT(ADDRESS(13252,256)))</f>
        <v>0</v>
      </c>
      <c r="IX13252" s="7" t="n">
        <v>0</v>
      </c>
      <c r="IY13252" s="7" t="n">
        <v>65533</v>
      </c>
      <c r="IZ13252" s="7" t="n">
        <v>0</v>
      </c>
      <c r="JA13252" s="7" t="s">
        <v>17</v>
      </c>
      <c r="JB13252" s="7" t="n">
        <f t="normal" ca="1">32-LENB(INDIRECT(ADDRESS(13252,261)))</f>
        <v>0</v>
      </c>
    </row>
    <row r="13253" spans="1:272">
      <c r="A13253" t="s">
        <v>4</v>
      </c>
      <c r="B13253" s="4" t="s">
        <v>5</v>
      </c>
    </row>
    <row r="13254" spans="1:272">
      <c r="A13254" t="n">
        <v>160160</v>
      </c>
      <c r="B13254" s="5" t="n">
        <v>1</v>
      </c>
    </row>
    <row r="13255" spans="1:272" s="3" customFormat="1" customHeight="0">
      <c r="A13255" s="3" t="s">
        <v>2</v>
      </c>
      <c r="B13255" s="3" t="s">
        <v>1018</v>
      </c>
    </row>
    <row r="13256" spans="1:272">
      <c r="A13256" t="s">
        <v>4</v>
      </c>
      <c r="B13256" s="4" t="s">
        <v>5</v>
      </c>
      <c r="C13256" s="4" t="s">
        <v>11</v>
      </c>
      <c r="D13256" s="4" t="s">
        <v>11</v>
      </c>
      <c r="E13256" s="4" t="s">
        <v>14</v>
      </c>
      <c r="F13256" s="4" t="s">
        <v>8</v>
      </c>
      <c r="G13256" s="4" t="s">
        <v>1005</v>
      </c>
      <c r="H13256" s="4" t="s">
        <v>11</v>
      </c>
      <c r="I13256" s="4" t="s">
        <v>11</v>
      </c>
      <c r="J13256" s="4" t="s">
        <v>14</v>
      </c>
      <c r="K13256" s="4" t="s">
        <v>8</v>
      </c>
      <c r="L13256" s="4" t="s">
        <v>1005</v>
      </c>
      <c r="M13256" s="4" t="s">
        <v>11</v>
      </c>
      <c r="N13256" s="4" t="s">
        <v>11</v>
      </c>
      <c r="O13256" s="4" t="s">
        <v>14</v>
      </c>
      <c r="P13256" s="4" t="s">
        <v>8</v>
      </c>
      <c r="Q13256" s="4" t="s">
        <v>1005</v>
      </c>
      <c r="R13256" s="4" t="s">
        <v>11</v>
      </c>
      <c r="S13256" s="4" t="s">
        <v>11</v>
      </c>
      <c r="T13256" s="4" t="s">
        <v>14</v>
      </c>
      <c r="U13256" s="4" t="s">
        <v>8</v>
      </c>
      <c r="V13256" s="4" t="s">
        <v>1005</v>
      </c>
      <c r="W13256" s="4" t="s">
        <v>11</v>
      </c>
      <c r="X13256" s="4" t="s">
        <v>11</v>
      </c>
      <c r="Y13256" s="4" t="s">
        <v>14</v>
      </c>
      <c r="Z13256" s="4" t="s">
        <v>8</v>
      </c>
      <c r="AA13256" s="4" t="s">
        <v>1005</v>
      </c>
      <c r="AB13256" s="4" t="s">
        <v>11</v>
      </c>
      <c r="AC13256" s="4" t="s">
        <v>11</v>
      </c>
      <c r="AD13256" s="4" t="s">
        <v>14</v>
      </c>
      <c r="AE13256" s="4" t="s">
        <v>8</v>
      </c>
      <c r="AF13256" s="4" t="s">
        <v>1005</v>
      </c>
      <c r="AG13256" s="4" t="s">
        <v>11</v>
      </c>
      <c r="AH13256" s="4" t="s">
        <v>11</v>
      </c>
      <c r="AI13256" s="4" t="s">
        <v>14</v>
      </c>
      <c r="AJ13256" s="4" t="s">
        <v>8</v>
      </c>
      <c r="AK13256" s="4" t="s">
        <v>1005</v>
      </c>
      <c r="AL13256" s="4" t="s">
        <v>11</v>
      </c>
      <c r="AM13256" s="4" t="s">
        <v>11</v>
      </c>
      <c r="AN13256" s="4" t="s">
        <v>14</v>
      </c>
      <c r="AO13256" s="4" t="s">
        <v>8</v>
      </c>
      <c r="AP13256" s="4" t="s">
        <v>1005</v>
      </c>
      <c r="AQ13256" s="4" t="s">
        <v>11</v>
      </c>
      <c r="AR13256" s="4" t="s">
        <v>11</v>
      </c>
      <c r="AS13256" s="4" t="s">
        <v>14</v>
      </c>
      <c r="AT13256" s="4" t="s">
        <v>8</v>
      </c>
      <c r="AU13256" s="4" t="s">
        <v>1005</v>
      </c>
      <c r="AV13256" s="4" t="s">
        <v>11</v>
      </c>
      <c r="AW13256" s="4" t="s">
        <v>11</v>
      </c>
      <c r="AX13256" s="4" t="s">
        <v>14</v>
      </c>
      <c r="AY13256" s="4" t="s">
        <v>8</v>
      </c>
      <c r="AZ13256" s="4" t="s">
        <v>1005</v>
      </c>
      <c r="BA13256" s="4" t="s">
        <v>11</v>
      </c>
      <c r="BB13256" s="4" t="s">
        <v>11</v>
      </c>
      <c r="BC13256" s="4" t="s">
        <v>14</v>
      </c>
      <c r="BD13256" s="4" t="s">
        <v>8</v>
      </c>
      <c r="BE13256" s="4" t="s">
        <v>1005</v>
      </c>
      <c r="BF13256" s="4" t="s">
        <v>11</v>
      </c>
      <c r="BG13256" s="4" t="s">
        <v>11</v>
      </c>
      <c r="BH13256" s="4" t="s">
        <v>14</v>
      </c>
      <c r="BI13256" s="4" t="s">
        <v>8</v>
      </c>
      <c r="BJ13256" s="4" t="s">
        <v>1005</v>
      </c>
      <c r="BK13256" s="4" t="s">
        <v>11</v>
      </c>
      <c r="BL13256" s="4" t="s">
        <v>11</v>
      </c>
      <c r="BM13256" s="4" t="s">
        <v>14</v>
      </c>
      <c r="BN13256" s="4" t="s">
        <v>8</v>
      </c>
      <c r="BO13256" s="4" t="s">
        <v>1005</v>
      </c>
      <c r="BP13256" s="4" t="s">
        <v>11</v>
      </c>
      <c r="BQ13256" s="4" t="s">
        <v>11</v>
      </c>
      <c r="BR13256" s="4" t="s">
        <v>14</v>
      </c>
      <c r="BS13256" s="4" t="s">
        <v>8</v>
      </c>
      <c r="BT13256" s="4" t="s">
        <v>1005</v>
      </c>
      <c r="BU13256" s="4" t="s">
        <v>11</v>
      </c>
      <c r="BV13256" s="4" t="s">
        <v>11</v>
      </c>
      <c r="BW13256" s="4" t="s">
        <v>14</v>
      </c>
      <c r="BX13256" s="4" t="s">
        <v>8</v>
      </c>
      <c r="BY13256" s="4" t="s">
        <v>1005</v>
      </c>
      <c r="BZ13256" s="4" t="s">
        <v>11</v>
      </c>
      <c r="CA13256" s="4" t="s">
        <v>11</v>
      </c>
      <c r="CB13256" s="4" t="s">
        <v>14</v>
      </c>
      <c r="CC13256" s="4" t="s">
        <v>8</v>
      </c>
      <c r="CD13256" s="4" t="s">
        <v>1005</v>
      </c>
      <c r="CE13256" s="4" t="s">
        <v>11</v>
      </c>
      <c r="CF13256" s="4" t="s">
        <v>11</v>
      </c>
      <c r="CG13256" s="4" t="s">
        <v>14</v>
      </c>
      <c r="CH13256" s="4" t="s">
        <v>8</v>
      </c>
      <c r="CI13256" s="4" t="s">
        <v>1005</v>
      </c>
      <c r="CJ13256" s="4" t="s">
        <v>11</v>
      </c>
      <c r="CK13256" s="4" t="s">
        <v>11</v>
      </c>
      <c r="CL13256" s="4" t="s">
        <v>14</v>
      </c>
      <c r="CM13256" s="4" t="s">
        <v>8</v>
      </c>
      <c r="CN13256" s="4" t="s">
        <v>1005</v>
      </c>
      <c r="CO13256" s="4" t="s">
        <v>11</v>
      </c>
      <c r="CP13256" s="4" t="s">
        <v>11</v>
      </c>
      <c r="CQ13256" s="4" t="s">
        <v>14</v>
      </c>
      <c r="CR13256" s="4" t="s">
        <v>8</v>
      </c>
      <c r="CS13256" s="4" t="s">
        <v>1005</v>
      </c>
      <c r="CT13256" s="4" t="s">
        <v>11</v>
      </c>
      <c r="CU13256" s="4" t="s">
        <v>11</v>
      </c>
      <c r="CV13256" s="4" t="s">
        <v>14</v>
      </c>
      <c r="CW13256" s="4" t="s">
        <v>8</v>
      </c>
      <c r="CX13256" s="4" t="s">
        <v>1005</v>
      </c>
      <c r="CY13256" s="4" t="s">
        <v>11</v>
      </c>
      <c r="CZ13256" s="4" t="s">
        <v>11</v>
      </c>
      <c r="DA13256" s="4" t="s">
        <v>14</v>
      </c>
      <c r="DB13256" s="4" t="s">
        <v>8</v>
      </c>
      <c r="DC13256" s="4" t="s">
        <v>1005</v>
      </c>
      <c r="DD13256" s="4" t="s">
        <v>11</v>
      </c>
      <c r="DE13256" s="4" t="s">
        <v>11</v>
      </c>
      <c r="DF13256" s="4" t="s">
        <v>14</v>
      </c>
      <c r="DG13256" s="4" t="s">
        <v>8</v>
      </c>
      <c r="DH13256" s="4" t="s">
        <v>1005</v>
      </c>
      <c r="DI13256" s="4" t="s">
        <v>11</v>
      </c>
      <c r="DJ13256" s="4" t="s">
        <v>11</v>
      </c>
      <c r="DK13256" s="4" t="s">
        <v>14</v>
      </c>
      <c r="DL13256" s="4" t="s">
        <v>8</v>
      </c>
      <c r="DM13256" s="4" t="s">
        <v>1005</v>
      </c>
      <c r="DN13256" s="4" t="s">
        <v>11</v>
      </c>
      <c r="DO13256" s="4" t="s">
        <v>11</v>
      </c>
      <c r="DP13256" s="4" t="s">
        <v>14</v>
      </c>
      <c r="DQ13256" s="4" t="s">
        <v>8</v>
      </c>
      <c r="DR13256" s="4" t="s">
        <v>1005</v>
      </c>
      <c r="DS13256" s="4" t="s">
        <v>11</v>
      </c>
      <c r="DT13256" s="4" t="s">
        <v>11</v>
      </c>
      <c r="DU13256" s="4" t="s">
        <v>14</v>
      </c>
      <c r="DV13256" s="4" t="s">
        <v>8</v>
      </c>
      <c r="DW13256" s="4" t="s">
        <v>1005</v>
      </c>
      <c r="DX13256" s="4" t="s">
        <v>11</v>
      </c>
      <c r="DY13256" s="4" t="s">
        <v>11</v>
      </c>
      <c r="DZ13256" s="4" t="s">
        <v>14</v>
      </c>
      <c r="EA13256" s="4" t="s">
        <v>8</v>
      </c>
      <c r="EB13256" s="4" t="s">
        <v>1005</v>
      </c>
      <c r="EC13256" s="4" t="s">
        <v>11</v>
      </c>
      <c r="ED13256" s="4" t="s">
        <v>11</v>
      </c>
      <c r="EE13256" s="4" t="s">
        <v>14</v>
      </c>
      <c r="EF13256" s="4" t="s">
        <v>8</v>
      </c>
      <c r="EG13256" s="4" t="s">
        <v>1005</v>
      </c>
      <c r="EH13256" s="4" t="s">
        <v>11</v>
      </c>
      <c r="EI13256" s="4" t="s">
        <v>11</v>
      </c>
      <c r="EJ13256" s="4" t="s">
        <v>14</v>
      </c>
      <c r="EK13256" s="4" t="s">
        <v>8</v>
      </c>
      <c r="EL13256" s="4" t="s">
        <v>1005</v>
      </c>
      <c r="EM13256" s="4" t="s">
        <v>11</v>
      </c>
      <c r="EN13256" s="4" t="s">
        <v>11</v>
      </c>
      <c r="EO13256" s="4" t="s">
        <v>14</v>
      </c>
      <c r="EP13256" s="4" t="s">
        <v>8</v>
      </c>
      <c r="EQ13256" s="4" t="s">
        <v>1005</v>
      </c>
      <c r="ER13256" s="4" t="s">
        <v>11</v>
      </c>
      <c r="ES13256" s="4" t="s">
        <v>11</v>
      </c>
      <c r="ET13256" s="4" t="s">
        <v>14</v>
      </c>
      <c r="EU13256" s="4" t="s">
        <v>8</v>
      </c>
      <c r="EV13256" s="4" t="s">
        <v>1005</v>
      </c>
      <c r="EW13256" s="4" t="s">
        <v>11</v>
      </c>
      <c r="EX13256" s="4" t="s">
        <v>11</v>
      </c>
      <c r="EY13256" s="4" t="s">
        <v>14</v>
      </c>
      <c r="EZ13256" s="4" t="s">
        <v>8</v>
      </c>
      <c r="FA13256" s="4" t="s">
        <v>1005</v>
      </c>
      <c r="FB13256" s="4" t="s">
        <v>11</v>
      </c>
      <c r="FC13256" s="4" t="s">
        <v>11</v>
      </c>
      <c r="FD13256" s="4" t="s">
        <v>14</v>
      </c>
      <c r="FE13256" s="4" t="s">
        <v>8</v>
      </c>
      <c r="FF13256" s="4" t="s">
        <v>1005</v>
      </c>
      <c r="FG13256" s="4" t="s">
        <v>11</v>
      </c>
      <c r="FH13256" s="4" t="s">
        <v>11</v>
      </c>
      <c r="FI13256" s="4" t="s">
        <v>14</v>
      </c>
      <c r="FJ13256" s="4" t="s">
        <v>8</v>
      </c>
      <c r="FK13256" s="4" t="s">
        <v>1005</v>
      </c>
      <c r="FL13256" s="4" t="s">
        <v>11</v>
      </c>
      <c r="FM13256" s="4" t="s">
        <v>11</v>
      </c>
      <c r="FN13256" s="4" t="s">
        <v>14</v>
      </c>
      <c r="FO13256" s="4" t="s">
        <v>8</v>
      </c>
      <c r="FP13256" s="4" t="s">
        <v>1005</v>
      </c>
      <c r="FQ13256" s="4" t="s">
        <v>11</v>
      </c>
      <c r="FR13256" s="4" t="s">
        <v>11</v>
      </c>
      <c r="FS13256" s="4" t="s">
        <v>14</v>
      </c>
      <c r="FT13256" s="4" t="s">
        <v>8</v>
      </c>
      <c r="FU13256" s="4" t="s">
        <v>1005</v>
      </c>
      <c r="FV13256" s="4" t="s">
        <v>11</v>
      </c>
      <c r="FW13256" s="4" t="s">
        <v>11</v>
      </c>
      <c r="FX13256" s="4" t="s">
        <v>14</v>
      </c>
      <c r="FY13256" s="4" t="s">
        <v>8</v>
      </c>
      <c r="FZ13256" s="4" t="s">
        <v>1005</v>
      </c>
      <c r="GA13256" s="4" t="s">
        <v>11</v>
      </c>
      <c r="GB13256" s="4" t="s">
        <v>11</v>
      </c>
      <c r="GC13256" s="4" t="s">
        <v>14</v>
      </c>
      <c r="GD13256" s="4" t="s">
        <v>8</v>
      </c>
      <c r="GE13256" s="4" t="s">
        <v>1005</v>
      </c>
      <c r="GF13256" s="4" t="s">
        <v>11</v>
      </c>
      <c r="GG13256" s="4" t="s">
        <v>11</v>
      </c>
      <c r="GH13256" s="4" t="s">
        <v>14</v>
      </c>
      <c r="GI13256" s="4" t="s">
        <v>8</v>
      </c>
      <c r="GJ13256" s="4" t="s">
        <v>1005</v>
      </c>
      <c r="GK13256" s="4" t="s">
        <v>11</v>
      </c>
      <c r="GL13256" s="4" t="s">
        <v>11</v>
      </c>
      <c r="GM13256" s="4" t="s">
        <v>14</v>
      </c>
      <c r="GN13256" s="4" t="s">
        <v>8</v>
      </c>
      <c r="GO13256" s="4" t="s">
        <v>1005</v>
      </c>
      <c r="GP13256" s="4" t="s">
        <v>11</v>
      </c>
      <c r="GQ13256" s="4" t="s">
        <v>11</v>
      </c>
      <c r="GR13256" s="4" t="s">
        <v>14</v>
      </c>
      <c r="GS13256" s="4" t="s">
        <v>8</v>
      </c>
      <c r="GT13256" s="4" t="s">
        <v>1005</v>
      </c>
      <c r="GU13256" s="4" t="s">
        <v>11</v>
      </c>
      <c r="GV13256" s="4" t="s">
        <v>11</v>
      </c>
      <c r="GW13256" s="4" t="s">
        <v>14</v>
      </c>
      <c r="GX13256" s="4" t="s">
        <v>8</v>
      </c>
      <c r="GY13256" s="4" t="s">
        <v>1005</v>
      </c>
      <c r="GZ13256" s="4" t="s">
        <v>11</v>
      </c>
      <c r="HA13256" s="4" t="s">
        <v>11</v>
      </c>
      <c r="HB13256" s="4" t="s">
        <v>14</v>
      </c>
      <c r="HC13256" s="4" t="s">
        <v>8</v>
      </c>
      <c r="HD13256" s="4" t="s">
        <v>1005</v>
      </c>
      <c r="HE13256" s="4" t="s">
        <v>11</v>
      </c>
      <c r="HF13256" s="4" t="s">
        <v>11</v>
      </c>
      <c r="HG13256" s="4" t="s">
        <v>14</v>
      </c>
      <c r="HH13256" s="4" t="s">
        <v>8</v>
      </c>
      <c r="HI13256" s="4" t="s">
        <v>1005</v>
      </c>
      <c r="HJ13256" s="4" t="s">
        <v>11</v>
      </c>
      <c r="HK13256" s="4" t="s">
        <v>11</v>
      </c>
      <c r="HL13256" s="4" t="s">
        <v>14</v>
      </c>
      <c r="HM13256" s="4" t="s">
        <v>8</v>
      </c>
      <c r="HN13256" s="4" t="s">
        <v>1005</v>
      </c>
      <c r="HO13256" s="4" t="s">
        <v>11</v>
      </c>
      <c r="HP13256" s="4" t="s">
        <v>11</v>
      </c>
      <c r="HQ13256" s="4" t="s">
        <v>14</v>
      </c>
      <c r="HR13256" s="4" t="s">
        <v>8</v>
      </c>
      <c r="HS13256" s="4" t="s">
        <v>1005</v>
      </c>
      <c r="HT13256" s="4" t="s">
        <v>11</v>
      </c>
      <c r="HU13256" s="4" t="s">
        <v>11</v>
      </c>
      <c r="HV13256" s="4" t="s">
        <v>14</v>
      </c>
      <c r="HW13256" s="4" t="s">
        <v>8</v>
      </c>
      <c r="HX13256" s="4" t="s">
        <v>1005</v>
      </c>
      <c r="HY13256" s="4" t="s">
        <v>11</v>
      </c>
      <c r="HZ13256" s="4" t="s">
        <v>11</v>
      </c>
      <c r="IA13256" s="4" t="s">
        <v>14</v>
      </c>
      <c r="IB13256" s="4" t="s">
        <v>8</v>
      </c>
      <c r="IC13256" s="4" t="s">
        <v>1005</v>
      </c>
      <c r="ID13256" s="4" t="s">
        <v>11</v>
      </c>
      <c r="IE13256" s="4" t="s">
        <v>11</v>
      </c>
      <c r="IF13256" s="4" t="s">
        <v>14</v>
      </c>
      <c r="IG13256" s="4" t="s">
        <v>8</v>
      </c>
      <c r="IH13256" s="4" t="s">
        <v>1005</v>
      </c>
      <c r="II13256" s="4" t="s">
        <v>11</v>
      </c>
      <c r="IJ13256" s="4" t="s">
        <v>11</v>
      </c>
      <c r="IK13256" s="4" t="s">
        <v>14</v>
      </c>
      <c r="IL13256" s="4" t="s">
        <v>8</v>
      </c>
      <c r="IM13256" s="4" t="s">
        <v>1005</v>
      </c>
      <c r="IN13256" s="4" t="s">
        <v>11</v>
      </c>
      <c r="IO13256" s="4" t="s">
        <v>11</v>
      </c>
      <c r="IP13256" s="4" t="s">
        <v>14</v>
      </c>
      <c r="IQ13256" s="4" t="s">
        <v>8</v>
      </c>
      <c r="IR13256" s="4" t="s">
        <v>1005</v>
      </c>
      <c r="IS13256" s="4" t="s">
        <v>11</v>
      </c>
      <c r="IT13256" s="4" t="s">
        <v>11</v>
      </c>
      <c r="IU13256" s="4" t="s">
        <v>14</v>
      </c>
      <c r="IV13256" s="4" t="s">
        <v>8</v>
      </c>
      <c r="IW13256" s="4" t="s">
        <v>1005</v>
      </c>
    </row>
    <row r="13257" spans="1:272">
      <c r="A13257" t="n">
        <v>160176</v>
      </c>
      <c r="B13257" s="67" t="n">
        <v>257</v>
      </c>
      <c r="C13257" s="7" t="n">
        <v>7</v>
      </c>
      <c r="D13257" s="7" t="n">
        <v>65533</v>
      </c>
      <c r="E13257" s="7" t="n">
        <v>10320</v>
      </c>
      <c r="F13257" s="7" t="s">
        <v>17</v>
      </c>
      <c r="G13257" s="7" t="n">
        <f t="normal" ca="1">32-LENB(INDIRECT(ADDRESS(13257,6)))</f>
        <v>0</v>
      </c>
      <c r="H13257" s="7" t="n">
        <v>7</v>
      </c>
      <c r="I13257" s="7" t="n">
        <v>65533</v>
      </c>
      <c r="J13257" s="7" t="n">
        <v>60259</v>
      </c>
      <c r="K13257" s="7" t="s">
        <v>17</v>
      </c>
      <c r="L13257" s="7" t="n">
        <f t="normal" ca="1">32-LENB(INDIRECT(ADDRESS(13257,11)))</f>
        <v>0</v>
      </c>
      <c r="M13257" s="7" t="n">
        <v>7</v>
      </c>
      <c r="N13257" s="7" t="n">
        <v>65533</v>
      </c>
      <c r="O13257" s="7" t="n">
        <v>60260</v>
      </c>
      <c r="P13257" s="7" t="s">
        <v>17</v>
      </c>
      <c r="Q13257" s="7" t="n">
        <f t="normal" ca="1">32-LENB(INDIRECT(ADDRESS(13257,16)))</f>
        <v>0</v>
      </c>
      <c r="R13257" s="7" t="n">
        <v>7</v>
      </c>
      <c r="S13257" s="7" t="n">
        <v>65533</v>
      </c>
      <c r="T13257" s="7" t="n">
        <v>60641</v>
      </c>
      <c r="U13257" s="7" t="s">
        <v>17</v>
      </c>
      <c r="V13257" s="7" t="n">
        <f t="normal" ca="1">32-LENB(INDIRECT(ADDRESS(13257,21)))</f>
        <v>0</v>
      </c>
      <c r="W13257" s="7" t="n">
        <v>7</v>
      </c>
      <c r="X13257" s="7" t="n">
        <v>65533</v>
      </c>
      <c r="Y13257" s="7" t="n">
        <v>60642</v>
      </c>
      <c r="Z13257" s="7" t="s">
        <v>17</v>
      </c>
      <c r="AA13257" s="7" t="n">
        <f t="normal" ca="1">32-LENB(INDIRECT(ADDRESS(13257,26)))</f>
        <v>0</v>
      </c>
      <c r="AB13257" s="7" t="n">
        <v>7</v>
      </c>
      <c r="AC13257" s="7" t="n">
        <v>65533</v>
      </c>
      <c r="AD13257" s="7" t="n">
        <v>60643</v>
      </c>
      <c r="AE13257" s="7" t="s">
        <v>17</v>
      </c>
      <c r="AF13257" s="7" t="n">
        <f t="normal" ca="1">32-LENB(INDIRECT(ADDRESS(13257,31)))</f>
        <v>0</v>
      </c>
      <c r="AG13257" s="7" t="n">
        <v>7</v>
      </c>
      <c r="AH13257" s="7" t="n">
        <v>65533</v>
      </c>
      <c r="AI13257" s="7" t="n">
        <v>60644</v>
      </c>
      <c r="AJ13257" s="7" t="s">
        <v>17</v>
      </c>
      <c r="AK13257" s="7" t="n">
        <f t="normal" ca="1">32-LENB(INDIRECT(ADDRESS(13257,36)))</f>
        <v>0</v>
      </c>
      <c r="AL13257" s="7" t="n">
        <v>4</v>
      </c>
      <c r="AM13257" s="7" t="n">
        <v>65533</v>
      </c>
      <c r="AN13257" s="7" t="n">
        <v>2203</v>
      </c>
      <c r="AO13257" s="7" t="s">
        <v>17</v>
      </c>
      <c r="AP13257" s="7" t="n">
        <f t="normal" ca="1">32-LENB(INDIRECT(ADDRESS(13257,41)))</f>
        <v>0</v>
      </c>
      <c r="AQ13257" s="7" t="n">
        <v>7</v>
      </c>
      <c r="AR13257" s="7" t="n">
        <v>65533</v>
      </c>
      <c r="AS13257" s="7" t="n">
        <v>60645</v>
      </c>
      <c r="AT13257" s="7" t="s">
        <v>17</v>
      </c>
      <c r="AU13257" s="7" t="n">
        <f t="normal" ca="1">32-LENB(INDIRECT(ADDRESS(13257,46)))</f>
        <v>0</v>
      </c>
      <c r="AV13257" s="7" t="n">
        <v>7</v>
      </c>
      <c r="AW13257" s="7" t="n">
        <v>65533</v>
      </c>
      <c r="AX13257" s="7" t="n">
        <v>60646</v>
      </c>
      <c r="AY13257" s="7" t="s">
        <v>17</v>
      </c>
      <c r="AZ13257" s="7" t="n">
        <f t="normal" ca="1">32-LENB(INDIRECT(ADDRESS(13257,51)))</f>
        <v>0</v>
      </c>
      <c r="BA13257" s="7" t="n">
        <v>7</v>
      </c>
      <c r="BB13257" s="7" t="n">
        <v>65533</v>
      </c>
      <c r="BC13257" s="7" t="n">
        <v>60346</v>
      </c>
      <c r="BD13257" s="7" t="s">
        <v>17</v>
      </c>
      <c r="BE13257" s="7" t="n">
        <f t="normal" ca="1">32-LENB(INDIRECT(ADDRESS(13257,56)))</f>
        <v>0</v>
      </c>
      <c r="BF13257" s="7" t="n">
        <v>7</v>
      </c>
      <c r="BG13257" s="7" t="n">
        <v>65533</v>
      </c>
      <c r="BH13257" s="7" t="n">
        <v>60268</v>
      </c>
      <c r="BI13257" s="7" t="s">
        <v>17</v>
      </c>
      <c r="BJ13257" s="7" t="n">
        <f t="normal" ca="1">32-LENB(INDIRECT(ADDRESS(13257,61)))</f>
        <v>0</v>
      </c>
      <c r="BK13257" s="7" t="n">
        <v>7</v>
      </c>
      <c r="BL13257" s="7" t="n">
        <v>65533</v>
      </c>
      <c r="BM13257" s="7" t="n">
        <v>60647</v>
      </c>
      <c r="BN13257" s="7" t="s">
        <v>17</v>
      </c>
      <c r="BO13257" s="7" t="n">
        <f t="normal" ca="1">32-LENB(INDIRECT(ADDRESS(13257,66)))</f>
        <v>0</v>
      </c>
      <c r="BP13257" s="7" t="n">
        <v>7</v>
      </c>
      <c r="BQ13257" s="7" t="n">
        <v>65533</v>
      </c>
      <c r="BR13257" s="7" t="n">
        <v>60648</v>
      </c>
      <c r="BS13257" s="7" t="s">
        <v>17</v>
      </c>
      <c r="BT13257" s="7" t="n">
        <f t="normal" ca="1">32-LENB(INDIRECT(ADDRESS(13257,71)))</f>
        <v>0</v>
      </c>
      <c r="BU13257" s="7" t="n">
        <v>7</v>
      </c>
      <c r="BV13257" s="7" t="n">
        <v>65533</v>
      </c>
      <c r="BW13257" s="7" t="n">
        <v>60649</v>
      </c>
      <c r="BX13257" s="7" t="s">
        <v>17</v>
      </c>
      <c r="BY13257" s="7" t="n">
        <f t="normal" ca="1">32-LENB(INDIRECT(ADDRESS(13257,76)))</f>
        <v>0</v>
      </c>
      <c r="BZ13257" s="7" t="n">
        <v>7</v>
      </c>
      <c r="CA13257" s="7" t="n">
        <v>65533</v>
      </c>
      <c r="CB13257" s="7" t="n">
        <v>60650</v>
      </c>
      <c r="CC13257" s="7" t="s">
        <v>17</v>
      </c>
      <c r="CD13257" s="7" t="n">
        <f t="normal" ca="1">32-LENB(INDIRECT(ADDRESS(13257,81)))</f>
        <v>0</v>
      </c>
      <c r="CE13257" s="7" t="n">
        <v>7</v>
      </c>
      <c r="CF13257" s="7" t="n">
        <v>65533</v>
      </c>
      <c r="CG13257" s="7" t="n">
        <v>60651</v>
      </c>
      <c r="CH13257" s="7" t="s">
        <v>17</v>
      </c>
      <c r="CI13257" s="7" t="n">
        <f t="normal" ca="1">32-LENB(INDIRECT(ADDRESS(13257,86)))</f>
        <v>0</v>
      </c>
      <c r="CJ13257" s="7" t="n">
        <v>7</v>
      </c>
      <c r="CK13257" s="7" t="n">
        <v>65533</v>
      </c>
      <c r="CL13257" s="7" t="n">
        <v>60652</v>
      </c>
      <c r="CM13257" s="7" t="s">
        <v>17</v>
      </c>
      <c r="CN13257" s="7" t="n">
        <f t="normal" ca="1">32-LENB(INDIRECT(ADDRESS(13257,91)))</f>
        <v>0</v>
      </c>
      <c r="CO13257" s="7" t="n">
        <v>7</v>
      </c>
      <c r="CP13257" s="7" t="n">
        <v>65533</v>
      </c>
      <c r="CQ13257" s="7" t="n">
        <v>60653</v>
      </c>
      <c r="CR13257" s="7" t="s">
        <v>17</v>
      </c>
      <c r="CS13257" s="7" t="n">
        <f t="normal" ca="1">32-LENB(INDIRECT(ADDRESS(13257,96)))</f>
        <v>0</v>
      </c>
      <c r="CT13257" s="7" t="n">
        <v>7</v>
      </c>
      <c r="CU13257" s="7" t="n">
        <v>65533</v>
      </c>
      <c r="CV13257" s="7" t="n">
        <v>60654</v>
      </c>
      <c r="CW13257" s="7" t="s">
        <v>17</v>
      </c>
      <c r="CX13257" s="7" t="n">
        <f t="normal" ca="1">32-LENB(INDIRECT(ADDRESS(13257,101)))</f>
        <v>0</v>
      </c>
      <c r="CY13257" s="7" t="n">
        <v>7</v>
      </c>
      <c r="CZ13257" s="7" t="n">
        <v>65533</v>
      </c>
      <c r="DA13257" s="7" t="n">
        <v>60655</v>
      </c>
      <c r="DB13257" s="7" t="s">
        <v>17</v>
      </c>
      <c r="DC13257" s="7" t="n">
        <f t="normal" ca="1">32-LENB(INDIRECT(ADDRESS(13257,106)))</f>
        <v>0</v>
      </c>
      <c r="DD13257" s="7" t="n">
        <v>7</v>
      </c>
      <c r="DE13257" s="7" t="n">
        <v>65533</v>
      </c>
      <c r="DF13257" s="7" t="n">
        <v>60656</v>
      </c>
      <c r="DG13257" s="7" t="s">
        <v>17</v>
      </c>
      <c r="DH13257" s="7" t="n">
        <f t="normal" ca="1">32-LENB(INDIRECT(ADDRESS(13257,111)))</f>
        <v>0</v>
      </c>
      <c r="DI13257" s="7" t="n">
        <v>7</v>
      </c>
      <c r="DJ13257" s="7" t="n">
        <v>65533</v>
      </c>
      <c r="DK13257" s="7" t="n">
        <v>60657</v>
      </c>
      <c r="DL13257" s="7" t="s">
        <v>17</v>
      </c>
      <c r="DM13257" s="7" t="n">
        <f t="normal" ca="1">32-LENB(INDIRECT(ADDRESS(13257,116)))</f>
        <v>0</v>
      </c>
      <c r="DN13257" s="7" t="n">
        <v>7</v>
      </c>
      <c r="DO13257" s="7" t="n">
        <v>65533</v>
      </c>
      <c r="DP13257" s="7" t="n">
        <v>60658</v>
      </c>
      <c r="DQ13257" s="7" t="s">
        <v>17</v>
      </c>
      <c r="DR13257" s="7" t="n">
        <f t="normal" ca="1">32-LENB(INDIRECT(ADDRESS(13257,121)))</f>
        <v>0</v>
      </c>
      <c r="DS13257" s="7" t="n">
        <v>7</v>
      </c>
      <c r="DT13257" s="7" t="n">
        <v>65533</v>
      </c>
      <c r="DU13257" s="7" t="n">
        <v>60559</v>
      </c>
      <c r="DV13257" s="7" t="s">
        <v>17</v>
      </c>
      <c r="DW13257" s="7" t="n">
        <f t="normal" ca="1">32-LENB(INDIRECT(ADDRESS(13257,126)))</f>
        <v>0</v>
      </c>
      <c r="DX13257" s="7" t="n">
        <v>7</v>
      </c>
      <c r="DY13257" s="7" t="n">
        <v>65533</v>
      </c>
      <c r="DZ13257" s="7" t="n">
        <v>60560</v>
      </c>
      <c r="EA13257" s="7" t="s">
        <v>17</v>
      </c>
      <c r="EB13257" s="7" t="n">
        <f t="normal" ca="1">32-LENB(INDIRECT(ADDRESS(13257,131)))</f>
        <v>0</v>
      </c>
      <c r="EC13257" s="7" t="n">
        <v>7</v>
      </c>
      <c r="ED13257" s="7" t="n">
        <v>65533</v>
      </c>
      <c r="EE13257" s="7" t="n">
        <v>60659</v>
      </c>
      <c r="EF13257" s="7" t="s">
        <v>17</v>
      </c>
      <c r="EG13257" s="7" t="n">
        <f t="normal" ca="1">32-LENB(INDIRECT(ADDRESS(13257,136)))</f>
        <v>0</v>
      </c>
      <c r="EH13257" s="7" t="n">
        <v>7</v>
      </c>
      <c r="EI13257" s="7" t="n">
        <v>65533</v>
      </c>
      <c r="EJ13257" s="7" t="n">
        <v>60660</v>
      </c>
      <c r="EK13257" s="7" t="s">
        <v>17</v>
      </c>
      <c r="EL13257" s="7" t="n">
        <f t="normal" ca="1">32-LENB(INDIRECT(ADDRESS(13257,141)))</f>
        <v>0</v>
      </c>
      <c r="EM13257" s="7" t="n">
        <v>7</v>
      </c>
      <c r="EN13257" s="7" t="n">
        <v>65533</v>
      </c>
      <c r="EO13257" s="7" t="n">
        <v>60661</v>
      </c>
      <c r="EP13257" s="7" t="s">
        <v>17</v>
      </c>
      <c r="EQ13257" s="7" t="n">
        <f t="normal" ca="1">32-LENB(INDIRECT(ADDRESS(13257,146)))</f>
        <v>0</v>
      </c>
      <c r="ER13257" s="7" t="n">
        <v>7</v>
      </c>
      <c r="ES13257" s="7" t="n">
        <v>65533</v>
      </c>
      <c r="ET13257" s="7" t="n">
        <v>60662</v>
      </c>
      <c r="EU13257" s="7" t="s">
        <v>17</v>
      </c>
      <c r="EV13257" s="7" t="n">
        <f t="normal" ca="1">32-LENB(INDIRECT(ADDRESS(13257,151)))</f>
        <v>0</v>
      </c>
      <c r="EW13257" s="7" t="n">
        <v>7</v>
      </c>
      <c r="EX13257" s="7" t="n">
        <v>65533</v>
      </c>
      <c r="EY13257" s="7" t="n">
        <v>60291</v>
      </c>
      <c r="EZ13257" s="7" t="s">
        <v>17</v>
      </c>
      <c r="FA13257" s="7" t="n">
        <f t="normal" ca="1">32-LENB(INDIRECT(ADDRESS(13257,156)))</f>
        <v>0</v>
      </c>
      <c r="FB13257" s="7" t="n">
        <v>7</v>
      </c>
      <c r="FC13257" s="7" t="n">
        <v>65533</v>
      </c>
      <c r="FD13257" s="7" t="n">
        <v>60292</v>
      </c>
      <c r="FE13257" s="7" t="s">
        <v>17</v>
      </c>
      <c r="FF13257" s="7" t="n">
        <f t="normal" ca="1">32-LENB(INDIRECT(ADDRESS(13257,161)))</f>
        <v>0</v>
      </c>
      <c r="FG13257" s="7" t="n">
        <v>7</v>
      </c>
      <c r="FH13257" s="7" t="n">
        <v>65533</v>
      </c>
      <c r="FI13257" s="7" t="n">
        <v>60293</v>
      </c>
      <c r="FJ13257" s="7" t="s">
        <v>17</v>
      </c>
      <c r="FK13257" s="7" t="n">
        <f t="normal" ca="1">32-LENB(INDIRECT(ADDRESS(13257,166)))</f>
        <v>0</v>
      </c>
      <c r="FL13257" s="7" t="n">
        <v>7</v>
      </c>
      <c r="FM13257" s="7" t="n">
        <v>65533</v>
      </c>
      <c r="FN13257" s="7" t="n">
        <v>60663</v>
      </c>
      <c r="FO13257" s="7" t="s">
        <v>17</v>
      </c>
      <c r="FP13257" s="7" t="n">
        <f t="normal" ca="1">32-LENB(INDIRECT(ADDRESS(13257,171)))</f>
        <v>0</v>
      </c>
      <c r="FQ13257" s="7" t="n">
        <v>7</v>
      </c>
      <c r="FR13257" s="7" t="n">
        <v>65533</v>
      </c>
      <c r="FS13257" s="7" t="n">
        <v>60664</v>
      </c>
      <c r="FT13257" s="7" t="s">
        <v>17</v>
      </c>
      <c r="FU13257" s="7" t="n">
        <f t="normal" ca="1">32-LENB(INDIRECT(ADDRESS(13257,176)))</f>
        <v>0</v>
      </c>
      <c r="FV13257" s="7" t="n">
        <v>7</v>
      </c>
      <c r="FW13257" s="7" t="n">
        <v>65533</v>
      </c>
      <c r="FX13257" s="7" t="n">
        <v>60297</v>
      </c>
      <c r="FY13257" s="7" t="s">
        <v>17</v>
      </c>
      <c r="FZ13257" s="7" t="n">
        <f t="normal" ca="1">32-LENB(INDIRECT(ADDRESS(13257,181)))</f>
        <v>0</v>
      </c>
      <c r="GA13257" s="7" t="n">
        <v>7</v>
      </c>
      <c r="GB13257" s="7" t="n">
        <v>65533</v>
      </c>
      <c r="GC13257" s="7" t="n">
        <v>60298</v>
      </c>
      <c r="GD13257" s="7" t="s">
        <v>17</v>
      </c>
      <c r="GE13257" s="7" t="n">
        <f t="normal" ca="1">32-LENB(INDIRECT(ADDRESS(13257,186)))</f>
        <v>0</v>
      </c>
      <c r="GF13257" s="7" t="n">
        <v>7</v>
      </c>
      <c r="GG13257" s="7" t="n">
        <v>65533</v>
      </c>
      <c r="GH13257" s="7" t="n">
        <v>60299</v>
      </c>
      <c r="GI13257" s="7" t="s">
        <v>17</v>
      </c>
      <c r="GJ13257" s="7" t="n">
        <f t="normal" ca="1">32-LENB(INDIRECT(ADDRESS(13257,191)))</f>
        <v>0</v>
      </c>
      <c r="GK13257" s="7" t="n">
        <v>7</v>
      </c>
      <c r="GL13257" s="7" t="n">
        <v>65533</v>
      </c>
      <c r="GM13257" s="7" t="n">
        <v>60300</v>
      </c>
      <c r="GN13257" s="7" t="s">
        <v>17</v>
      </c>
      <c r="GO13257" s="7" t="n">
        <f t="normal" ca="1">32-LENB(INDIRECT(ADDRESS(13257,196)))</f>
        <v>0</v>
      </c>
      <c r="GP13257" s="7" t="n">
        <v>7</v>
      </c>
      <c r="GQ13257" s="7" t="n">
        <v>65533</v>
      </c>
      <c r="GR13257" s="7" t="n">
        <v>60301</v>
      </c>
      <c r="GS13257" s="7" t="s">
        <v>17</v>
      </c>
      <c r="GT13257" s="7" t="n">
        <f t="normal" ca="1">32-LENB(INDIRECT(ADDRESS(13257,201)))</f>
        <v>0</v>
      </c>
      <c r="GU13257" s="7" t="n">
        <v>7</v>
      </c>
      <c r="GV13257" s="7" t="n">
        <v>65533</v>
      </c>
      <c r="GW13257" s="7" t="n">
        <v>60665</v>
      </c>
      <c r="GX13257" s="7" t="s">
        <v>17</v>
      </c>
      <c r="GY13257" s="7" t="n">
        <f t="normal" ca="1">32-LENB(INDIRECT(ADDRESS(13257,206)))</f>
        <v>0</v>
      </c>
      <c r="GZ13257" s="7" t="n">
        <v>7</v>
      </c>
      <c r="HA13257" s="7" t="n">
        <v>65533</v>
      </c>
      <c r="HB13257" s="7" t="n">
        <v>60666</v>
      </c>
      <c r="HC13257" s="7" t="s">
        <v>17</v>
      </c>
      <c r="HD13257" s="7" t="n">
        <f t="normal" ca="1">32-LENB(INDIRECT(ADDRESS(13257,211)))</f>
        <v>0</v>
      </c>
      <c r="HE13257" s="7" t="n">
        <v>7</v>
      </c>
      <c r="HF13257" s="7" t="n">
        <v>65533</v>
      </c>
      <c r="HG13257" s="7" t="n">
        <v>60667</v>
      </c>
      <c r="HH13257" s="7" t="s">
        <v>17</v>
      </c>
      <c r="HI13257" s="7" t="n">
        <f t="normal" ca="1">32-LENB(INDIRECT(ADDRESS(13257,216)))</f>
        <v>0</v>
      </c>
      <c r="HJ13257" s="7" t="n">
        <v>7</v>
      </c>
      <c r="HK13257" s="7" t="n">
        <v>65533</v>
      </c>
      <c r="HL13257" s="7" t="n">
        <v>60668</v>
      </c>
      <c r="HM13257" s="7" t="s">
        <v>17</v>
      </c>
      <c r="HN13257" s="7" t="n">
        <f t="normal" ca="1">32-LENB(INDIRECT(ADDRESS(13257,221)))</f>
        <v>0</v>
      </c>
      <c r="HO13257" s="7" t="n">
        <v>7</v>
      </c>
      <c r="HP13257" s="7" t="n">
        <v>65533</v>
      </c>
      <c r="HQ13257" s="7" t="n">
        <v>60669</v>
      </c>
      <c r="HR13257" s="7" t="s">
        <v>17</v>
      </c>
      <c r="HS13257" s="7" t="n">
        <f t="normal" ca="1">32-LENB(INDIRECT(ADDRESS(13257,226)))</f>
        <v>0</v>
      </c>
      <c r="HT13257" s="7" t="n">
        <v>7</v>
      </c>
      <c r="HU13257" s="7" t="n">
        <v>65533</v>
      </c>
      <c r="HV13257" s="7" t="n">
        <v>60306</v>
      </c>
      <c r="HW13257" s="7" t="s">
        <v>17</v>
      </c>
      <c r="HX13257" s="7" t="n">
        <f t="normal" ca="1">32-LENB(INDIRECT(ADDRESS(13257,231)))</f>
        <v>0</v>
      </c>
      <c r="HY13257" s="7" t="n">
        <v>7</v>
      </c>
      <c r="HZ13257" s="7" t="n">
        <v>65533</v>
      </c>
      <c r="IA13257" s="7" t="n">
        <v>60307</v>
      </c>
      <c r="IB13257" s="7" t="s">
        <v>17</v>
      </c>
      <c r="IC13257" s="7" t="n">
        <f t="normal" ca="1">32-LENB(INDIRECT(ADDRESS(13257,236)))</f>
        <v>0</v>
      </c>
      <c r="ID13257" s="7" t="n">
        <v>7</v>
      </c>
      <c r="IE13257" s="7" t="n">
        <v>65533</v>
      </c>
      <c r="IF13257" s="7" t="n">
        <v>60572</v>
      </c>
      <c r="IG13257" s="7" t="s">
        <v>17</v>
      </c>
      <c r="IH13257" s="7" t="n">
        <f t="normal" ca="1">32-LENB(INDIRECT(ADDRESS(13257,241)))</f>
        <v>0</v>
      </c>
      <c r="II13257" s="7" t="n">
        <v>7</v>
      </c>
      <c r="IJ13257" s="7" t="n">
        <v>65533</v>
      </c>
      <c r="IK13257" s="7" t="n">
        <v>60670</v>
      </c>
      <c r="IL13257" s="7" t="s">
        <v>17</v>
      </c>
      <c r="IM13257" s="7" t="n">
        <f t="normal" ca="1">32-LENB(INDIRECT(ADDRESS(13257,246)))</f>
        <v>0</v>
      </c>
      <c r="IN13257" s="7" t="n">
        <v>4</v>
      </c>
      <c r="IO13257" s="7" t="n">
        <v>65533</v>
      </c>
      <c r="IP13257" s="7" t="n">
        <v>12101</v>
      </c>
      <c r="IQ13257" s="7" t="s">
        <v>17</v>
      </c>
      <c r="IR13257" s="7" t="n">
        <f t="normal" ca="1">32-LENB(INDIRECT(ADDRESS(13257,251)))</f>
        <v>0</v>
      </c>
      <c r="IS13257" s="7" t="n">
        <v>0</v>
      </c>
      <c r="IT13257" s="7" t="n">
        <v>65533</v>
      </c>
      <c r="IU13257" s="7" t="n">
        <v>0</v>
      </c>
      <c r="IV13257" s="7" t="s">
        <v>17</v>
      </c>
      <c r="IW13257" s="7" t="n">
        <f t="normal" ca="1">32-LENB(INDIRECT(ADDRESS(13257,256)))</f>
        <v>0</v>
      </c>
    </row>
    <row r="13258" spans="1:272">
      <c r="A13258" t="s">
        <v>4</v>
      </c>
      <c r="B13258" s="4" t="s">
        <v>5</v>
      </c>
    </row>
    <row r="13259" spans="1:272">
      <c r="A13259" t="n">
        <v>162216</v>
      </c>
      <c r="B13259" s="5" t="n">
        <v>1</v>
      </c>
    </row>
    <row r="13260" spans="1:272" s="3" customFormat="1" customHeight="0">
      <c r="A13260" s="3" t="s">
        <v>2</v>
      </c>
      <c r="B13260" s="3" t="s">
        <v>1019</v>
      </c>
    </row>
    <row r="13261" spans="1:272">
      <c r="A13261" t="s">
        <v>4</v>
      </c>
      <c r="B13261" s="4" t="s">
        <v>5</v>
      </c>
      <c r="C13261" s="4" t="s">
        <v>11</v>
      </c>
      <c r="D13261" s="4" t="s">
        <v>11</v>
      </c>
      <c r="E13261" s="4" t="s">
        <v>14</v>
      </c>
      <c r="F13261" s="4" t="s">
        <v>8</v>
      </c>
      <c r="G13261" s="4" t="s">
        <v>1005</v>
      </c>
      <c r="H13261" s="4" t="s">
        <v>11</v>
      </c>
      <c r="I13261" s="4" t="s">
        <v>11</v>
      </c>
      <c r="J13261" s="4" t="s">
        <v>14</v>
      </c>
      <c r="K13261" s="4" t="s">
        <v>8</v>
      </c>
      <c r="L13261" s="4" t="s">
        <v>1005</v>
      </c>
      <c r="M13261" s="4" t="s">
        <v>11</v>
      </c>
      <c r="N13261" s="4" t="s">
        <v>11</v>
      </c>
      <c r="O13261" s="4" t="s">
        <v>14</v>
      </c>
      <c r="P13261" s="4" t="s">
        <v>8</v>
      </c>
      <c r="Q13261" s="4" t="s">
        <v>1005</v>
      </c>
      <c r="R13261" s="4" t="s">
        <v>11</v>
      </c>
      <c r="S13261" s="4" t="s">
        <v>11</v>
      </c>
      <c r="T13261" s="4" t="s">
        <v>14</v>
      </c>
      <c r="U13261" s="4" t="s">
        <v>8</v>
      </c>
      <c r="V13261" s="4" t="s">
        <v>1005</v>
      </c>
      <c r="W13261" s="4" t="s">
        <v>11</v>
      </c>
      <c r="X13261" s="4" t="s">
        <v>11</v>
      </c>
      <c r="Y13261" s="4" t="s">
        <v>14</v>
      </c>
      <c r="Z13261" s="4" t="s">
        <v>8</v>
      </c>
      <c r="AA13261" s="4" t="s">
        <v>1005</v>
      </c>
      <c r="AB13261" s="4" t="s">
        <v>11</v>
      </c>
      <c r="AC13261" s="4" t="s">
        <v>11</v>
      </c>
      <c r="AD13261" s="4" t="s">
        <v>14</v>
      </c>
      <c r="AE13261" s="4" t="s">
        <v>8</v>
      </c>
      <c r="AF13261" s="4" t="s">
        <v>1005</v>
      </c>
      <c r="AG13261" s="4" t="s">
        <v>11</v>
      </c>
      <c r="AH13261" s="4" t="s">
        <v>11</v>
      </c>
      <c r="AI13261" s="4" t="s">
        <v>14</v>
      </c>
      <c r="AJ13261" s="4" t="s">
        <v>8</v>
      </c>
      <c r="AK13261" s="4" t="s">
        <v>1005</v>
      </c>
      <c r="AL13261" s="4" t="s">
        <v>11</v>
      </c>
      <c r="AM13261" s="4" t="s">
        <v>11</v>
      </c>
      <c r="AN13261" s="4" t="s">
        <v>14</v>
      </c>
      <c r="AO13261" s="4" t="s">
        <v>8</v>
      </c>
      <c r="AP13261" s="4" t="s">
        <v>1005</v>
      </c>
      <c r="AQ13261" s="4" t="s">
        <v>11</v>
      </c>
      <c r="AR13261" s="4" t="s">
        <v>11</v>
      </c>
      <c r="AS13261" s="4" t="s">
        <v>14</v>
      </c>
      <c r="AT13261" s="4" t="s">
        <v>8</v>
      </c>
      <c r="AU13261" s="4" t="s">
        <v>1005</v>
      </c>
      <c r="AV13261" s="4" t="s">
        <v>11</v>
      </c>
      <c r="AW13261" s="4" t="s">
        <v>11</v>
      </c>
      <c r="AX13261" s="4" t="s">
        <v>14</v>
      </c>
      <c r="AY13261" s="4" t="s">
        <v>8</v>
      </c>
      <c r="AZ13261" s="4" t="s">
        <v>1005</v>
      </c>
      <c r="BA13261" s="4" t="s">
        <v>11</v>
      </c>
      <c r="BB13261" s="4" t="s">
        <v>11</v>
      </c>
      <c r="BC13261" s="4" t="s">
        <v>14</v>
      </c>
      <c r="BD13261" s="4" t="s">
        <v>8</v>
      </c>
      <c r="BE13261" s="4" t="s">
        <v>1005</v>
      </c>
      <c r="BF13261" s="4" t="s">
        <v>11</v>
      </c>
      <c r="BG13261" s="4" t="s">
        <v>11</v>
      </c>
      <c r="BH13261" s="4" t="s">
        <v>14</v>
      </c>
      <c r="BI13261" s="4" t="s">
        <v>8</v>
      </c>
      <c r="BJ13261" s="4" t="s">
        <v>1005</v>
      </c>
      <c r="BK13261" s="4" t="s">
        <v>11</v>
      </c>
      <c r="BL13261" s="4" t="s">
        <v>11</v>
      </c>
      <c r="BM13261" s="4" t="s">
        <v>14</v>
      </c>
      <c r="BN13261" s="4" t="s">
        <v>8</v>
      </c>
      <c r="BO13261" s="4" t="s">
        <v>1005</v>
      </c>
      <c r="BP13261" s="4" t="s">
        <v>11</v>
      </c>
      <c r="BQ13261" s="4" t="s">
        <v>11</v>
      </c>
      <c r="BR13261" s="4" t="s">
        <v>14</v>
      </c>
      <c r="BS13261" s="4" t="s">
        <v>8</v>
      </c>
      <c r="BT13261" s="4" t="s">
        <v>1005</v>
      </c>
      <c r="BU13261" s="4" t="s">
        <v>11</v>
      </c>
      <c r="BV13261" s="4" t="s">
        <v>11</v>
      </c>
      <c r="BW13261" s="4" t="s">
        <v>14</v>
      </c>
      <c r="BX13261" s="4" t="s">
        <v>8</v>
      </c>
      <c r="BY13261" s="4" t="s">
        <v>1005</v>
      </c>
      <c r="BZ13261" s="4" t="s">
        <v>11</v>
      </c>
      <c r="CA13261" s="4" t="s">
        <v>11</v>
      </c>
      <c r="CB13261" s="4" t="s">
        <v>14</v>
      </c>
      <c r="CC13261" s="4" t="s">
        <v>8</v>
      </c>
      <c r="CD13261" s="4" t="s">
        <v>1005</v>
      </c>
      <c r="CE13261" s="4" t="s">
        <v>11</v>
      </c>
      <c r="CF13261" s="4" t="s">
        <v>11</v>
      </c>
      <c r="CG13261" s="4" t="s">
        <v>14</v>
      </c>
      <c r="CH13261" s="4" t="s">
        <v>8</v>
      </c>
      <c r="CI13261" s="4" t="s">
        <v>1005</v>
      </c>
      <c r="CJ13261" s="4" t="s">
        <v>11</v>
      </c>
      <c r="CK13261" s="4" t="s">
        <v>11</v>
      </c>
      <c r="CL13261" s="4" t="s">
        <v>14</v>
      </c>
      <c r="CM13261" s="4" t="s">
        <v>8</v>
      </c>
      <c r="CN13261" s="4" t="s">
        <v>1005</v>
      </c>
      <c r="CO13261" s="4" t="s">
        <v>11</v>
      </c>
      <c r="CP13261" s="4" t="s">
        <v>11</v>
      </c>
      <c r="CQ13261" s="4" t="s">
        <v>14</v>
      </c>
      <c r="CR13261" s="4" t="s">
        <v>8</v>
      </c>
      <c r="CS13261" s="4" t="s">
        <v>1005</v>
      </c>
      <c r="CT13261" s="4" t="s">
        <v>11</v>
      </c>
      <c r="CU13261" s="4" t="s">
        <v>11</v>
      </c>
      <c r="CV13261" s="4" t="s">
        <v>14</v>
      </c>
      <c r="CW13261" s="4" t="s">
        <v>8</v>
      </c>
      <c r="CX13261" s="4" t="s">
        <v>1005</v>
      </c>
    </row>
    <row r="13262" spans="1:272">
      <c r="A13262" t="n">
        <v>162224</v>
      </c>
      <c r="B13262" s="67" t="n">
        <v>257</v>
      </c>
      <c r="C13262" s="7" t="n">
        <v>3</v>
      </c>
      <c r="D13262" s="7" t="n">
        <v>65533</v>
      </c>
      <c r="E13262" s="7" t="n">
        <v>0</v>
      </c>
      <c r="F13262" s="7" t="s">
        <v>937</v>
      </c>
      <c r="G13262" s="7" t="n">
        <f t="normal" ca="1">32-LENB(INDIRECT(ADDRESS(13262,6)))</f>
        <v>0</v>
      </c>
      <c r="H13262" s="7" t="n">
        <v>3</v>
      </c>
      <c r="I13262" s="7" t="n">
        <v>65533</v>
      </c>
      <c r="J13262" s="7" t="n">
        <v>0</v>
      </c>
      <c r="K13262" s="7" t="s">
        <v>938</v>
      </c>
      <c r="L13262" s="7" t="n">
        <f t="normal" ca="1">32-LENB(INDIRECT(ADDRESS(13262,11)))</f>
        <v>0</v>
      </c>
      <c r="M13262" s="7" t="n">
        <v>4</v>
      </c>
      <c r="N13262" s="7" t="n">
        <v>65533</v>
      </c>
      <c r="O13262" s="7" t="n">
        <v>4265</v>
      </c>
      <c r="P13262" s="7" t="s">
        <v>17</v>
      </c>
      <c r="Q13262" s="7" t="n">
        <f t="normal" ca="1">32-LENB(INDIRECT(ADDRESS(13262,16)))</f>
        <v>0</v>
      </c>
      <c r="R13262" s="7" t="n">
        <v>4</v>
      </c>
      <c r="S13262" s="7" t="n">
        <v>65533</v>
      </c>
      <c r="T13262" s="7" t="n">
        <v>15036</v>
      </c>
      <c r="U13262" s="7" t="s">
        <v>17</v>
      </c>
      <c r="V13262" s="7" t="n">
        <f t="normal" ca="1">32-LENB(INDIRECT(ADDRESS(13262,21)))</f>
        <v>0</v>
      </c>
      <c r="W13262" s="7" t="n">
        <v>4</v>
      </c>
      <c r="X13262" s="7" t="n">
        <v>65533</v>
      </c>
      <c r="Y13262" s="7" t="n">
        <v>15037</v>
      </c>
      <c r="Z13262" s="7" t="s">
        <v>17</v>
      </c>
      <c r="AA13262" s="7" t="n">
        <f t="normal" ca="1">32-LENB(INDIRECT(ADDRESS(13262,26)))</f>
        <v>0</v>
      </c>
      <c r="AB13262" s="7" t="n">
        <v>4</v>
      </c>
      <c r="AC13262" s="7" t="n">
        <v>65533</v>
      </c>
      <c r="AD13262" s="7" t="n">
        <v>15038</v>
      </c>
      <c r="AE13262" s="7" t="s">
        <v>17</v>
      </c>
      <c r="AF13262" s="7" t="n">
        <f t="normal" ca="1">32-LENB(INDIRECT(ADDRESS(13262,31)))</f>
        <v>0</v>
      </c>
      <c r="AG13262" s="7" t="n">
        <v>4</v>
      </c>
      <c r="AH13262" s="7" t="n">
        <v>65533</v>
      </c>
      <c r="AI13262" s="7" t="n">
        <v>15039</v>
      </c>
      <c r="AJ13262" s="7" t="s">
        <v>17</v>
      </c>
      <c r="AK13262" s="7" t="n">
        <f t="normal" ca="1">32-LENB(INDIRECT(ADDRESS(13262,36)))</f>
        <v>0</v>
      </c>
      <c r="AL13262" s="7" t="n">
        <v>4</v>
      </c>
      <c r="AM13262" s="7" t="n">
        <v>65533</v>
      </c>
      <c r="AN13262" s="7" t="n">
        <v>15036</v>
      </c>
      <c r="AO13262" s="7" t="s">
        <v>17</v>
      </c>
      <c r="AP13262" s="7" t="n">
        <f t="normal" ca="1">32-LENB(INDIRECT(ADDRESS(13262,41)))</f>
        <v>0</v>
      </c>
      <c r="AQ13262" s="7" t="n">
        <v>4</v>
      </c>
      <c r="AR13262" s="7" t="n">
        <v>65533</v>
      </c>
      <c r="AS13262" s="7" t="n">
        <v>15037</v>
      </c>
      <c r="AT13262" s="7" t="s">
        <v>17</v>
      </c>
      <c r="AU13262" s="7" t="n">
        <f t="normal" ca="1">32-LENB(INDIRECT(ADDRESS(13262,46)))</f>
        <v>0</v>
      </c>
      <c r="AV13262" s="7" t="n">
        <v>4</v>
      </c>
      <c r="AW13262" s="7" t="n">
        <v>65533</v>
      </c>
      <c r="AX13262" s="7" t="n">
        <v>15038</v>
      </c>
      <c r="AY13262" s="7" t="s">
        <v>17</v>
      </c>
      <c r="AZ13262" s="7" t="n">
        <f t="normal" ca="1">32-LENB(INDIRECT(ADDRESS(13262,51)))</f>
        <v>0</v>
      </c>
      <c r="BA13262" s="7" t="n">
        <v>4</v>
      </c>
      <c r="BB13262" s="7" t="n">
        <v>65533</v>
      </c>
      <c r="BC13262" s="7" t="n">
        <v>15039</v>
      </c>
      <c r="BD13262" s="7" t="s">
        <v>17</v>
      </c>
      <c r="BE13262" s="7" t="n">
        <f t="normal" ca="1">32-LENB(INDIRECT(ADDRESS(13262,56)))</f>
        <v>0</v>
      </c>
      <c r="BF13262" s="7" t="n">
        <v>4</v>
      </c>
      <c r="BG13262" s="7" t="n">
        <v>65533</v>
      </c>
      <c r="BH13262" s="7" t="n">
        <v>2020</v>
      </c>
      <c r="BI13262" s="7" t="s">
        <v>17</v>
      </c>
      <c r="BJ13262" s="7" t="n">
        <f t="normal" ca="1">32-LENB(INDIRECT(ADDRESS(13262,61)))</f>
        <v>0</v>
      </c>
      <c r="BK13262" s="7" t="n">
        <v>4</v>
      </c>
      <c r="BL13262" s="7" t="n">
        <v>65533</v>
      </c>
      <c r="BM13262" s="7" t="n">
        <v>2200</v>
      </c>
      <c r="BN13262" s="7" t="s">
        <v>17</v>
      </c>
      <c r="BO13262" s="7" t="n">
        <f t="normal" ca="1">32-LENB(INDIRECT(ADDRESS(13262,66)))</f>
        <v>0</v>
      </c>
      <c r="BP13262" s="7" t="n">
        <v>4</v>
      </c>
      <c r="BQ13262" s="7" t="n">
        <v>65533</v>
      </c>
      <c r="BR13262" s="7" t="n">
        <v>2203</v>
      </c>
      <c r="BS13262" s="7" t="s">
        <v>17</v>
      </c>
      <c r="BT13262" s="7" t="n">
        <f t="normal" ca="1">32-LENB(INDIRECT(ADDRESS(13262,71)))</f>
        <v>0</v>
      </c>
      <c r="BU13262" s="7" t="n">
        <v>4</v>
      </c>
      <c r="BV13262" s="7" t="n">
        <v>65533</v>
      </c>
      <c r="BW13262" s="7" t="n">
        <v>2203</v>
      </c>
      <c r="BX13262" s="7" t="s">
        <v>17</v>
      </c>
      <c r="BY13262" s="7" t="n">
        <f t="normal" ca="1">32-LENB(INDIRECT(ADDRESS(13262,76)))</f>
        <v>0</v>
      </c>
      <c r="BZ13262" s="7" t="n">
        <v>4</v>
      </c>
      <c r="CA13262" s="7" t="n">
        <v>65533</v>
      </c>
      <c r="CB13262" s="7" t="n">
        <v>2203</v>
      </c>
      <c r="CC13262" s="7" t="s">
        <v>17</v>
      </c>
      <c r="CD13262" s="7" t="n">
        <f t="normal" ca="1">32-LENB(INDIRECT(ADDRESS(13262,81)))</f>
        <v>0</v>
      </c>
      <c r="CE13262" s="7" t="n">
        <v>4</v>
      </c>
      <c r="CF13262" s="7" t="n">
        <v>65533</v>
      </c>
      <c r="CG13262" s="7" t="n">
        <v>2203</v>
      </c>
      <c r="CH13262" s="7" t="s">
        <v>17</v>
      </c>
      <c r="CI13262" s="7" t="n">
        <f t="normal" ca="1">32-LENB(INDIRECT(ADDRESS(13262,86)))</f>
        <v>0</v>
      </c>
      <c r="CJ13262" s="7" t="n">
        <v>4</v>
      </c>
      <c r="CK13262" s="7" t="n">
        <v>65533</v>
      </c>
      <c r="CL13262" s="7" t="n">
        <v>2203</v>
      </c>
      <c r="CM13262" s="7" t="s">
        <v>17</v>
      </c>
      <c r="CN13262" s="7" t="n">
        <f t="normal" ca="1">32-LENB(INDIRECT(ADDRESS(13262,91)))</f>
        <v>0</v>
      </c>
      <c r="CO13262" s="7" t="n">
        <v>4</v>
      </c>
      <c r="CP13262" s="7" t="n">
        <v>65533</v>
      </c>
      <c r="CQ13262" s="7" t="n">
        <v>2203</v>
      </c>
      <c r="CR13262" s="7" t="s">
        <v>17</v>
      </c>
      <c r="CS13262" s="7" t="n">
        <f t="normal" ca="1">32-LENB(INDIRECT(ADDRESS(13262,96)))</f>
        <v>0</v>
      </c>
      <c r="CT13262" s="7" t="n">
        <v>0</v>
      </c>
      <c r="CU13262" s="7" t="n">
        <v>65533</v>
      </c>
      <c r="CV13262" s="7" t="n">
        <v>0</v>
      </c>
      <c r="CW13262" s="7" t="s">
        <v>17</v>
      </c>
      <c r="CX13262" s="7" t="n">
        <f t="normal" ca="1">32-LENB(INDIRECT(ADDRESS(13262,101)))</f>
        <v>0</v>
      </c>
    </row>
    <row r="13263" spans="1:272">
      <c r="A13263" t="s">
        <v>4</v>
      </c>
      <c r="B13263" s="4" t="s">
        <v>5</v>
      </c>
    </row>
    <row r="13264" spans="1:272">
      <c r="A13264" t="n">
        <v>163024</v>
      </c>
      <c r="B13264" s="5" t="n">
        <v>1</v>
      </c>
    </row>
    <row r="13265" spans="1:17" s="3" customFormat="1" customHeight="0">
      <c r="A13265" s="3" t="s">
        <v>2</v>
      </c>
      <c r="B13265" s="3" t="s">
        <v>1020</v>
      </c>
    </row>
    <row r="13266" spans="1:17">
      <c r="A13266" t="s">
        <v>4</v>
      </c>
      <c r="B13266" s="4" t="s">
        <v>5</v>
      </c>
      <c r="C13266" s="4" t="s">
        <v>11</v>
      </c>
      <c r="D13266" s="4" t="s">
        <v>11</v>
      </c>
      <c r="E13266" s="4" t="s">
        <v>14</v>
      </c>
      <c r="F13266" s="4" t="s">
        <v>8</v>
      </c>
      <c r="G13266" s="4" t="s">
        <v>1005</v>
      </c>
      <c r="H13266" s="4" t="s">
        <v>11</v>
      </c>
      <c r="I13266" s="4" t="s">
        <v>11</v>
      </c>
      <c r="J13266" s="4" t="s">
        <v>14</v>
      </c>
      <c r="K13266" s="4" t="s">
        <v>8</v>
      </c>
      <c r="L13266" s="4" t="s">
        <v>1005</v>
      </c>
      <c r="M13266" s="4" t="s">
        <v>11</v>
      </c>
      <c r="N13266" s="4" t="s">
        <v>11</v>
      </c>
      <c r="O13266" s="4" t="s">
        <v>14</v>
      </c>
      <c r="P13266" s="4" t="s">
        <v>8</v>
      </c>
      <c r="Q13266" s="4" t="s">
        <v>1005</v>
      </c>
    </row>
    <row r="13267" spans="1:17">
      <c r="A13267" t="n">
        <v>163040</v>
      </c>
      <c r="B13267" s="67" t="n">
        <v>257</v>
      </c>
      <c r="C13267" s="7" t="n">
        <v>4</v>
      </c>
      <c r="D13267" s="7" t="n">
        <v>65533</v>
      </c>
      <c r="E13267" s="7" t="n">
        <v>10085</v>
      </c>
      <c r="F13267" s="7" t="s">
        <v>17</v>
      </c>
      <c r="G13267" s="7" t="n">
        <f t="normal" ca="1">32-LENB(INDIRECT(ADDRESS(13267,6)))</f>
        <v>0</v>
      </c>
      <c r="H13267" s="7" t="n">
        <v>4</v>
      </c>
      <c r="I13267" s="7" t="n">
        <v>65533</v>
      </c>
      <c r="J13267" s="7" t="n">
        <v>4360</v>
      </c>
      <c r="K13267" s="7" t="s">
        <v>17</v>
      </c>
      <c r="L13267" s="7" t="n">
        <f t="normal" ca="1">32-LENB(INDIRECT(ADDRESS(13267,11)))</f>
        <v>0</v>
      </c>
      <c r="M13267" s="7" t="n">
        <v>0</v>
      </c>
      <c r="N13267" s="7" t="n">
        <v>65533</v>
      </c>
      <c r="O13267" s="7" t="n">
        <v>0</v>
      </c>
      <c r="P13267" s="7" t="s">
        <v>17</v>
      </c>
      <c r="Q13267" s="7" t="n">
        <f t="normal" ca="1">32-LENB(INDIRECT(ADDRESS(13267,16)))</f>
        <v>0</v>
      </c>
    </row>
    <row r="13268" spans="1:17">
      <c r="A13268" t="s">
        <v>4</v>
      </c>
      <c r="B13268" s="4" t="s">
        <v>5</v>
      </c>
    </row>
    <row r="13269" spans="1:17">
      <c r="A13269" t="n">
        <v>163160</v>
      </c>
      <c r="B13269" s="5" t="n">
        <v>1</v>
      </c>
    </row>
    <row r="13270" spans="1:17" s="3" customFormat="1" customHeight="0">
      <c r="A13270" s="3" t="s">
        <v>2</v>
      </c>
      <c r="B13270" s="3" t="s">
        <v>1021</v>
      </c>
    </row>
    <row r="13271" spans="1:17">
      <c r="A13271" t="s">
        <v>4</v>
      </c>
      <c r="B13271" s="4" t="s">
        <v>5</v>
      </c>
      <c r="C13271" s="4" t="s">
        <v>11</v>
      </c>
      <c r="D13271" s="4" t="s">
        <v>11</v>
      </c>
      <c r="E13271" s="4" t="s">
        <v>14</v>
      </c>
      <c r="F13271" s="4" t="s">
        <v>8</v>
      </c>
      <c r="G13271" s="4" t="s">
        <v>1005</v>
      </c>
      <c r="H13271" s="4" t="s">
        <v>11</v>
      </c>
      <c r="I13271" s="4" t="s">
        <v>11</v>
      </c>
      <c r="J13271" s="4" t="s">
        <v>14</v>
      </c>
      <c r="K13271" s="4" t="s">
        <v>8</v>
      </c>
      <c r="L13271" s="4" t="s">
        <v>1005</v>
      </c>
      <c r="M13271" s="4" t="s">
        <v>11</v>
      </c>
      <c r="N13271" s="4" t="s">
        <v>11</v>
      </c>
      <c r="O13271" s="4" t="s">
        <v>14</v>
      </c>
      <c r="P13271" s="4" t="s">
        <v>8</v>
      </c>
      <c r="Q13271" s="4" t="s">
        <v>1005</v>
      </c>
    </row>
    <row r="13272" spans="1:17">
      <c r="A13272" t="n">
        <v>163168</v>
      </c>
      <c r="B13272" s="67" t="n">
        <v>257</v>
      </c>
      <c r="C13272" s="7" t="n">
        <v>4</v>
      </c>
      <c r="D13272" s="7" t="n">
        <v>65533</v>
      </c>
      <c r="E13272" s="7" t="n">
        <v>10085</v>
      </c>
      <c r="F13272" s="7" t="s">
        <v>17</v>
      </c>
      <c r="G13272" s="7" t="n">
        <f t="normal" ca="1">32-LENB(INDIRECT(ADDRESS(13272,6)))</f>
        <v>0</v>
      </c>
      <c r="H13272" s="7" t="n">
        <v>4</v>
      </c>
      <c r="I13272" s="7" t="n">
        <v>65533</v>
      </c>
      <c r="J13272" s="7" t="n">
        <v>4360</v>
      </c>
      <c r="K13272" s="7" t="s">
        <v>17</v>
      </c>
      <c r="L13272" s="7" t="n">
        <f t="normal" ca="1">32-LENB(INDIRECT(ADDRESS(13272,11)))</f>
        <v>0</v>
      </c>
      <c r="M13272" s="7" t="n">
        <v>0</v>
      </c>
      <c r="N13272" s="7" t="n">
        <v>65533</v>
      </c>
      <c r="O13272" s="7" t="n">
        <v>0</v>
      </c>
      <c r="P13272" s="7" t="s">
        <v>17</v>
      </c>
      <c r="Q13272" s="7" t="n">
        <f t="normal" ca="1">32-LENB(INDIRECT(ADDRESS(13272,16)))</f>
        <v>0</v>
      </c>
    </row>
    <row r="13273" spans="1:17">
      <c r="A13273" t="s">
        <v>4</v>
      </c>
      <c r="B13273" s="4" t="s">
        <v>5</v>
      </c>
    </row>
    <row r="13274" spans="1:17">
      <c r="A13274" t="n">
        <v>163288</v>
      </c>
      <c r="B1327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2025-09-06T21:47:42</dcterms:created>
  <dcterms:modified xsi:type="dcterms:W3CDTF">2025-09-06T21:47:42</dcterms:modified>
</cp:coreProperties>
</file>